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5.xml" ContentType="application/vnd.ms-excel.controlproperties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ctrlProps/ctrlProp6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" windowWidth="15480" windowHeight="7965" tabRatio="579" activeTab="1"/>
  </bookViews>
  <sheets>
    <sheet name="Run Query" sheetId="2" r:id="rId1"/>
    <sheet name="Consolidated" sheetId="97" r:id="rId2"/>
    <sheet name="Financial Book Position" sheetId="42" r:id="rId3"/>
    <sheet name="GRMSDetail" sheetId="81" r:id="rId4"/>
    <sheet name="QueryPage" sheetId="82" r:id="rId5"/>
    <sheet name="Months" sheetId="58" r:id="rId6"/>
    <sheet name="XL-OPT" sheetId="57" r:id="rId7"/>
    <sheet name="R1" sheetId="43" r:id="rId8"/>
    <sheet name="R2" sheetId="45" r:id="rId9"/>
    <sheet name="R3" sheetId="34" r:id="rId10"/>
    <sheet name="R4" sheetId="95" r:id="rId11"/>
    <sheet name="R5" sheetId="3" r:id="rId12"/>
    <sheet name="R6" sheetId="4" r:id="rId13"/>
    <sheet name="R7" sheetId="5" r:id="rId14"/>
    <sheet name="R8" sheetId="6" r:id="rId15"/>
    <sheet name="R9" sheetId="48" r:id="rId16"/>
    <sheet name="R10" sheetId="49" r:id="rId17"/>
    <sheet name="R11" sheetId="55" r:id="rId18"/>
    <sheet name="R12" sheetId="54" r:id="rId19"/>
    <sheet name="Temp" sheetId="53" r:id="rId20"/>
  </sheets>
  <externalReferences>
    <externalReference r:id="rId21"/>
    <externalReference r:id="rId22"/>
  </externalReferences>
  <definedNames>
    <definedName name="_">#REF!</definedName>
    <definedName name="_xlnm._FilterDatabase" localSheetId="3" hidden="1">GRMSDetail!$A$1:$H$3</definedName>
    <definedName name="_xlnm._FilterDatabase" localSheetId="7" hidden="1">'R1'!$A$3:$X$23</definedName>
    <definedName name="_xlnm._FilterDatabase" localSheetId="8" hidden="1">'R2'!$A$3:$X$587</definedName>
    <definedName name="_xlnm._FilterDatabase" localSheetId="11" hidden="1">'R5'!$A$3:$X$3</definedName>
    <definedName name="_xlnm._FilterDatabase" localSheetId="6" hidden="1">'XL-OPT'!$O$1:$T$1724</definedName>
    <definedName name="_Order1" hidden="1">255</definedName>
    <definedName name="_Order2" hidden="1">255</definedName>
    <definedName name="Book">'Run Query'!$H$23:$H$78</definedName>
    <definedName name="BOOK_ID">GRMSDetail!$B$1:$B$3</definedName>
    <definedName name="Book_Type">'Run Query'!$G$23:$G$78</definedName>
    <definedName name="BookList">QueryPage!$D$5</definedName>
    <definedName name="BookTypeCd">GRMSDetail!#REF!</definedName>
    <definedName name="BucketTable" localSheetId="3">Months!$D$3:$F$288</definedName>
    <definedName name="BucketTable">Months!$D$3:$F$288</definedName>
    <definedName name="Changes">#REF!</definedName>
    <definedName name="CurrentPostId">'Run Query'!$J$24</definedName>
    <definedName name="_1DA">'[1]Orig Sched'!#REF!</definedName>
    <definedName name="Daily_Hedge">'Run Query'!$L$1</definedName>
    <definedName name="DATE_BUCKETS">GRMSDetail!$F$2:$F$2</definedName>
    <definedName name="DateBucket">GRMSDetail!$F$2:$F$2</definedName>
    <definedName name="DateTable">Months!$D$3</definedName>
    <definedName name="DayOfTheMonth" localSheetId="4">'Run Query'!$B$7</definedName>
    <definedName name="DayOfTheMonth">'Run Query'!$B$7</definedName>
    <definedName name="DaysInMonth">'Run Query'!$B$6</definedName>
    <definedName name="deals_inc">'Run Query'!$B$4</definedName>
    <definedName name="ExternalData1" localSheetId="3">GRMSDetail!$A$1:$E$3</definedName>
    <definedName name="GRMSQueryReturnArea">GRMSDetail!$A$1:$E$3</definedName>
    <definedName name="InputRange">QueryPage!$C$5:$E$21</definedName>
    <definedName name="IntraMonth_Buckets">Months!$I$20:$J$82</definedName>
    <definedName name="IntraSumMonths">Months!$J$20:$J$82</definedName>
    <definedName name="LastDay">'Run Query'!$C$8</definedName>
    <definedName name="Macro9">[2]!Macro9</definedName>
    <definedName name="_NX1">'Run Query'!$C$15</definedName>
    <definedName name="_NXB2">'Run Query'!$B$15</definedName>
    <definedName name="_NXB3">'Run Query'!$A$15</definedName>
    <definedName name="Positions">#REF!</definedName>
    <definedName name="post_id">'Run Query'!$B$25</definedName>
    <definedName name="PR_CRV_CD">GRMSDetail!#REF!</definedName>
    <definedName name="_xlnm.Print_Area" localSheetId="1">Consolidated!$A$1:$AJ$20</definedName>
    <definedName name="_xlnm.Print_Area" localSheetId="2">'Financial Book Position'!$A$1:$AJ$33</definedName>
    <definedName name="_xlnm.Print_Area" localSheetId="8">'R2'!$A$2:$J$3</definedName>
    <definedName name="_xlnm.Print_Area" localSheetId="0">'Run Query'!$A$1:$H$39</definedName>
    <definedName name="print_area_c">#REF!</definedName>
    <definedName name="_xlnm.Print_Titles" localSheetId="1">Consolidated!$A:$A,Consolidated!$1:$8</definedName>
    <definedName name="_xlnm.Print_Titles" localSheetId="2">'Financial Book Position'!$A:$A,'Financial Book Position'!$1:$9</definedName>
    <definedName name="PriorPostId">'Run Query'!$I$24</definedName>
    <definedName name="PromptMonth" localSheetId="3">'Run Query'!$B$8</definedName>
    <definedName name="PromptMonth">'Run Query'!$B$8</definedName>
    <definedName name="PubCdLiquidations">Months!$H$6</definedName>
    <definedName name="PW">'Run Query'!$B$3</definedName>
    <definedName name="QueryArea">QueryPage!$F$4:$H$27</definedName>
    <definedName name="_2RA">'[1]Orig Sched'!#REF!</definedName>
    <definedName name="REF_DT">GRMSDetail!$A$1:$A$3</definedName>
    <definedName name="Reference">GRMSDetail!$H$2:$H$2</definedName>
    <definedName name="SIFO" localSheetId="1" hidden="1">{"BookBal",#N/A,FALSE,"Roll-1";"DailyChange",#N/A,FALSE,"Roll-1";"Schedules",#N/A,FALSE,"Roll-1"}</definedName>
    <definedName name="SIFO" localSheetId="3" hidden="1">{"BookBal",#N/A,FALSE,"Roll-1";"DailyChange",#N/A,FALSE,"Roll-1";"Schedules",#N/A,FALSE,"Roll-1"}</definedName>
    <definedName name="SIFO" localSheetId="4" hidden="1">{"BookBal",#N/A,FALSE,"Roll-1";"DailyChange",#N/A,FALSE,"Roll-1";"Schedules",#N/A,FALSE,"Roll-1"}</definedName>
    <definedName name="SIFO" localSheetId="6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SIFO2" localSheetId="1" hidden="1">{"BookBal",#N/A,FALSE,"Roll-1";"DailyChange",#N/A,FALSE,"Roll-1";"Schedules",#N/A,FALSE,"Roll-1"}</definedName>
    <definedName name="SIFO2" hidden="1">{"BookBal",#N/A,FALSE,"Roll-1";"DailyChange",#N/A,FALSE,"Roll-1";"Schedules",#N/A,FALSE,"Roll-1"}</definedName>
    <definedName name="SIFO2b" localSheetId="1" hidden="1">{"BookBal",#N/A,FALSE,"Roll-1";"DailyChange",#N/A,FALSE,"Roll-1";"Schedules",#N/A,FALSE,"Roll-1"}</definedName>
    <definedName name="SIFO2b" hidden="1">{"BookBal",#N/A,FALSE,"Roll-1";"DailyChange",#N/A,FALSE,"Roll-1";"Schedules",#N/A,FALSE,"Roll-1"}</definedName>
    <definedName name="SIFO3" localSheetId="1" hidden="1">{"BookBal",#N/A,FALSE,"Roll-1";"DailyChange",#N/A,FALSE,"Roll-1";"Schedules",#N/A,FALSE,"Roll-1"}</definedName>
    <definedName name="SIFO3" hidden="1">{"BookBal",#N/A,FALSE,"Roll-1";"DailyChange",#N/A,FALSE,"Roll-1";"Schedules",#N/A,FALSE,"Roll-1"}</definedName>
    <definedName name="SIFO3b" localSheetId="1" hidden="1">{"BookBal",#N/A,FALSE,"Roll-1";"DailyChange",#N/A,FALSE,"Roll-1";"Schedules",#N/A,FALSE,"Roll-1"}</definedName>
    <definedName name="SIFO3b" hidden="1">{"BookBal",#N/A,FALSE,"Roll-1";"DailyChange",#N/A,FALSE,"Roll-1";"Schedules",#N/A,FALSE,"Roll-1"}</definedName>
    <definedName name="SIFO4" localSheetId="1" hidden="1">{"BookBal",#N/A,FALSE,"Roll-1";"DailyChange",#N/A,FALSE,"Roll-1";"Schedules",#N/A,FALSE,"Roll-1"}</definedName>
    <definedName name="SIFO4" hidden="1">{"BookBal",#N/A,FALSE,"Roll-1";"DailyChange",#N/A,FALSE,"Roll-1";"Schedules",#N/A,FALSE,"Roll-1"}</definedName>
    <definedName name="SomeRangeName">QueryPage!$G$5</definedName>
    <definedName name="SomeSheetName">QueryPage!$F$5</definedName>
    <definedName name="SomeSql">QueryPage!$H$5</definedName>
    <definedName name="StartRange">'Run Query'!$B$9</definedName>
    <definedName name="SumMonths" localSheetId="3">Months!$F$3:$F$288</definedName>
    <definedName name="SumMonths">Months!$F$3:$F$288</definedName>
    <definedName name="SumNumber">Months!$D$3:$E$288</definedName>
    <definedName name="TodaysDate">'Run Query'!$B$5</definedName>
    <definedName name="TodaysDateForQuery">#REF!</definedName>
    <definedName name="UID">'Run Query'!$B$2</definedName>
    <definedName name="wrn.RollDetail" localSheetId="1" hidden="1">{"BookBal",#N/A,FALSE,"Roll-1";"DailyChange",#N/A,FALSE,"Roll-1";"Schedules",#N/A,FALSE,"Roll-1"}</definedName>
    <definedName name="wrn.RollDetail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6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  <definedName name="wrn.RollDetail2" localSheetId="1" hidden="1">{"BookBal",#N/A,FALSE,"Roll-1";"DailyChange",#N/A,FALSE,"Roll-1";"Schedules",#N/A,FALSE,"Roll-1"}</definedName>
    <definedName name="wrn.RollDetail2" hidden="1">{"BookBal",#N/A,FALSE,"Roll-1";"DailyChange",#N/A,FALSE,"Roll-1";"Schedules",#N/A,FALSE,"Roll-1"}</definedName>
    <definedName name="wrn.RollDetail2b" localSheetId="1" hidden="1">{"BookBal",#N/A,FALSE,"Roll-1";"DailyChange",#N/A,FALSE,"Roll-1";"Schedules",#N/A,FALSE,"Roll-1"}</definedName>
    <definedName name="wrn.RollDetail2b" hidden="1">{"BookBal",#N/A,FALSE,"Roll-1";"DailyChange",#N/A,FALSE,"Roll-1";"Schedules",#N/A,FALSE,"Roll-1"}</definedName>
    <definedName name="wrn.RollDetail2c" localSheetId="1" hidden="1">{"BookBal",#N/A,FALSE,"Roll-1";"DailyChange",#N/A,FALSE,"Roll-1";"Schedules",#N/A,FALSE,"Roll-1"}</definedName>
    <definedName name="wrn.RollDetail2c" hidden="1">{"BookBal",#N/A,FALSE,"Roll-1";"DailyChange",#N/A,FALSE,"Roll-1";"Schedules",#N/A,FALSE,"Roll-1"}</definedName>
    <definedName name="wrn.RollDetail3" localSheetId="1" hidden="1">{"BookBal",#N/A,FALSE,"Roll-1";"DailyChange",#N/A,FALSE,"Roll-1";"Schedules",#N/A,FALSE,"Roll-1"}</definedName>
    <definedName name="wrn.RollDetail3" hidden="1">{"BookBal",#N/A,FALSE,"Roll-1";"DailyChange",#N/A,FALSE,"Roll-1";"Schedules",#N/A,FALSE,"Roll-1"}</definedName>
  </definedNames>
  <calcPr calcId="152511" fullCalcOnLoad="1"/>
</workbook>
</file>

<file path=xl/calcChain.xml><?xml version="1.0" encoding="utf-8"?>
<calcChain xmlns="http://schemas.openxmlformats.org/spreadsheetml/2006/main">
  <c r="J44" i="97" l="1"/>
  <c r="L44" i="97"/>
  <c r="N44" i="97"/>
  <c r="P44" i="97"/>
  <c r="R44" i="97"/>
  <c r="T44" i="97"/>
  <c r="V44" i="97"/>
  <c r="X44" i="97"/>
  <c r="Z44" i="97"/>
  <c r="AB44" i="97"/>
  <c r="AD44" i="97"/>
  <c r="AF44" i="97"/>
  <c r="AH44" i="97"/>
  <c r="AJ44" i="97"/>
  <c r="J45" i="97"/>
  <c r="L45" i="97"/>
  <c r="N45" i="97"/>
  <c r="P45" i="97"/>
  <c r="R45" i="97"/>
  <c r="T45" i="97"/>
  <c r="V45" i="97"/>
  <c r="X45" i="97"/>
  <c r="Z45" i="97"/>
  <c r="AB45" i="97"/>
  <c r="AD45" i="97"/>
  <c r="AF45" i="97"/>
  <c r="AH45" i="97"/>
  <c r="AJ45" i="97"/>
  <c r="J46" i="97"/>
  <c r="L46" i="97"/>
  <c r="N46" i="97"/>
  <c r="P46" i="97"/>
  <c r="R46" i="97"/>
  <c r="T46" i="97"/>
  <c r="V46" i="97"/>
  <c r="X46" i="97"/>
  <c r="Z46" i="97"/>
  <c r="AB46" i="97"/>
  <c r="AD46" i="97"/>
  <c r="AF46" i="97"/>
  <c r="AH46" i="97"/>
  <c r="AJ46" i="97"/>
  <c r="J47" i="97"/>
  <c r="L47" i="97"/>
  <c r="N47" i="97"/>
  <c r="P47" i="97"/>
  <c r="R47" i="97"/>
  <c r="T47" i="97"/>
  <c r="V47" i="97"/>
  <c r="X47" i="97"/>
  <c r="Z47" i="97"/>
  <c r="AB47" i="97"/>
  <c r="AD47" i="97"/>
  <c r="AF47" i="97"/>
  <c r="AH47" i="97"/>
  <c r="AJ47" i="97"/>
  <c r="J48" i="97"/>
  <c r="L48" i="97"/>
  <c r="N48" i="97"/>
  <c r="P48" i="97"/>
  <c r="R48" i="97"/>
  <c r="T48" i="97"/>
  <c r="V48" i="97"/>
  <c r="X48" i="97"/>
  <c r="Z48" i="97"/>
  <c r="AB48" i="97"/>
  <c r="AD48" i="97"/>
  <c r="AF48" i="97"/>
  <c r="AH48" i="97"/>
  <c r="AJ48" i="97"/>
  <c r="J49" i="97"/>
  <c r="L49" i="97"/>
  <c r="N49" i="97"/>
  <c r="P49" i="97"/>
  <c r="R49" i="97"/>
  <c r="T49" i="97"/>
  <c r="V49" i="97"/>
  <c r="X49" i="97"/>
  <c r="Z49" i="97"/>
  <c r="AB49" i="97"/>
  <c r="AD49" i="97"/>
  <c r="AF49" i="97"/>
  <c r="AH49" i="97"/>
  <c r="AJ49" i="97"/>
  <c r="J50" i="97"/>
  <c r="L50" i="97"/>
  <c r="N50" i="97"/>
  <c r="P50" i="97"/>
  <c r="R50" i="97"/>
  <c r="T50" i="97"/>
  <c r="V50" i="97"/>
  <c r="X50" i="97"/>
  <c r="Z50" i="97"/>
  <c r="AB50" i="97"/>
  <c r="AD50" i="97"/>
  <c r="AF50" i="97"/>
  <c r="AH50" i="97"/>
  <c r="AJ50" i="97"/>
  <c r="J51" i="97"/>
  <c r="L51" i="97"/>
  <c r="N51" i="97"/>
  <c r="P51" i="97"/>
  <c r="R51" i="97"/>
  <c r="T51" i="97"/>
  <c r="V51" i="97"/>
  <c r="X51" i="97"/>
  <c r="Z51" i="97"/>
  <c r="AB51" i="97"/>
  <c r="AD51" i="97"/>
  <c r="AF51" i="97"/>
  <c r="AH51" i="97"/>
  <c r="AJ51" i="97"/>
  <c r="F7" i="42"/>
  <c r="H7" i="42"/>
  <c r="J7" i="42"/>
  <c r="L7" i="42" s="1"/>
  <c r="F8" i="42"/>
  <c r="J8" i="42"/>
  <c r="L8" i="42"/>
  <c r="N7" i="42" s="1"/>
  <c r="N8" i="42" s="1"/>
  <c r="S14" i="42"/>
  <c r="S15" i="42"/>
  <c r="J16" i="42"/>
  <c r="A23" i="42"/>
  <c r="AJ31" i="42"/>
  <c r="G2" i="81"/>
  <c r="G3" i="81"/>
  <c r="I5" i="58"/>
  <c r="J5" i="58"/>
  <c r="K5" i="58"/>
  <c r="J21" i="58"/>
  <c r="A1" i="82"/>
  <c r="A2" i="82"/>
  <c r="A3" i="82"/>
  <c r="A4" i="82"/>
  <c r="A5" i="82"/>
  <c r="B5" i="82"/>
  <c r="C5" i="82"/>
  <c r="A6" i="82"/>
  <c r="B6" i="82"/>
  <c r="C6" i="82" s="1"/>
  <c r="A7" i="82"/>
  <c r="B7" i="82"/>
  <c r="C7" i="82"/>
  <c r="A8" i="82"/>
  <c r="B8" i="82"/>
  <c r="C8" i="82"/>
  <c r="A9" i="82"/>
  <c r="B9" i="82"/>
  <c r="C9" i="82"/>
  <c r="A10" i="82"/>
  <c r="B10" i="82"/>
  <c r="C10" i="82" s="1"/>
  <c r="A11" i="82"/>
  <c r="B11" i="82"/>
  <c r="C11" i="82" s="1"/>
  <c r="A12" i="82"/>
  <c r="B12" i="82"/>
  <c r="C12" i="82"/>
  <c r="A13" i="82"/>
  <c r="B13" i="82"/>
  <c r="C13" i="82"/>
  <c r="A14" i="82"/>
  <c r="B14" i="82"/>
  <c r="C14" i="82" s="1"/>
  <c r="A15" i="82"/>
  <c r="B15" i="82"/>
  <c r="C15" i="82"/>
  <c r="A16" i="82"/>
  <c r="B16" i="82"/>
  <c r="C16" i="82"/>
  <c r="A17" i="82"/>
  <c r="B17" i="82"/>
  <c r="C17" i="82"/>
  <c r="A18" i="82"/>
  <c r="B18" i="82"/>
  <c r="C18" i="82" s="1"/>
  <c r="A19" i="82"/>
  <c r="B19" i="82"/>
  <c r="C19" i="82" s="1"/>
  <c r="A20" i="82"/>
  <c r="B20" i="82"/>
  <c r="C20" i="82" s="1"/>
  <c r="A21" i="82"/>
  <c r="B21" i="82"/>
  <c r="C21" i="82"/>
  <c r="A22" i="82"/>
  <c r="B22" i="82"/>
  <c r="C22" i="82" s="1"/>
  <c r="A23" i="82"/>
  <c r="B23" i="82"/>
  <c r="C23" i="82" s="1"/>
  <c r="A24" i="82"/>
  <c r="B24" i="82"/>
  <c r="C24" i="82"/>
  <c r="A25" i="82"/>
  <c r="B25" i="82"/>
  <c r="C25" i="82"/>
  <c r="A26" i="82"/>
  <c r="B26" i="82"/>
  <c r="C26" i="82" s="1"/>
  <c r="A27" i="82"/>
  <c r="B27" i="82"/>
  <c r="C27" i="82" s="1"/>
  <c r="A28" i="82"/>
  <c r="B28" i="82"/>
  <c r="C28" i="82"/>
  <c r="A29" i="82"/>
  <c r="B29" i="82"/>
  <c r="C29" i="82"/>
  <c r="A30" i="82"/>
  <c r="B30" i="82"/>
  <c r="C30" i="82" s="1"/>
  <c r="A31" i="82"/>
  <c r="B31" i="82"/>
  <c r="C31" i="82"/>
  <c r="A32" i="82"/>
  <c r="B32" i="82"/>
  <c r="C32" i="82"/>
  <c r="A33" i="82"/>
  <c r="B33" i="82"/>
  <c r="C33" i="82"/>
  <c r="A34" i="82"/>
  <c r="B34" i="82"/>
  <c r="C34" i="82" s="1"/>
  <c r="A35" i="82"/>
  <c r="B35" i="82"/>
  <c r="C35" i="82" s="1"/>
  <c r="A36" i="82"/>
  <c r="B36" i="82"/>
  <c r="C36" i="82"/>
  <c r="A37" i="82"/>
  <c r="B37" i="82"/>
  <c r="C37" i="82"/>
  <c r="A38" i="82"/>
  <c r="B38" i="82"/>
  <c r="C38" i="82" s="1"/>
  <c r="A39" i="82"/>
  <c r="B39" i="82"/>
  <c r="C39" i="82"/>
  <c r="A40" i="82"/>
  <c r="B40" i="82"/>
  <c r="C40" i="82"/>
  <c r="A41" i="82"/>
  <c r="B41" i="82"/>
  <c r="C41" i="82"/>
  <c r="A42" i="82"/>
  <c r="B42" i="82"/>
  <c r="C42" i="82" s="1"/>
  <c r="A43" i="82"/>
  <c r="B43" i="82"/>
  <c r="C43" i="82" s="1"/>
  <c r="A44" i="82"/>
  <c r="B44" i="82"/>
  <c r="C44" i="82"/>
  <c r="A45" i="82"/>
  <c r="B45" i="82"/>
  <c r="C45" i="82"/>
  <c r="A46" i="82"/>
  <c r="B46" i="82"/>
  <c r="C46" i="82" s="1"/>
  <c r="A47" i="82"/>
  <c r="B47" i="82"/>
  <c r="C47" i="82"/>
  <c r="A48" i="82"/>
  <c r="B48" i="82"/>
  <c r="C48" i="82"/>
  <c r="A49" i="82"/>
  <c r="B49" i="82"/>
  <c r="C49" i="82"/>
  <c r="A50" i="82"/>
  <c r="B50" i="82"/>
  <c r="C50" i="82" s="1"/>
  <c r="A51" i="82"/>
  <c r="B51" i="82"/>
  <c r="C51" i="82" s="1"/>
  <c r="A52" i="82"/>
  <c r="B52" i="82"/>
  <c r="C52" i="82" s="1"/>
  <c r="A53" i="82"/>
  <c r="B53" i="82"/>
  <c r="C53" i="82"/>
  <c r="A54" i="82"/>
  <c r="B54" i="82"/>
  <c r="C54" i="82" s="1"/>
  <c r="A55" i="82"/>
  <c r="B55" i="82"/>
  <c r="C55" i="82" s="1"/>
  <c r="A56" i="82"/>
  <c r="B56" i="82"/>
  <c r="C56" i="82"/>
  <c r="A57" i="82"/>
  <c r="B57" i="82"/>
  <c r="A58" i="82"/>
  <c r="B58" i="82"/>
  <c r="A59" i="82"/>
  <c r="B59" i="82"/>
  <c r="A60" i="82"/>
  <c r="B60" i="82"/>
  <c r="A61" i="82"/>
  <c r="B61" i="82"/>
  <c r="A62" i="82"/>
  <c r="B62" i="82"/>
  <c r="A63" i="82"/>
  <c r="B63" i="82"/>
  <c r="A64" i="82"/>
  <c r="B64" i="82"/>
  <c r="A65" i="82"/>
  <c r="B65" i="82"/>
  <c r="A66" i="82"/>
  <c r="B66" i="82"/>
  <c r="A67" i="82"/>
  <c r="B67" i="82"/>
  <c r="A68" i="82"/>
  <c r="B68" i="82"/>
  <c r="A69" i="82"/>
  <c r="B69" i="82"/>
  <c r="A70" i="82"/>
  <c r="B70" i="82"/>
  <c r="A71" i="82"/>
  <c r="B71" i="82"/>
  <c r="A72" i="82"/>
  <c r="B72" i="82"/>
  <c r="A73" i="82"/>
  <c r="B73" i="82"/>
  <c r="A74" i="82"/>
  <c r="B74" i="82"/>
  <c r="A75" i="82"/>
  <c r="B75" i="82"/>
  <c r="A76" i="82"/>
  <c r="B76" i="82"/>
  <c r="A77" i="82"/>
  <c r="B77" i="82"/>
  <c r="A78" i="82"/>
  <c r="B78" i="82"/>
  <c r="A79" i="82"/>
  <c r="B79" i="82"/>
  <c r="A80" i="82"/>
  <c r="B80" i="82"/>
  <c r="A81" i="82"/>
  <c r="B81" i="82"/>
  <c r="A82" i="82"/>
  <c r="B82" i="82"/>
  <c r="A83" i="82"/>
  <c r="B83" i="82"/>
  <c r="A84" i="82"/>
  <c r="B84" i="82"/>
  <c r="A85" i="82"/>
  <c r="B85" i="82"/>
  <c r="A86" i="82"/>
  <c r="B86" i="82"/>
  <c r="A87" i="82"/>
  <c r="B87" i="82"/>
  <c r="A88" i="82"/>
  <c r="B88" i="82"/>
  <c r="A89" i="82"/>
  <c r="B89" i="82"/>
  <c r="A90" i="82"/>
  <c r="B90" i="82"/>
  <c r="A91" i="82"/>
  <c r="B91" i="82"/>
  <c r="A92" i="82"/>
  <c r="B92" i="82"/>
  <c r="A93" i="82"/>
  <c r="B93" i="82"/>
  <c r="A94" i="82"/>
  <c r="B94" i="82"/>
  <c r="A95" i="82"/>
  <c r="B95" i="82"/>
  <c r="A96" i="82"/>
  <c r="B96" i="82"/>
  <c r="A97" i="82"/>
  <c r="B97" i="82"/>
  <c r="A98" i="82"/>
  <c r="B98" i="82"/>
  <c r="A99" i="82"/>
  <c r="B99" i="82"/>
  <c r="A100" i="82"/>
  <c r="B100" i="82"/>
  <c r="D1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A37" i="43"/>
  <c r="A38" i="43"/>
  <c r="A39" i="43"/>
  <c r="A40" i="43"/>
  <c r="A41" i="43"/>
  <c r="A42" i="43"/>
  <c r="A43" i="43"/>
  <c r="A44" i="43"/>
  <c r="A45" i="43"/>
  <c r="A46" i="43"/>
  <c r="A47" i="43"/>
  <c r="A48" i="43"/>
  <c r="A49" i="43"/>
  <c r="A50" i="43"/>
  <c r="A51" i="43"/>
  <c r="A52" i="43"/>
  <c r="A53" i="43"/>
  <c r="A54" i="43"/>
  <c r="A55" i="43"/>
  <c r="A56" i="43"/>
  <c r="A57" i="43"/>
  <c r="A58" i="43"/>
  <c r="A59" i="43"/>
  <c r="A60" i="43"/>
  <c r="A61" i="43"/>
  <c r="A62" i="43"/>
  <c r="A63" i="43"/>
  <c r="A64" i="43"/>
  <c r="A65" i="43"/>
  <c r="A66" i="43"/>
  <c r="A67" i="43"/>
  <c r="A68" i="43"/>
  <c r="A69" i="43"/>
  <c r="A70" i="43"/>
  <c r="A71" i="43"/>
  <c r="A72" i="43"/>
  <c r="A73" i="43"/>
  <c r="A74" i="43"/>
  <c r="A75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A93" i="43"/>
  <c r="A94" i="43"/>
  <c r="A95" i="43"/>
  <c r="A96" i="43"/>
  <c r="A97" i="43"/>
  <c r="A98" i="43"/>
  <c r="A99" i="43"/>
  <c r="A100" i="43"/>
  <c r="A101" i="43"/>
  <c r="A102" i="43"/>
  <c r="A103" i="43"/>
  <c r="A104" i="43"/>
  <c r="A105" i="43"/>
  <c r="A106" i="43"/>
  <c r="A107" i="43"/>
  <c r="A108" i="43"/>
  <c r="A109" i="43"/>
  <c r="A110" i="43"/>
  <c r="A111" i="43"/>
  <c r="A112" i="43"/>
  <c r="A113" i="43"/>
  <c r="A114" i="43"/>
  <c r="A115" i="43"/>
  <c r="A116" i="43"/>
  <c r="A117" i="43"/>
  <c r="A118" i="43"/>
  <c r="A119" i="43"/>
  <c r="A120" i="43"/>
  <c r="A121" i="43"/>
  <c r="A122" i="43"/>
  <c r="A123" i="43"/>
  <c r="A124" i="43"/>
  <c r="A125" i="43"/>
  <c r="A126" i="43"/>
  <c r="A127" i="43"/>
  <c r="A128" i="43"/>
  <c r="A129" i="43"/>
  <c r="A130" i="43"/>
  <c r="A131" i="43"/>
  <c r="A132" i="43"/>
  <c r="A133" i="43"/>
  <c r="A134" i="43"/>
  <c r="A135" i="43"/>
  <c r="A136" i="43"/>
  <c r="A137" i="43"/>
  <c r="A138" i="43"/>
  <c r="A139" i="43"/>
  <c r="A140" i="43"/>
  <c r="A141" i="43"/>
  <c r="A142" i="43"/>
  <c r="A143" i="43"/>
  <c r="A144" i="43"/>
  <c r="A145" i="43"/>
  <c r="A146" i="43"/>
  <c r="A147" i="43"/>
  <c r="A148" i="43"/>
  <c r="A149" i="43"/>
  <c r="A150" i="43"/>
  <c r="A151" i="43"/>
  <c r="A152" i="43"/>
  <c r="A153" i="43"/>
  <c r="A154" i="43"/>
  <c r="A155" i="43"/>
  <c r="A156" i="43"/>
  <c r="A157" i="43"/>
  <c r="A158" i="43"/>
  <c r="A159" i="43"/>
  <c r="A160" i="43"/>
  <c r="A161" i="43"/>
  <c r="A162" i="43"/>
  <c r="A163" i="43"/>
  <c r="A164" i="43"/>
  <c r="A165" i="43"/>
  <c r="A166" i="43"/>
  <c r="A167" i="43"/>
  <c r="A168" i="43"/>
  <c r="A169" i="43"/>
  <c r="A170" i="43"/>
  <c r="A171" i="43"/>
  <c r="A172" i="43"/>
  <c r="A173" i="43"/>
  <c r="A174" i="43"/>
  <c r="A175" i="43"/>
  <c r="A176" i="43"/>
  <c r="A177" i="43"/>
  <c r="A178" i="43"/>
  <c r="A179" i="43"/>
  <c r="A180" i="43"/>
  <c r="A181" i="43"/>
  <c r="A182" i="43"/>
  <c r="A183" i="43"/>
  <c r="A184" i="43"/>
  <c r="A185" i="43"/>
  <c r="A186" i="43"/>
  <c r="A187" i="43"/>
  <c r="A188" i="43"/>
  <c r="A189" i="43"/>
  <c r="A190" i="43"/>
  <c r="A191" i="43"/>
  <c r="A192" i="43"/>
  <c r="A193" i="43"/>
  <c r="A194" i="43"/>
  <c r="A195" i="43"/>
  <c r="A196" i="43"/>
  <c r="A197" i="43"/>
  <c r="A198" i="43"/>
  <c r="A199" i="43"/>
  <c r="A200" i="43"/>
  <c r="A201" i="43"/>
  <c r="A202" i="43"/>
  <c r="A203" i="43"/>
  <c r="A204" i="43"/>
  <c r="A205" i="43"/>
  <c r="A206" i="43"/>
  <c r="A207" i="43"/>
  <c r="A208" i="43"/>
  <c r="A209" i="43"/>
  <c r="A210" i="43"/>
  <c r="A211" i="43"/>
  <c r="A212" i="43"/>
  <c r="A213" i="43"/>
  <c r="A214" i="43"/>
  <c r="A215" i="43"/>
  <c r="A216" i="43"/>
  <c r="A217" i="43"/>
  <c r="A218" i="43"/>
  <c r="A219" i="43"/>
  <c r="A220" i="43"/>
  <c r="A221" i="43"/>
  <c r="A222" i="43"/>
  <c r="A223" i="43"/>
  <c r="A224" i="43"/>
  <c r="A225" i="43"/>
  <c r="A226" i="43"/>
  <c r="A227" i="43"/>
  <c r="A228" i="43"/>
  <c r="A229" i="43"/>
  <c r="D1" i="49"/>
  <c r="A4" i="49"/>
  <c r="A5" i="49"/>
  <c r="A6" i="49"/>
  <c r="A7" i="49"/>
  <c r="A8" i="49"/>
  <c r="A9" i="49"/>
  <c r="A10" i="49"/>
  <c r="A11" i="49"/>
  <c r="A12" i="49"/>
  <c r="A13" i="49"/>
  <c r="A14" i="49"/>
  <c r="A15" i="49"/>
  <c r="D1" i="55"/>
  <c r="E1" i="55"/>
  <c r="G1" i="55"/>
  <c r="A4" i="55"/>
  <c r="D1" i="54"/>
  <c r="A4" i="54"/>
  <c r="A5" i="54"/>
  <c r="A6" i="54"/>
  <c r="A7" i="54"/>
  <c r="A8" i="54"/>
  <c r="A9" i="54"/>
  <c r="E1" i="45"/>
  <c r="G1" i="45"/>
  <c r="A4" i="45"/>
  <c r="A5" i="45"/>
  <c r="A6" i="45"/>
  <c r="A7" i="45"/>
  <c r="A8" i="45"/>
  <c r="A9" i="45"/>
  <c r="A10" i="45"/>
  <c r="A11" i="45"/>
  <c r="A12" i="45"/>
  <c r="A13" i="45"/>
  <c r="A14" i="45"/>
  <c r="A15" i="45"/>
  <c r="A16" i="45"/>
  <c r="A17" i="45"/>
  <c r="A18" i="45"/>
  <c r="A19" i="45"/>
  <c r="A20" i="45"/>
  <c r="A21" i="45"/>
  <c r="A22" i="45"/>
  <c r="A23" i="45"/>
  <c r="A24" i="45"/>
  <c r="A25" i="45"/>
  <c r="A26" i="45"/>
  <c r="A27" i="45"/>
  <c r="A28" i="45"/>
  <c r="A29" i="45"/>
  <c r="A30" i="45"/>
  <c r="A31" i="45"/>
  <c r="A32" i="45"/>
  <c r="A33" i="45"/>
  <c r="A34" i="45"/>
  <c r="A35" i="45"/>
  <c r="A36" i="45"/>
  <c r="A37" i="45"/>
  <c r="A38" i="45"/>
  <c r="A39" i="45"/>
  <c r="A40" i="45"/>
  <c r="A41" i="45"/>
  <c r="A42" i="45"/>
  <c r="A43" i="45"/>
  <c r="A44" i="45"/>
  <c r="A45" i="45"/>
  <c r="A46" i="45"/>
  <c r="A47" i="45"/>
  <c r="A48" i="45"/>
  <c r="A49" i="45"/>
  <c r="A50" i="45"/>
  <c r="A51" i="45"/>
  <c r="A52" i="45"/>
  <c r="A53" i="45"/>
  <c r="A54" i="45"/>
  <c r="A55" i="45"/>
  <c r="A56" i="45"/>
  <c r="A57" i="45"/>
  <c r="A58" i="45"/>
  <c r="A59" i="45"/>
  <c r="A60" i="45"/>
  <c r="A61" i="45"/>
  <c r="A62" i="45"/>
  <c r="A63" i="45"/>
  <c r="A64" i="45"/>
  <c r="A65" i="45"/>
  <c r="A66" i="45"/>
  <c r="A67" i="45"/>
  <c r="A68" i="45"/>
  <c r="A69" i="45"/>
  <c r="A70" i="45"/>
  <c r="A71" i="45"/>
  <c r="A72" i="45"/>
  <c r="A73" i="45"/>
  <c r="A74" i="45"/>
  <c r="A75" i="45"/>
  <c r="A76" i="45"/>
  <c r="A77" i="45"/>
  <c r="A78" i="45"/>
  <c r="A79" i="45"/>
  <c r="A80" i="45"/>
  <c r="A81" i="45"/>
  <c r="A82" i="45"/>
  <c r="A83" i="45"/>
  <c r="A84" i="45"/>
  <c r="A85" i="45"/>
  <c r="A86" i="45"/>
  <c r="A87" i="45"/>
  <c r="A88" i="45"/>
  <c r="A89" i="45"/>
  <c r="A90" i="45"/>
  <c r="A91" i="45"/>
  <c r="A92" i="45"/>
  <c r="A93" i="45"/>
  <c r="A94" i="45"/>
  <c r="A95" i="45"/>
  <c r="A96" i="45"/>
  <c r="A97" i="45"/>
  <c r="A98" i="45"/>
  <c r="A99" i="45"/>
  <c r="A100" i="45"/>
  <c r="A101" i="45"/>
  <c r="A102" i="45"/>
  <c r="A103" i="45"/>
  <c r="A104" i="45"/>
  <c r="A105" i="45"/>
  <c r="A106" i="45"/>
  <c r="A107" i="45"/>
  <c r="A108" i="45"/>
  <c r="A109" i="45"/>
  <c r="A110" i="45"/>
  <c r="A111" i="45"/>
  <c r="A112" i="45"/>
  <c r="A113" i="45"/>
  <c r="A114" i="45"/>
  <c r="A115" i="45"/>
  <c r="A116" i="45"/>
  <c r="A117" i="45"/>
  <c r="A118" i="45"/>
  <c r="A119" i="45"/>
  <c r="A120" i="45"/>
  <c r="A121" i="45"/>
  <c r="A122" i="45"/>
  <c r="A123" i="45"/>
  <c r="A124" i="45"/>
  <c r="A125" i="45"/>
  <c r="A126" i="45"/>
  <c r="A127" i="45"/>
  <c r="A128" i="45"/>
  <c r="A129" i="45"/>
  <c r="A130" i="45"/>
  <c r="A131" i="45"/>
  <c r="A132" i="45"/>
  <c r="A133" i="45"/>
  <c r="A134" i="45"/>
  <c r="A135" i="45"/>
  <c r="A136" i="45"/>
  <c r="A137" i="45"/>
  <c r="A138" i="45"/>
  <c r="A139" i="45"/>
  <c r="A140" i="45"/>
  <c r="A141" i="45"/>
  <c r="A142" i="45"/>
  <c r="A143" i="45"/>
  <c r="A144" i="45"/>
  <c r="A145" i="45"/>
  <c r="A146" i="45"/>
  <c r="A147" i="45"/>
  <c r="A148" i="45"/>
  <c r="A149" i="45"/>
  <c r="A150" i="45"/>
  <c r="A151" i="45"/>
  <c r="A152" i="45"/>
  <c r="A153" i="45"/>
  <c r="A154" i="45"/>
  <c r="A155" i="45"/>
  <c r="A156" i="45"/>
  <c r="A157" i="45"/>
  <c r="A158" i="45"/>
  <c r="A159" i="45"/>
  <c r="A160" i="45"/>
  <c r="A161" i="45"/>
  <c r="A162" i="45"/>
  <c r="A163" i="45"/>
  <c r="A164" i="45"/>
  <c r="A165" i="45"/>
  <c r="A166" i="45"/>
  <c r="A167" i="45"/>
  <c r="A168" i="45"/>
  <c r="A169" i="45"/>
  <c r="A170" i="45"/>
  <c r="A171" i="45"/>
  <c r="A172" i="45"/>
  <c r="A173" i="45"/>
  <c r="A174" i="45"/>
  <c r="A175" i="45"/>
  <c r="A176" i="45"/>
  <c r="A177" i="45"/>
  <c r="A178" i="45"/>
  <c r="A179" i="45"/>
  <c r="A180" i="45"/>
  <c r="A181" i="45"/>
  <c r="A182" i="45"/>
  <c r="A183" i="45"/>
  <c r="A184" i="45"/>
  <c r="A185" i="45"/>
  <c r="A186" i="45"/>
  <c r="A187" i="45"/>
  <c r="A188" i="45"/>
  <c r="A189" i="45"/>
  <c r="A190" i="45"/>
  <c r="A191" i="45"/>
  <c r="A192" i="45"/>
  <c r="A193" i="45"/>
  <c r="A194" i="45"/>
  <c r="A195" i="45"/>
  <c r="A196" i="45"/>
  <c r="A197" i="45"/>
  <c r="A198" i="45"/>
  <c r="A199" i="45"/>
  <c r="A200" i="45"/>
  <c r="A201" i="45"/>
  <c r="A202" i="45"/>
  <c r="A203" i="45"/>
  <c r="A204" i="45"/>
  <c r="A205" i="45"/>
  <c r="A206" i="45"/>
  <c r="A207" i="45"/>
  <c r="A208" i="45"/>
  <c r="A209" i="45"/>
  <c r="A210" i="45"/>
  <c r="A211" i="45"/>
  <c r="A212" i="45"/>
  <c r="A213" i="45"/>
  <c r="A214" i="45"/>
  <c r="A215" i="45"/>
  <c r="A216" i="45"/>
  <c r="A217" i="45"/>
  <c r="A218" i="45"/>
  <c r="A219" i="45"/>
  <c r="A220" i="45"/>
  <c r="A221" i="45"/>
  <c r="A222" i="45"/>
  <c r="A223" i="45"/>
  <c r="A224" i="45"/>
  <c r="A225" i="45"/>
  <c r="A226" i="45"/>
  <c r="A227" i="45"/>
  <c r="A228" i="45"/>
  <c r="A229" i="45"/>
  <c r="A230" i="45"/>
  <c r="A231" i="45"/>
  <c r="A232" i="45"/>
  <c r="A233" i="45"/>
  <c r="A234" i="45"/>
  <c r="A235" i="45"/>
  <c r="A236" i="45"/>
  <c r="A237" i="45"/>
  <c r="A238" i="45"/>
  <c r="A239" i="45"/>
  <c r="A240" i="45"/>
  <c r="A241" i="45"/>
  <c r="A242" i="45"/>
  <c r="A243" i="45"/>
  <c r="A244" i="45"/>
  <c r="A245" i="45"/>
  <c r="A246" i="45"/>
  <c r="A247" i="45"/>
  <c r="A248" i="45"/>
  <c r="A249" i="45"/>
  <c r="A250" i="45"/>
  <c r="A251" i="45"/>
  <c r="A252" i="45"/>
  <c r="A253" i="45"/>
  <c r="A254" i="45"/>
  <c r="A255" i="45"/>
  <c r="A256" i="45"/>
  <c r="A257" i="45"/>
  <c r="A258" i="45"/>
  <c r="A259" i="45"/>
  <c r="A260" i="45"/>
  <c r="A261" i="45"/>
  <c r="A262" i="45"/>
  <c r="A263" i="45"/>
  <c r="A264" i="45"/>
  <c r="A265" i="45"/>
  <c r="A266" i="45"/>
  <c r="A267" i="45"/>
  <c r="A268" i="45"/>
  <c r="A269" i="45"/>
  <c r="A270" i="45"/>
  <c r="A271" i="45"/>
  <c r="A272" i="45"/>
  <c r="A273" i="45"/>
  <c r="A274" i="45"/>
  <c r="A275" i="45"/>
  <c r="A276" i="45"/>
  <c r="A277" i="45"/>
  <c r="A278" i="45"/>
  <c r="A279" i="45"/>
  <c r="A280" i="45"/>
  <c r="A281" i="45"/>
  <c r="A282" i="45"/>
  <c r="A283" i="45"/>
  <c r="A284" i="45"/>
  <c r="A285" i="45"/>
  <c r="A286" i="45"/>
  <c r="A287" i="45"/>
  <c r="A288" i="45"/>
  <c r="A289" i="45"/>
  <c r="A290" i="45"/>
  <c r="A291" i="45"/>
  <c r="A292" i="45"/>
  <c r="A293" i="45"/>
  <c r="A294" i="45"/>
  <c r="A295" i="45"/>
  <c r="A296" i="45"/>
  <c r="A297" i="45"/>
  <c r="A298" i="45"/>
  <c r="A299" i="45"/>
  <c r="A300" i="45"/>
  <c r="A301" i="45"/>
  <c r="A302" i="45"/>
  <c r="A303" i="45"/>
  <c r="A304" i="45"/>
  <c r="A305" i="45"/>
  <c r="A306" i="45"/>
  <c r="A307" i="45"/>
  <c r="A308" i="45"/>
  <c r="A309" i="45"/>
  <c r="A310" i="45"/>
  <c r="A311" i="45"/>
  <c r="A312" i="45"/>
  <c r="A313" i="45"/>
  <c r="A314" i="45"/>
  <c r="A315" i="45"/>
  <c r="A316" i="45"/>
  <c r="A317" i="45"/>
  <c r="A318" i="45"/>
  <c r="A319" i="45"/>
  <c r="A320" i="45"/>
  <c r="A321" i="45"/>
  <c r="A322" i="45"/>
  <c r="A323" i="45"/>
  <c r="A324" i="45"/>
  <c r="A325" i="45"/>
  <c r="A326" i="45"/>
  <c r="A327" i="45"/>
  <c r="A328" i="45"/>
  <c r="A329" i="45"/>
  <c r="A330" i="45"/>
  <c r="A331" i="45"/>
  <c r="A332" i="45"/>
  <c r="A333" i="45"/>
  <c r="A334" i="45"/>
  <c r="A335" i="45"/>
  <c r="A336" i="45"/>
  <c r="A337" i="45"/>
  <c r="A338" i="45"/>
  <c r="A339" i="45"/>
  <c r="A340" i="45"/>
  <c r="A341" i="45"/>
  <c r="A342" i="45"/>
  <c r="A343" i="45"/>
  <c r="A344" i="45"/>
  <c r="A345" i="45"/>
  <c r="A346" i="45"/>
  <c r="A347" i="45"/>
  <c r="A348" i="45"/>
  <c r="A349" i="45"/>
  <c r="A350" i="45"/>
  <c r="A351" i="45"/>
  <c r="A352" i="45"/>
  <c r="A353" i="45"/>
  <c r="A354" i="45"/>
  <c r="A355" i="45"/>
  <c r="A356" i="45"/>
  <c r="A357" i="45"/>
  <c r="A358" i="45"/>
  <c r="A359" i="45"/>
  <c r="A360" i="45"/>
  <c r="A361" i="45"/>
  <c r="A362" i="45"/>
  <c r="A363" i="45"/>
  <c r="A364" i="45"/>
  <c r="A365" i="45"/>
  <c r="A366" i="45"/>
  <c r="A367" i="45"/>
  <c r="A368" i="45"/>
  <c r="A369" i="45"/>
  <c r="A370" i="45"/>
  <c r="A371" i="45"/>
  <c r="A372" i="45"/>
  <c r="A373" i="45"/>
  <c r="A374" i="45"/>
  <c r="A375" i="45"/>
  <c r="A376" i="45"/>
  <c r="A377" i="45"/>
  <c r="A378" i="45"/>
  <c r="A379" i="45"/>
  <c r="A380" i="45"/>
  <c r="A381" i="45"/>
  <c r="A382" i="45"/>
  <c r="A383" i="45"/>
  <c r="A384" i="45"/>
  <c r="A385" i="45"/>
  <c r="A386" i="45"/>
  <c r="A387" i="45"/>
  <c r="A388" i="45"/>
  <c r="A389" i="45"/>
  <c r="A390" i="45"/>
  <c r="A391" i="45"/>
  <c r="A392" i="45"/>
  <c r="A393" i="45"/>
  <c r="A394" i="45"/>
  <c r="A395" i="45"/>
  <c r="A396" i="45"/>
  <c r="A397" i="45"/>
  <c r="A398" i="45"/>
  <c r="A399" i="45"/>
  <c r="A400" i="45"/>
  <c r="A401" i="45"/>
  <c r="A402" i="45"/>
  <c r="A403" i="45"/>
  <c r="A404" i="45"/>
  <c r="A405" i="45"/>
  <c r="A406" i="45"/>
  <c r="A407" i="45"/>
  <c r="A408" i="45"/>
  <c r="A409" i="45"/>
  <c r="A410" i="45"/>
  <c r="A411" i="45"/>
  <c r="A412" i="45"/>
  <c r="A413" i="45"/>
  <c r="A414" i="45"/>
  <c r="A415" i="45"/>
  <c r="A416" i="45"/>
  <c r="A417" i="45"/>
  <c r="A418" i="45"/>
  <c r="A419" i="45"/>
  <c r="A420" i="45"/>
  <c r="A421" i="45"/>
  <c r="A422" i="45"/>
  <c r="A423" i="45"/>
  <c r="A424" i="45"/>
  <c r="A425" i="45"/>
  <c r="A426" i="45"/>
  <c r="A427" i="45"/>
  <c r="A428" i="45"/>
  <c r="A429" i="45"/>
  <c r="A430" i="45"/>
  <c r="A431" i="45"/>
  <c r="A432" i="45"/>
  <c r="A433" i="45"/>
  <c r="A434" i="45"/>
  <c r="A435" i="45"/>
  <c r="A436" i="45"/>
  <c r="A437" i="45"/>
  <c r="A438" i="45"/>
  <c r="A439" i="45"/>
  <c r="A440" i="45"/>
  <c r="A441" i="45"/>
  <c r="A442" i="45"/>
  <c r="A443" i="45"/>
  <c r="A444" i="45"/>
  <c r="A445" i="45"/>
  <c r="A446" i="45"/>
  <c r="A447" i="45"/>
  <c r="A448" i="45"/>
  <c r="A449" i="45"/>
  <c r="A450" i="45"/>
  <c r="A451" i="45"/>
  <c r="A452" i="45"/>
  <c r="A453" i="45"/>
  <c r="A454" i="45"/>
  <c r="A455" i="45"/>
  <c r="A456" i="45"/>
  <c r="A457" i="45"/>
  <c r="A458" i="45"/>
  <c r="A459" i="45"/>
  <c r="A460" i="45"/>
  <c r="A461" i="45"/>
  <c r="A462" i="45"/>
  <c r="A463" i="45"/>
  <c r="A464" i="45"/>
  <c r="A465" i="45"/>
  <c r="A466" i="45"/>
  <c r="A467" i="45"/>
  <c r="A468" i="45"/>
  <c r="A469" i="45"/>
  <c r="A470" i="45"/>
  <c r="A471" i="45"/>
  <c r="A472" i="45"/>
  <c r="A473" i="45"/>
  <c r="A474" i="45"/>
  <c r="A475" i="45"/>
  <c r="A476" i="45"/>
  <c r="A477" i="45"/>
  <c r="A478" i="45"/>
  <c r="A479" i="45"/>
  <c r="A480" i="45"/>
  <c r="A481" i="45"/>
  <c r="A482" i="45"/>
  <c r="A483" i="45"/>
  <c r="A484" i="45"/>
  <c r="A485" i="45"/>
  <c r="A486" i="45"/>
  <c r="A487" i="45"/>
  <c r="A488" i="45"/>
  <c r="A489" i="45"/>
  <c r="A490" i="45"/>
  <c r="A491" i="45"/>
  <c r="A492" i="45"/>
  <c r="A493" i="45"/>
  <c r="A494" i="45"/>
  <c r="A495" i="45"/>
  <c r="A496" i="45"/>
  <c r="A497" i="45"/>
  <c r="A498" i="45"/>
  <c r="A499" i="45"/>
  <c r="A500" i="45"/>
  <c r="A501" i="45"/>
  <c r="A502" i="45"/>
  <c r="A503" i="45"/>
  <c r="A504" i="45"/>
  <c r="A505" i="45"/>
  <c r="A506" i="45"/>
  <c r="A507" i="45"/>
  <c r="A508" i="45"/>
  <c r="A509" i="45"/>
  <c r="A510" i="45"/>
  <c r="A511" i="45"/>
  <c r="A512" i="45"/>
  <c r="A513" i="45"/>
  <c r="A514" i="45"/>
  <c r="A515" i="45"/>
  <c r="A516" i="45"/>
  <c r="A517" i="45"/>
  <c r="A518" i="45"/>
  <c r="A519" i="45"/>
  <c r="A520" i="45"/>
  <c r="A521" i="45"/>
  <c r="A522" i="45"/>
  <c r="A523" i="45"/>
  <c r="A524" i="45"/>
  <c r="A525" i="45"/>
  <c r="A526" i="45"/>
  <c r="A527" i="45"/>
  <c r="A528" i="45"/>
  <c r="A529" i="45"/>
  <c r="A530" i="45"/>
  <c r="A531" i="45"/>
  <c r="A532" i="45"/>
  <c r="A533" i="45"/>
  <c r="A534" i="45"/>
  <c r="A535" i="45"/>
  <c r="A536" i="45"/>
  <c r="A537" i="45"/>
  <c r="A538" i="45"/>
  <c r="A539" i="45"/>
  <c r="A540" i="45"/>
  <c r="A541" i="45"/>
  <c r="A542" i="45"/>
  <c r="A543" i="45"/>
  <c r="A544" i="45"/>
  <c r="A545" i="45"/>
  <c r="A546" i="45"/>
  <c r="A547" i="45"/>
  <c r="A548" i="45"/>
  <c r="A549" i="45"/>
  <c r="A550" i="45"/>
  <c r="A551" i="45"/>
  <c r="A552" i="45"/>
  <c r="A553" i="45"/>
  <c r="A554" i="45"/>
  <c r="A555" i="45"/>
  <c r="A556" i="45"/>
  <c r="A557" i="45"/>
  <c r="A558" i="45"/>
  <c r="A559" i="45"/>
  <c r="A560" i="45"/>
  <c r="A561" i="45"/>
  <c r="A562" i="45"/>
  <c r="A563" i="45"/>
  <c r="A564" i="45"/>
  <c r="A565" i="45"/>
  <c r="A566" i="45"/>
  <c r="A567" i="45"/>
  <c r="A568" i="45"/>
  <c r="A569" i="45"/>
  <c r="A570" i="45"/>
  <c r="A571" i="45"/>
  <c r="A572" i="45"/>
  <c r="A573" i="45"/>
  <c r="A574" i="45"/>
  <c r="A575" i="45"/>
  <c r="A576" i="45"/>
  <c r="A577" i="45"/>
  <c r="A578" i="45"/>
  <c r="A579" i="45"/>
  <c r="A580" i="45"/>
  <c r="A581" i="45"/>
  <c r="A582" i="45"/>
  <c r="A583" i="45"/>
  <c r="A584" i="45"/>
  <c r="A585" i="45"/>
  <c r="A586" i="45"/>
  <c r="A588" i="45"/>
  <c r="A589" i="45"/>
  <c r="A590" i="45"/>
  <c r="A591" i="45"/>
  <c r="A592" i="45"/>
  <c r="A593" i="45"/>
  <c r="A594" i="45"/>
  <c r="A595" i="45"/>
  <c r="A596" i="45"/>
  <c r="A597" i="45"/>
  <c r="A598" i="45"/>
  <c r="A599" i="45"/>
  <c r="A600" i="45"/>
  <c r="A601" i="45"/>
  <c r="A602" i="45"/>
  <c r="A603" i="45"/>
  <c r="A604" i="45"/>
  <c r="A605" i="45"/>
  <c r="A606" i="45"/>
  <c r="A607" i="45"/>
  <c r="A608" i="45"/>
  <c r="A609" i="45"/>
  <c r="A610" i="45"/>
  <c r="A611" i="45"/>
  <c r="A612" i="45"/>
  <c r="A613" i="45"/>
  <c r="A614" i="45"/>
  <c r="A615" i="45"/>
  <c r="A616" i="45"/>
  <c r="A617" i="45"/>
  <c r="A618" i="45"/>
  <c r="A619" i="45"/>
  <c r="A620" i="45"/>
  <c r="A621" i="45"/>
  <c r="A622" i="45"/>
  <c r="A623" i="45"/>
  <c r="A624" i="45"/>
  <c r="A625" i="45"/>
  <c r="A626" i="45"/>
  <c r="A627" i="45"/>
  <c r="A628" i="45"/>
  <c r="A629" i="45"/>
  <c r="A630" i="45"/>
  <c r="A631" i="45"/>
  <c r="A632" i="45"/>
  <c r="A633" i="45"/>
  <c r="A634" i="45"/>
  <c r="A635" i="45"/>
  <c r="A636" i="45"/>
  <c r="A637" i="45"/>
  <c r="A638" i="45"/>
  <c r="A639" i="45"/>
  <c r="A640" i="45"/>
  <c r="A641" i="45"/>
  <c r="A642" i="45"/>
  <c r="A643" i="45"/>
  <c r="A644" i="45"/>
  <c r="A645" i="45"/>
  <c r="A646" i="45"/>
  <c r="A647" i="45"/>
  <c r="A648" i="45"/>
  <c r="A649" i="45"/>
  <c r="A650" i="45"/>
  <c r="A651" i="45"/>
  <c r="A652" i="45"/>
  <c r="A653" i="45"/>
  <c r="A654" i="45"/>
  <c r="A655" i="45"/>
  <c r="A656" i="45"/>
  <c r="A657" i="45"/>
  <c r="A658" i="45"/>
  <c r="A659" i="45"/>
  <c r="A660" i="45"/>
  <c r="A661" i="45"/>
  <c r="A662" i="45"/>
  <c r="A663" i="45"/>
  <c r="A664" i="45"/>
  <c r="A665" i="45"/>
  <c r="A666" i="45"/>
  <c r="A667" i="45"/>
  <c r="A668" i="45"/>
  <c r="A669" i="45"/>
  <c r="A670" i="45"/>
  <c r="A671" i="45"/>
  <c r="A672" i="45"/>
  <c r="A673" i="45"/>
  <c r="A674" i="45"/>
  <c r="A675" i="45"/>
  <c r="A676" i="45"/>
  <c r="A677" i="45"/>
  <c r="A678" i="45"/>
  <c r="A679" i="45"/>
  <c r="A680" i="45"/>
  <c r="A681" i="45"/>
  <c r="A682" i="45"/>
  <c r="A683" i="45"/>
  <c r="A684" i="45"/>
  <c r="A685" i="45"/>
  <c r="A686" i="45"/>
  <c r="A687" i="45"/>
  <c r="A688" i="45"/>
  <c r="A689" i="45"/>
  <c r="A690" i="45"/>
  <c r="A691" i="45"/>
  <c r="A692" i="45"/>
  <c r="A693" i="45"/>
  <c r="A694" i="45"/>
  <c r="A695" i="45"/>
  <c r="A696" i="45"/>
  <c r="A697" i="45"/>
  <c r="A698" i="45"/>
  <c r="A699" i="45"/>
  <c r="A700" i="45"/>
  <c r="A701" i="45"/>
  <c r="A702" i="45"/>
  <c r="A703" i="45"/>
  <c r="A704" i="45"/>
  <c r="A705" i="45"/>
  <c r="A706" i="45"/>
  <c r="A707" i="45"/>
  <c r="A708" i="45"/>
  <c r="A709" i="45"/>
  <c r="A710" i="45"/>
  <c r="A711" i="45"/>
  <c r="A712" i="45"/>
  <c r="A713" i="45"/>
  <c r="A714" i="45"/>
  <c r="A715" i="45"/>
  <c r="A716" i="45"/>
  <c r="A717" i="45"/>
  <c r="A718" i="45"/>
  <c r="A719" i="45"/>
  <c r="A720" i="45"/>
  <c r="A721" i="45"/>
  <c r="A722" i="45"/>
  <c r="A723" i="45"/>
  <c r="A724" i="45"/>
  <c r="A725" i="45"/>
  <c r="A726" i="45"/>
  <c r="A727" i="45"/>
  <c r="A728" i="45"/>
  <c r="A729" i="45"/>
  <c r="A730" i="45"/>
  <c r="A731" i="45"/>
  <c r="A732" i="45"/>
  <c r="A733" i="45"/>
  <c r="A734" i="45"/>
  <c r="A735" i="45"/>
  <c r="A736" i="45"/>
  <c r="A737" i="45"/>
  <c r="A738" i="45"/>
  <c r="A739" i="45"/>
  <c r="A740" i="45"/>
  <c r="A741" i="45"/>
  <c r="A742" i="45"/>
  <c r="A743" i="45"/>
  <c r="A744" i="45"/>
  <c r="A745" i="45"/>
  <c r="A746" i="45"/>
  <c r="A747" i="45"/>
  <c r="A748" i="45"/>
  <c r="A749" i="45"/>
  <c r="A750" i="45"/>
  <c r="A751" i="45"/>
  <c r="A752" i="45"/>
  <c r="A753" i="45"/>
  <c r="A754" i="45"/>
  <c r="A755" i="45"/>
  <c r="A756" i="45"/>
  <c r="A757" i="45"/>
  <c r="A758" i="45"/>
  <c r="A759" i="45"/>
  <c r="A760" i="45"/>
  <c r="A761" i="45"/>
  <c r="A762" i="45"/>
  <c r="A763" i="45"/>
  <c r="A764" i="45"/>
  <c r="A765" i="45"/>
  <c r="A766" i="45"/>
  <c r="A767" i="45"/>
  <c r="A768" i="45"/>
  <c r="A769" i="45"/>
  <c r="A770" i="45"/>
  <c r="A771" i="45"/>
  <c r="A772" i="45"/>
  <c r="A773" i="45"/>
  <c r="A774" i="45"/>
  <c r="A775" i="45"/>
  <c r="A776" i="45"/>
  <c r="A777" i="45"/>
  <c r="A778" i="45"/>
  <c r="A779" i="45"/>
  <c r="A780" i="45"/>
  <c r="A781" i="45"/>
  <c r="A782" i="45"/>
  <c r="A783" i="45"/>
  <c r="A784" i="45"/>
  <c r="A785" i="45"/>
  <c r="A786" i="45"/>
  <c r="A787" i="45"/>
  <c r="A788" i="45"/>
  <c r="A789" i="45"/>
  <c r="A790" i="45"/>
  <c r="A791" i="45"/>
  <c r="A792" i="45"/>
  <c r="A793" i="45"/>
  <c r="A794" i="45"/>
  <c r="A795" i="45"/>
  <c r="A796" i="45"/>
  <c r="A797" i="45"/>
  <c r="A798" i="45"/>
  <c r="A799" i="45"/>
  <c r="A800" i="45"/>
  <c r="A801" i="45"/>
  <c r="A802" i="45"/>
  <c r="A803" i="45"/>
  <c r="A804" i="45"/>
  <c r="A805" i="45"/>
  <c r="A806" i="45"/>
  <c r="A807" i="45"/>
  <c r="A808" i="45"/>
  <c r="A809" i="45"/>
  <c r="A810" i="45"/>
  <c r="A811" i="45"/>
  <c r="A812" i="45"/>
  <c r="A813" i="45"/>
  <c r="A814" i="45"/>
  <c r="A815" i="45"/>
  <c r="A816" i="45"/>
  <c r="A817" i="45"/>
  <c r="A818" i="45"/>
  <c r="A819" i="45"/>
  <c r="A820" i="45"/>
  <c r="A821" i="45"/>
  <c r="A822" i="45"/>
  <c r="A823" i="45"/>
  <c r="A824" i="45"/>
  <c r="A825" i="45"/>
  <c r="A826" i="45"/>
  <c r="A827" i="45"/>
  <c r="A828" i="45"/>
  <c r="A829" i="45"/>
  <c r="A830" i="45"/>
  <c r="A831" i="45"/>
  <c r="A832" i="45"/>
  <c r="A833" i="45"/>
  <c r="A834" i="45"/>
  <c r="A835" i="45"/>
  <c r="A836" i="45"/>
  <c r="A837" i="45"/>
  <c r="A838" i="45"/>
  <c r="A839" i="45"/>
  <c r="A840" i="45"/>
  <c r="A841" i="45"/>
  <c r="A842" i="45"/>
  <c r="A843" i="45"/>
  <c r="A844" i="45"/>
  <c r="A845" i="45"/>
  <c r="A846" i="45"/>
  <c r="A847" i="45"/>
  <c r="A848" i="45"/>
  <c r="A849" i="45"/>
  <c r="A850" i="45"/>
  <c r="A851" i="45"/>
  <c r="A852" i="45"/>
  <c r="A853" i="45"/>
  <c r="A854" i="45"/>
  <c r="A855" i="45"/>
  <c r="A856" i="45"/>
  <c r="A857" i="45"/>
  <c r="A858" i="45"/>
  <c r="A859" i="45"/>
  <c r="A860" i="45"/>
  <c r="A861" i="45"/>
  <c r="A862" i="45"/>
  <c r="A863" i="45"/>
  <c r="A864" i="45"/>
  <c r="A865" i="45"/>
  <c r="A866" i="45"/>
  <c r="A867" i="45"/>
  <c r="A868" i="45"/>
  <c r="A869" i="45"/>
  <c r="A870" i="45"/>
  <c r="A871" i="45"/>
  <c r="A872" i="45"/>
  <c r="A873" i="45"/>
  <c r="A874" i="45"/>
  <c r="A875" i="45"/>
  <c r="A876" i="45"/>
  <c r="A877" i="45"/>
  <c r="A878" i="45"/>
  <c r="A879" i="45"/>
  <c r="A880" i="45"/>
  <c r="A881" i="45"/>
  <c r="A882" i="45"/>
  <c r="A883" i="45"/>
  <c r="A884" i="45"/>
  <c r="A885" i="45"/>
  <c r="A886" i="45"/>
  <c r="A887" i="45"/>
  <c r="A888" i="45"/>
  <c r="A889" i="45"/>
  <c r="A890" i="45"/>
  <c r="A891" i="45"/>
  <c r="A892" i="45"/>
  <c r="A893" i="45"/>
  <c r="A894" i="45"/>
  <c r="A895" i="45"/>
  <c r="A896" i="45"/>
  <c r="A897" i="45"/>
  <c r="A898" i="45"/>
  <c r="A899" i="45"/>
  <c r="A900" i="45"/>
  <c r="A901" i="45"/>
  <c r="A902" i="45"/>
  <c r="A903" i="45"/>
  <c r="A904" i="45"/>
  <c r="A905" i="45"/>
  <c r="A906" i="45"/>
  <c r="A907" i="45"/>
  <c r="A908" i="45"/>
  <c r="A909" i="45"/>
  <c r="A910" i="45"/>
  <c r="A911" i="45"/>
  <c r="A912" i="45"/>
  <c r="A913" i="45"/>
  <c r="A914" i="45"/>
  <c r="A915" i="45"/>
  <c r="A916" i="45"/>
  <c r="A917" i="45"/>
  <c r="A918" i="45"/>
  <c r="A919" i="45"/>
  <c r="A920" i="45"/>
  <c r="A921" i="45"/>
  <c r="A922" i="45"/>
  <c r="A923" i="45"/>
  <c r="A924" i="45"/>
  <c r="A925" i="45"/>
  <c r="A926" i="45"/>
  <c r="A927" i="45"/>
  <c r="A928" i="45"/>
  <c r="A929" i="45"/>
  <c r="A930" i="45"/>
  <c r="A931" i="45"/>
  <c r="A932" i="45"/>
  <c r="A933" i="45"/>
  <c r="A934" i="45"/>
  <c r="A935" i="45"/>
  <c r="A936" i="45"/>
  <c r="A937" i="45"/>
  <c r="A938" i="45"/>
  <c r="A939" i="45"/>
  <c r="A940" i="45"/>
  <c r="A941" i="45"/>
  <c r="A942" i="45"/>
  <c r="A943" i="45"/>
  <c r="A944" i="45"/>
  <c r="A945" i="45"/>
  <c r="A946" i="45"/>
  <c r="A947" i="45"/>
  <c r="A948" i="45"/>
  <c r="A949" i="45"/>
  <c r="A950" i="45"/>
  <c r="A951" i="45"/>
  <c r="A952" i="45"/>
  <c r="A953" i="45"/>
  <c r="A954" i="45"/>
  <c r="A955" i="45"/>
  <c r="A956" i="45"/>
  <c r="A957" i="45"/>
  <c r="A958" i="45"/>
  <c r="A959" i="45"/>
  <c r="A960" i="45"/>
  <c r="A961" i="45"/>
  <c r="A962" i="45"/>
  <c r="A963" i="45"/>
  <c r="A964" i="45"/>
  <c r="A965" i="45"/>
  <c r="A966" i="45"/>
  <c r="A967" i="45"/>
  <c r="A968" i="45"/>
  <c r="A969" i="45"/>
  <c r="A970" i="45"/>
  <c r="A971" i="45"/>
  <c r="A972" i="45"/>
  <c r="A973" i="45"/>
  <c r="A974" i="45"/>
  <c r="A975" i="45"/>
  <c r="A976" i="45"/>
  <c r="A977" i="45"/>
  <c r="A978" i="45"/>
  <c r="A979" i="45"/>
  <c r="A980" i="45"/>
  <c r="A981" i="45"/>
  <c r="A982" i="45"/>
  <c r="A983" i="45"/>
  <c r="A984" i="45"/>
  <c r="A985" i="45"/>
  <c r="A986" i="45"/>
  <c r="A987" i="45"/>
  <c r="A988" i="45"/>
  <c r="A989" i="45"/>
  <c r="A990" i="45"/>
  <c r="A991" i="45"/>
  <c r="A992" i="45"/>
  <c r="A993" i="45"/>
  <c r="A994" i="45"/>
  <c r="A995" i="45"/>
  <c r="A996" i="45"/>
  <c r="A997" i="45"/>
  <c r="A998" i="45"/>
  <c r="A999" i="45"/>
  <c r="A1000" i="45"/>
  <c r="A1001" i="45"/>
  <c r="A1002" i="45"/>
  <c r="A1003" i="45"/>
  <c r="A1004" i="45"/>
  <c r="A1005" i="45"/>
  <c r="A1006" i="45"/>
  <c r="A1007" i="45"/>
  <c r="A1008" i="45"/>
  <c r="A1009" i="45"/>
  <c r="A1010" i="45"/>
  <c r="A1011" i="45"/>
  <c r="A1012" i="45"/>
  <c r="A1013" i="45"/>
  <c r="A1014" i="45"/>
  <c r="A1015" i="45"/>
  <c r="A1016" i="45"/>
  <c r="A1017" i="45"/>
  <c r="A1018" i="45"/>
  <c r="A1019" i="45"/>
  <c r="A1020" i="45"/>
  <c r="A1021" i="45"/>
  <c r="A1022" i="45"/>
  <c r="A1023" i="45"/>
  <c r="A1024" i="45"/>
  <c r="A1025" i="45"/>
  <c r="A1026" i="45"/>
  <c r="A1027" i="45"/>
  <c r="A1028" i="45"/>
  <c r="A1029" i="45"/>
  <c r="A1030" i="45"/>
  <c r="A1031" i="45"/>
  <c r="A1032" i="45"/>
  <c r="A1033" i="45"/>
  <c r="A1034" i="45"/>
  <c r="A1035" i="45"/>
  <c r="A1036" i="45"/>
  <c r="A1037" i="45"/>
  <c r="A1038" i="45"/>
  <c r="A1039" i="45"/>
  <c r="A1040" i="45"/>
  <c r="A1041" i="45"/>
  <c r="A1042" i="45"/>
  <c r="A1043" i="45"/>
  <c r="A1044" i="45"/>
  <c r="A1045" i="45"/>
  <c r="A1046" i="45"/>
  <c r="A1047" i="45"/>
  <c r="A1048" i="45"/>
  <c r="A1049" i="45"/>
  <c r="A1050" i="45"/>
  <c r="A1051" i="45"/>
  <c r="A1052" i="45"/>
  <c r="A1053" i="45"/>
  <c r="A1054" i="45"/>
  <c r="A1055" i="45"/>
  <c r="A1056" i="45"/>
  <c r="A1057" i="45"/>
  <c r="A1058" i="45"/>
  <c r="A1059" i="45"/>
  <c r="A1060" i="45"/>
  <c r="A1061" i="45"/>
  <c r="A1062" i="45"/>
  <c r="A1063" i="45"/>
  <c r="A1064" i="45"/>
  <c r="A1065" i="45"/>
  <c r="A1066" i="45"/>
  <c r="A1067" i="45"/>
  <c r="A1068" i="45"/>
  <c r="A1069" i="45"/>
  <c r="A1070" i="45"/>
  <c r="A1071" i="45"/>
  <c r="A1072" i="45"/>
  <c r="A1073" i="45"/>
  <c r="A1074" i="45"/>
  <c r="A1075" i="45"/>
  <c r="A1076" i="45"/>
  <c r="A1077" i="45"/>
  <c r="A1078" i="45"/>
  <c r="A1079" i="45"/>
  <c r="A1080" i="45"/>
  <c r="A1081" i="45"/>
  <c r="A1082" i="45"/>
  <c r="A1083" i="45"/>
  <c r="A1084" i="45"/>
  <c r="A1085" i="45"/>
  <c r="A1086" i="45"/>
  <c r="A1087" i="45"/>
  <c r="A1088" i="45"/>
  <c r="A1089" i="45"/>
  <c r="A1090" i="45"/>
  <c r="A1091" i="45"/>
  <c r="A1092" i="45"/>
  <c r="A1093" i="45"/>
  <c r="A1094" i="45"/>
  <c r="A1095" i="45"/>
  <c r="A1096" i="45"/>
  <c r="A1097" i="45"/>
  <c r="A1098" i="45"/>
  <c r="A1099" i="45"/>
  <c r="A1100" i="45"/>
  <c r="A1101" i="45"/>
  <c r="A1102" i="45"/>
  <c r="A1103" i="45"/>
  <c r="A1104" i="45"/>
  <c r="A1105" i="45"/>
  <c r="A1106" i="45"/>
  <c r="A1107" i="45"/>
  <c r="A1108" i="45"/>
  <c r="A1109" i="45"/>
  <c r="A1110" i="45"/>
  <c r="A1111" i="45"/>
  <c r="A1112" i="45"/>
  <c r="A1113" i="45"/>
  <c r="A1114" i="45"/>
  <c r="A1115" i="45"/>
  <c r="A1116" i="45"/>
  <c r="A1117" i="45"/>
  <c r="A1118" i="45"/>
  <c r="A1119" i="45"/>
  <c r="A1120" i="45"/>
  <c r="A1121" i="45"/>
  <c r="A1122" i="45"/>
  <c r="A1123" i="45"/>
  <c r="A1124" i="45"/>
  <c r="A1125" i="45"/>
  <c r="A1126" i="45"/>
  <c r="A1127" i="45"/>
  <c r="A1128" i="45"/>
  <c r="A1129" i="45"/>
  <c r="A1130" i="45"/>
  <c r="A1131" i="45"/>
  <c r="A1132" i="45"/>
  <c r="A1133" i="45"/>
  <c r="A1134" i="45"/>
  <c r="A1135" i="45"/>
  <c r="A1136" i="45"/>
  <c r="A1137" i="45"/>
  <c r="A1138" i="45"/>
  <c r="A1139" i="45"/>
  <c r="A1140" i="45"/>
  <c r="A1141" i="45"/>
  <c r="A1142" i="45"/>
  <c r="A1143" i="45"/>
  <c r="A1144" i="45"/>
  <c r="A1145" i="45"/>
  <c r="A1146" i="45"/>
  <c r="A1147" i="45"/>
  <c r="A1148" i="45"/>
  <c r="A1149" i="45"/>
  <c r="A1150" i="45"/>
  <c r="D1" i="34"/>
  <c r="A4" i="34"/>
  <c r="D1" i="95"/>
  <c r="A4" i="95"/>
  <c r="D1" i="3"/>
  <c r="E1" i="3"/>
  <c r="G1" i="3"/>
  <c r="A4" i="3"/>
  <c r="D1" i="4"/>
  <c r="A4" i="4"/>
  <c r="D1" i="5"/>
  <c r="E1" i="5"/>
  <c r="G1" i="5"/>
  <c r="A4" i="5"/>
  <c r="E1" i="6"/>
  <c r="G1" i="6"/>
  <c r="A4" i="6"/>
  <c r="D1" i="48"/>
  <c r="A4" i="48"/>
  <c r="B5" i="2"/>
  <c r="C7" i="2"/>
  <c r="A21" i="2" s="1"/>
  <c r="B26" i="2"/>
  <c r="B27" i="2" s="1"/>
  <c r="B28" i="2" s="1"/>
  <c r="D26" i="2"/>
  <c r="D27" i="2"/>
  <c r="D28" i="2" s="1"/>
  <c r="D29" i="2" s="1"/>
  <c r="D30" i="2" s="1"/>
  <c r="D31" i="2" s="1"/>
  <c r="B29" i="2"/>
  <c r="D1" i="53"/>
  <c r="J1" i="53"/>
  <c r="L1" i="53"/>
  <c r="P1" i="57"/>
  <c r="Q1" i="57"/>
  <c r="T1" i="57" s="1"/>
  <c r="R1" i="57"/>
  <c r="S1" i="57"/>
  <c r="O2" i="57"/>
  <c r="P2" i="57"/>
  <c r="Q2" i="57"/>
  <c r="R2" i="57"/>
  <c r="S2" i="57"/>
  <c r="T2" i="57"/>
  <c r="O3" i="57"/>
  <c r="P3" i="57"/>
  <c r="Q3" i="57"/>
  <c r="R3" i="57"/>
  <c r="S3" i="57"/>
  <c r="T3" i="57"/>
  <c r="O4" i="57"/>
  <c r="P4" i="57"/>
  <c r="Q4" i="57"/>
  <c r="T4" i="57" s="1"/>
  <c r="R4" i="57"/>
  <c r="S4" i="57"/>
  <c r="P5" i="57"/>
  <c r="Q5" i="57"/>
  <c r="R5" i="57"/>
  <c r="S5" i="57"/>
  <c r="T5" i="57"/>
  <c r="O6" i="57"/>
  <c r="P6" i="57"/>
  <c r="Q6" i="57"/>
  <c r="R6" i="57"/>
  <c r="S6" i="57"/>
  <c r="T6" i="57"/>
  <c r="O7" i="57"/>
  <c r="P7" i="57"/>
  <c r="Q7" i="57"/>
  <c r="T7" i="57" s="1"/>
  <c r="R7" i="57"/>
  <c r="S7" i="57"/>
  <c r="C8" i="57"/>
  <c r="G8" i="57"/>
  <c r="P8" i="57"/>
  <c r="Q8" i="57"/>
  <c r="T8" i="57" s="1"/>
  <c r="R8" i="57"/>
  <c r="S8" i="57"/>
  <c r="G9" i="57"/>
  <c r="F9" i="57" s="1"/>
  <c r="P9" i="57"/>
  <c r="Q9" i="57"/>
  <c r="R9" i="57"/>
  <c r="S9" i="57"/>
  <c r="T9" i="57"/>
  <c r="C10" i="57"/>
  <c r="P10" i="57"/>
  <c r="O10" i="57" s="1"/>
  <c r="Q10" i="57"/>
  <c r="R10" i="57"/>
  <c r="S10" i="57"/>
  <c r="T10" i="57"/>
  <c r="P11" i="57"/>
  <c r="Q11" i="57"/>
  <c r="R11" i="57"/>
  <c r="S11" i="57"/>
  <c r="O12" i="57"/>
  <c r="P12" i="57"/>
  <c r="Q12" i="57"/>
  <c r="R12" i="57"/>
  <c r="S12" i="57"/>
  <c r="T12" i="57"/>
  <c r="O13" i="57"/>
  <c r="P13" i="57"/>
  <c r="Q13" i="57"/>
  <c r="T13" i="57" s="1"/>
  <c r="R13" i="57"/>
  <c r="S13" i="57"/>
  <c r="O14" i="57"/>
  <c r="P14" i="57"/>
  <c r="Q14" i="57"/>
  <c r="R14" i="57"/>
  <c r="S14" i="57"/>
  <c r="T14" i="57"/>
  <c r="O15" i="57"/>
  <c r="P15" i="57"/>
  <c r="Q15" i="57"/>
  <c r="R15" i="57"/>
  <c r="S15" i="57"/>
  <c r="T15" i="57"/>
  <c r="P16" i="57"/>
  <c r="Q16" i="57"/>
  <c r="T16" i="57" s="1"/>
  <c r="R16" i="57"/>
  <c r="S16" i="57"/>
  <c r="P17" i="57"/>
  <c r="O17" i="57" s="1"/>
  <c r="Q17" i="57"/>
  <c r="R17" i="57"/>
  <c r="S17" i="57"/>
  <c r="T17" i="57"/>
  <c r="P18" i="57"/>
  <c r="Q18" i="57"/>
  <c r="O18" i="57" s="1"/>
  <c r="R18" i="57"/>
  <c r="S18" i="57"/>
  <c r="T18" i="57"/>
  <c r="O19" i="57"/>
  <c r="P19" i="57"/>
  <c r="Q19" i="57"/>
  <c r="R19" i="57"/>
  <c r="S19" i="57"/>
  <c r="T19" i="57"/>
  <c r="O20" i="57"/>
  <c r="P20" i="57"/>
  <c r="Q20" i="57"/>
  <c r="T20" i="57" s="1"/>
  <c r="R20" i="57"/>
  <c r="S20" i="57"/>
  <c r="P21" i="57"/>
  <c r="O21" i="57" s="1"/>
  <c r="Q21" i="57"/>
  <c r="R21" i="57"/>
  <c r="S21" i="57"/>
  <c r="T21" i="57"/>
  <c r="O22" i="57"/>
  <c r="P22" i="57"/>
  <c r="Q22" i="57"/>
  <c r="R22" i="57"/>
  <c r="S22" i="57"/>
  <c r="T22" i="57"/>
  <c r="O23" i="57"/>
  <c r="P23" i="57"/>
  <c r="Q23" i="57"/>
  <c r="R23" i="57"/>
  <c r="S23" i="57"/>
  <c r="T23" i="57"/>
  <c r="P24" i="57"/>
  <c r="Q24" i="57"/>
  <c r="T24" i="57" s="1"/>
  <c r="R24" i="57"/>
  <c r="S24" i="57"/>
  <c r="P25" i="57"/>
  <c r="O25" i="57" s="1"/>
  <c r="Q25" i="57"/>
  <c r="T25" i="57" s="1"/>
  <c r="R25" i="57"/>
  <c r="S25" i="57"/>
  <c r="O26" i="57"/>
  <c r="P26" i="57"/>
  <c r="Q26" i="57"/>
  <c r="R26" i="57"/>
  <c r="S26" i="57"/>
  <c r="T26" i="57"/>
  <c r="P27" i="57"/>
  <c r="Q27" i="57"/>
  <c r="R27" i="57"/>
  <c r="S27" i="57"/>
  <c r="O28" i="57"/>
  <c r="P28" i="57"/>
  <c r="Q28" i="57"/>
  <c r="T28" i="57" s="1"/>
  <c r="R28" i="57"/>
  <c r="S28" i="57"/>
  <c r="O29" i="57"/>
  <c r="P29" i="57"/>
  <c r="Q29" i="57"/>
  <c r="R29" i="57"/>
  <c r="S29" i="57"/>
  <c r="T29" i="57"/>
  <c r="P30" i="57"/>
  <c r="O30" i="57" s="1"/>
  <c r="Q30" i="57"/>
  <c r="R30" i="57"/>
  <c r="S30" i="57"/>
  <c r="T30" i="57"/>
  <c r="O31" i="57"/>
  <c r="P31" i="57"/>
  <c r="Q31" i="57"/>
  <c r="R31" i="57"/>
  <c r="S31" i="57"/>
  <c r="T31" i="57"/>
  <c r="P32" i="57"/>
  <c r="O32" i="57" s="1"/>
  <c r="Q32" i="57"/>
  <c r="T32" i="57" s="1"/>
  <c r="R32" i="57"/>
  <c r="S32" i="57"/>
  <c r="P33" i="57"/>
  <c r="O33" i="57" s="1"/>
  <c r="Q33" i="57"/>
  <c r="R33" i="57"/>
  <c r="S33" i="57"/>
  <c r="T33" i="57"/>
  <c r="P34" i="57"/>
  <c r="Q34" i="57"/>
  <c r="O34" i="57" s="1"/>
  <c r="R34" i="57"/>
  <c r="S34" i="57"/>
  <c r="T34" i="57"/>
  <c r="P35" i="57"/>
  <c r="Q35" i="57"/>
  <c r="R35" i="57"/>
  <c r="S35" i="57"/>
  <c r="T35" i="57"/>
  <c r="P36" i="57"/>
  <c r="Q36" i="57"/>
  <c r="O36" i="57" s="1"/>
  <c r="R36" i="57"/>
  <c r="S36" i="57"/>
  <c r="T36" i="57"/>
  <c r="P37" i="57"/>
  <c r="Q37" i="57"/>
  <c r="T37" i="57" s="1"/>
  <c r="R37" i="57"/>
  <c r="S37" i="57"/>
  <c r="P38" i="57"/>
  <c r="Q38" i="57"/>
  <c r="T38" i="57" s="1"/>
  <c r="R38" i="57"/>
  <c r="S38" i="57"/>
  <c r="P39" i="57"/>
  <c r="O39" i="57" s="1"/>
  <c r="Q39" i="57"/>
  <c r="R39" i="57"/>
  <c r="S39" i="57"/>
  <c r="T39" i="57"/>
  <c r="P40" i="57"/>
  <c r="O40" i="57" s="1"/>
  <c r="Q40" i="57"/>
  <c r="T40" i="57" s="1"/>
  <c r="R40" i="57"/>
  <c r="S40" i="57"/>
  <c r="P41" i="57"/>
  <c r="Q41" i="57"/>
  <c r="T41" i="57" s="1"/>
  <c r="R41" i="57"/>
  <c r="S41" i="57"/>
  <c r="O42" i="57"/>
  <c r="P42" i="57"/>
  <c r="Q42" i="57"/>
  <c r="T42" i="57" s="1"/>
  <c r="R42" i="57"/>
  <c r="S42" i="57"/>
  <c r="P43" i="57"/>
  <c r="Q43" i="57"/>
  <c r="O43" i="57" s="1"/>
  <c r="R43" i="57"/>
  <c r="S43" i="57"/>
  <c r="T43" i="57"/>
  <c r="P44" i="57"/>
  <c r="Q44" i="57"/>
  <c r="R44" i="57"/>
  <c r="S44" i="57"/>
  <c r="P45" i="57"/>
  <c r="Q45" i="57"/>
  <c r="R45" i="57"/>
  <c r="S45" i="57"/>
  <c r="P46" i="57"/>
  <c r="O46" i="57" s="1"/>
  <c r="Q46" i="57"/>
  <c r="T46" i="57" s="1"/>
  <c r="R46" i="57"/>
  <c r="S46" i="57"/>
  <c r="P47" i="57"/>
  <c r="Q47" i="57"/>
  <c r="R47" i="57"/>
  <c r="S47" i="57"/>
  <c r="O48" i="57"/>
  <c r="P48" i="57"/>
  <c r="Q48" i="57"/>
  <c r="R48" i="57"/>
  <c r="S48" i="57"/>
  <c r="T48" i="57"/>
  <c r="P49" i="57"/>
  <c r="O49" i="57" s="1"/>
  <c r="Q49" i="57"/>
  <c r="T49" i="57" s="1"/>
  <c r="R49" i="57"/>
  <c r="S49" i="57"/>
  <c r="P50" i="57"/>
  <c r="O50" i="57" s="1"/>
  <c r="Q50" i="57"/>
  <c r="T50" i="57" s="1"/>
  <c r="R50" i="57"/>
  <c r="S50" i="57"/>
  <c r="O51" i="57"/>
  <c r="P51" i="57"/>
  <c r="Q51" i="57"/>
  <c r="R51" i="57"/>
  <c r="S51" i="57"/>
  <c r="T51" i="57"/>
  <c r="P52" i="57"/>
  <c r="Q52" i="57"/>
  <c r="T52" i="57" s="1"/>
  <c r="R52" i="57"/>
  <c r="S52" i="57"/>
  <c r="O53" i="57"/>
  <c r="P53" i="57"/>
  <c r="Q53" i="57"/>
  <c r="R53" i="57"/>
  <c r="S53" i="57"/>
  <c r="T53" i="57"/>
  <c r="O54" i="57"/>
  <c r="P54" i="57"/>
  <c r="Q54" i="57"/>
  <c r="T54" i="57" s="1"/>
  <c r="R54" i="57"/>
  <c r="S54" i="57"/>
  <c r="O55" i="57"/>
  <c r="P55" i="57"/>
  <c r="Q55" i="57"/>
  <c r="R55" i="57"/>
  <c r="S55" i="57"/>
  <c r="T55" i="57"/>
  <c r="P56" i="57"/>
  <c r="O56" i="57" s="1"/>
  <c r="Q56" i="57"/>
  <c r="R56" i="57"/>
  <c r="S56" i="57"/>
  <c r="T56" i="57"/>
  <c r="O57" i="57"/>
  <c r="P57" i="57"/>
  <c r="Q57" i="57"/>
  <c r="T57" i="57" s="1"/>
  <c r="R57" i="57"/>
  <c r="S57" i="57"/>
  <c r="P58" i="57"/>
  <c r="O58" i="57" s="1"/>
  <c r="Q58" i="57"/>
  <c r="R58" i="57"/>
  <c r="S58" i="57"/>
  <c r="T58" i="57"/>
  <c r="P59" i="57"/>
  <c r="O59" i="57" s="1"/>
  <c r="Q59" i="57"/>
  <c r="R59" i="57"/>
  <c r="S59" i="57"/>
  <c r="T59" i="57"/>
  <c r="O60" i="57"/>
  <c r="P60" i="57"/>
  <c r="Q60" i="57"/>
  <c r="R60" i="57"/>
  <c r="S60" i="57"/>
  <c r="T60" i="57"/>
  <c r="O61" i="57"/>
  <c r="P61" i="57"/>
  <c r="Q61" i="57"/>
  <c r="R61" i="57"/>
  <c r="S61" i="57"/>
  <c r="T61" i="57"/>
  <c r="P62" i="57"/>
  <c r="O62" i="57" s="1"/>
  <c r="Q62" i="57"/>
  <c r="R62" i="57"/>
  <c r="S62" i="57"/>
  <c r="T62" i="57"/>
  <c r="P63" i="57"/>
  <c r="O63" i="57" s="1"/>
  <c r="Q63" i="57"/>
  <c r="R63" i="57"/>
  <c r="S63" i="57"/>
  <c r="T63" i="57"/>
  <c r="O64" i="57"/>
  <c r="P64" i="57"/>
  <c r="Q64" i="57"/>
  <c r="R64" i="57"/>
  <c r="S64" i="57"/>
  <c r="T64" i="57"/>
  <c r="O65" i="57"/>
  <c r="P65" i="57"/>
  <c r="Q65" i="57"/>
  <c r="R65" i="57"/>
  <c r="S65" i="57"/>
  <c r="T65" i="57"/>
  <c r="O66" i="57"/>
  <c r="P66" i="57"/>
  <c r="Q66" i="57"/>
  <c r="T66" i="57" s="1"/>
  <c r="R66" i="57"/>
  <c r="S66" i="57"/>
  <c r="P67" i="57"/>
  <c r="Q67" i="57"/>
  <c r="T67" i="57" s="1"/>
  <c r="R67" i="57"/>
  <c r="S67" i="57"/>
  <c r="P68" i="57"/>
  <c r="Q68" i="57"/>
  <c r="T68" i="57" s="1"/>
  <c r="R68" i="57"/>
  <c r="S68" i="57"/>
  <c r="P69" i="57"/>
  <c r="Q69" i="57"/>
  <c r="R69" i="57"/>
  <c r="S69" i="57"/>
  <c r="O70" i="57"/>
  <c r="P70" i="57"/>
  <c r="Q70" i="57"/>
  <c r="R70" i="57"/>
  <c r="S70" i="57"/>
  <c r="T70" i="57"/>
  <c r="P71" i="57"/>
  <c r="Q71" i="57"/>
  <c r="T71" i="57" s="1"/>
  <c r="R71" i="57"/>
  <c r="S71" i="57"/>
  <c r="P72" i="57"/>
  <c r="Q72" i="57"/>
  <c r="R72" i="57"/>
  <c r="S72" i="57"/>
  <c r="T72" i="57"/>
  <c r="O73" i="57"/>
  <c r="P73" i="57"/>
  <c r="Q73" i="57"/>
  <c r="R73" i="57"/>
  <c r="S73" i="57"/>
  <c r="T73" i="57"/>
  <c r="P74" i="57"/>
  <c r="O74" i="57" s="1"/>
  <c r="Q74" i="57"/>
  <c r="T74" i="57" s="1"/>
  <c r="R74" i="57"/>
  <c r="S74" i="57"/>
  <c r="P75" i="57"/>
  <c r="Q75" i="57"/>
  <c r="R75" i="57"/>
  <c r="S75" i="57"/>
  <c r="T75" i="57"/>
  <c r="O76" i="57"/>
  <c r="P76" i="57"/>
  <c r="Q76" i="57"/>
  <c r="R76" i="57"/>
  <c r="S76" i="57"/>
  <c r="T76" i="57"/>
  <c r="P77" i="57"/>
  <c r="Q77" i="57"/>
  <c r="O77" i="57" s="1"/>
  <c r="R77" i="57"/>
  <c r="S77" i="57"/>
  <c r="T77" i="57"/>
  <c r="O78" i="57"/>
  <c r="P78" i="57"/>
  <c r="Q78" i="57"/>
  <c r="R78" i="57"/>
  <c r="S78" i="57"/>
  <c r="T78" i="57"/>
  <c r="P79" i="57"/>
  <c r="O79" i="57" s="1"/>
  <c r="Q79" i="57"/>
  <c r="T79" i="57" s="1"/>
  <c r="R79" i="57"/>
  <c r="S79" i="57"/>
  <c r="P80" i="57"/>
  <c r="O80" i="57" s="1"/>
  <c r="Q80" i="57"/>
  <c r="T80" i="57" s="1"/>
  <c r="R80" i="57"/>
  <c r="S80" i="57"/>
  <c r="P81" i="57"/>
  <c r="O81" i="57" s="1"/>
  <c r="Q81" i="57"/>
  <c r="R81" i="57"/>
  <c r="S81" i="57"/>
  <c r="T81" i="57"/>
  <c r="O82" i="57"/>
  <c r="P82" i="57"/>
  <c r="Q82" i="57"/>
  <c r="T82" i="57" s="1"/>
  <c r="R82" i="57"/>
  <c r="S82" i="57"/>
  <c r="P83" i="57"/>
  <c r="Q83" i="57"/>
  <c r="T83" i="57" s="1"/>
  <c r="R83" i="57"/>
  <c r="S83" i="57"/>
  <c r="P84" i="57"/>
  <c r="O84" i="57" s="1"/>
  <c r="Q84" i="57"/>
  <c r="T84" i="57" s="1"/>
  <c r="R84" i="57"/>
  <c r="S84" i="57"/>
  <c r="P85" i="57"/>
  <c r="O85" i="57" s="1"/>
  <c r="Q85" i="57"/>
  <c r="T85" i="57" s="1"/>
  <c r="R85" i="57"/>
  <c r="S85" i="57"/>
  <c r="O86" i="57"/>
  <c r="P86" i="57"/>
  <c r="Q86" i="57"/>
  <c r="R86" i="57"/>
  <c r="S86" i="57"/>
  <c r="T86" i="57"/>
  <c r="O87" i="57"/>
  <c r="P87" i="57"/>
  <c r="Q87" i="57"/>
  <c r="T87" i="57" s="1"/>
  <c r="R87" i="57"/>
  <c r="S87" i="57"/>
  <c r="P88" i="57"/>
  <c r="O88" i="57" s="1"/>
  <c r="Q88" i="57"/>
  <c r="T88" i="57" s="1"/>
  <c r="R88" i="57"/>
  <c r="S88" i="57"/>
  <c r="O89" i="57"/>
  <c r="P89" i="57"/>
  <c r="Q89" i="57"/>
  <c r="R89" i="57"/>
  <c r="S89" i="57"/>
  <c r="T89" i="57"/>
  <c r="O90" i="57"/>
  <c r="P90" i="57"/>
  <c r="Q90" i="57"/>
  <c r="T90" i="57" s="1"/>
  <c r="R90" i="57"/>
  <c r="S90" i="57"/>
  <c r="P91" i="57"/>
  <c r="Q91" i="57"/>
  <c r="R91" i="57"/>
  <c r="S91" i="57"/>
  <c r="P92" i="57"/>
  <c r="Q92" i="57"/>
  <c r="R92" i="57"/>
  <c r="S92" i="57"/>
  <c r="O93" i="57"/>
  <c r="P93" i="57"/>
  <c r="Q93" i="57"/>
  <c r="T93" i="57" s="1"/>
  <c r="R93" i="57"/>
  <c r="S93" i="57"/>
  <c r="P94" i="57"/>
  <c r="Q94" i="57"/>
  <c r="R94" i="57"/>
  <c r="S94" i="57"/>
  <c r="T94" i="57"/>
  <c r="P95" i="57"/>
  <c r="O95" i="57" s="1"/>
  <c r="Q95" i="57"/>
  <c r="R95" i="57"/>
  <c r="S95" i="57"/>
  <c r="T95" i="57"/>
  <c r="P96" i="57"/>
  <c r="O96" i="57" s="1"/>
  <c r="Q96" i="57"/>
  <c r="T96" i="57" s="1"/>
  <c r="R96" i="57"/>
  <c r="S96" i="57"/>
  <c r="P97" i="57"/>
  <c r="Q97" i="57"/>
  <c r="T97" i="57" s="1"/>
  <c r="R97" i="57"/>
  <c r="S97" i="57"/>
  <c r="O98" i="57"/>
  <c r="P98" i="57"/>
  <c r="Q98" i="57"/>
  <c r="R98" i="57"/>
  <c r="S98" i="57"/>
  <c r="T98" i="57"/>
  <c r="P99" i="57"/>
  <c r="O99" i="57" s="1"/>
  <c r="Q99" i="57"/>
  <c r="T99" i="57" s="1"/>
  <c r="R99" i="57"/>
  <c r="S99" i="57"/>
  <c r="P100" i="57"/>
  <c r="Q100" i="57"/>
  <c r="R100" i="57"/>
  <c r="S100" i="57"/>
  <c r="P101" i="57"/>
  <c r="Q101" i="57"/>
  <c r="T101" i="57" s="1"/>
  <c r="R101" i="57"/>
  <c r="S101" i="57"/>
  <c r="O102" i="57"/>
  <c r="P102" i="57"/>
  <c r="Q102" i="57"/>
  <c r="R102" i="57"/>
  <c r="S102" i="57"/>
  <c r="T102" i="57"/>
  <c r="P103" i="57"/>
  <c r="O103" i="57" s="1"/>
  <c r="Q103" i="57"/>
  <c r="R103" i="57"/>
  <c r="S103" i="57"/>
  <c r="T103" i="57"/>
  <c r="O104" i="57"/>
  <c r="P104" i="57"/>
  <c r="Q104" i="57"/>
  <c r="T104" i="57" s="1"/>
  <c r="R104" i="57"/>
  <c r="S104" i="57"/>
  <c r="P105" i="57"/>
  <c r="Q105" i="57"/>
  <c r="R105" i="57"/>
  <c r="S105" i="57"/>
  <c r="T105" i="57"/>
  <c r="O106" i="57"/>
  <c r="P106" i="57"/>
  <c r="Q106" i="57"/>
  <c r="R106" i="57"/>
  <c r="S106" i="57"/>
  <c r="T106" i="57"/>
  <c r="O107" i="57"/>
  <c r="P107" i="57"/>
  <c r="Q107" i="57"/>
  <c r="R107" i="57"/>
  <c r="S107" i="57"/>
  <c r="T107" i="57"/>
  <c r="O108" i="57"/>
  <c r="P108" i="57"/>
  <c r="Q108" i="57"/>
  <c r="R108" i="57"/>
  <c r="S108" i="57"/>
  <c r="T108" i="57"/>
  <c r="O109" i="57"/>
  <c r="P109" i="57"/>
  <c r="Q109" i="57"/>
  <c r="T109" i="57" s="1"/>
  <c r="R109" i="57"/>
  <c r="S109" i="57"/>
  <c r="P110" i="57"/>
  <c r="Q110" i="57"/>
  <c r="R110" i="57"/>
  <c r="S110" i="57"/>
  <c r="P111" i="57"/>
  <c r="O111" i="57" s="1"/>
  <c r="Q111" i="57"/>
  <c r="T111" i="57" s="1"/>
  <c r="R111" i="57"/>
  <c r="S111" i="57"/>
  <c r="P112" i="57"/>
  <c r="Q112" i="57"/>
  <c r="O112" i="57" s="1"/>
  <c r="R112" i="57"/>
  <c r="S112" i="57"/>
  <c r="T112" i="57"/>
  <c r="O113" i="57"/>
  <c r="P113" i="57"/>
  <c r="Q113" i="57"/>
  <c r="R113" i="57"/>
  <c r="S113" i="57"/>
  <c r="T113" i="57"/>
  <c r="O114" i="57"/>
  <c r="P114" i="57"/>
  <c r="Q114" i="57"/>
  <c r="T114" i="57" s="1"/>
  <c r="R114" i="57"/>
  <c r="S114" i="57"/>
  <c r="P115" i="57"/>
  <c r="O115" i="57" s="1"/>
  <c r="Q115" i="57"/>
  <c r="T115" i="57" s="1"/>
  <c r="R115" i="57"/>
  <c r="S115" i="57"/>
  <c r="P116" i="57"/>
  <c r="O116" i="57" s="1"/>
  <c r="Q116" i="57"/>
  <c r="R116" i="57"/>
  <c r="S116" i="57"/>
  <c r="T116" i="57"/>
  <c r="O117" i="57"/>
  <c r="P117" i="57"/>
  <c r="Q117" i="57"/>
  <c r="R117" i="57"/>
  <c r="S117" i="57"/>
  <c r="T117" i="57"/>
  <c r="O118" i="57"/>
  <c r="P118" i="57"/>
  <c r="Q118" i="57"/>
  <c r="R118" i="57"/>
  <c r="S118" i="57"/>
  <c r="T118" i="57"/>
  <c r="P119" i="57"/>
  <c r="Q119" i="57"/>
  <c r="R119" i="57"/>
  <c r="S119" i="57"/>
  <c r="O120" i="57"/>
  <c r="P120" i="57"/>
  <c r="Q120" i="57"/>
  <c r="R120" i="57"/>
  <c r="S120" i="57"/>
  <c r="T120" i="57"/>
  <c r="P121" i="57"/>
  <c r="O121" i="57" s="1"/>
  <c r="Q121" i="57"/>
  <c r="R121" i="57"/>
  <c r="S121" i="57"/>
  <c r="T121" i="57"/>
  <c r="O122" i="57"/>
  <c r="P122" i="57"/>
  <c r="Q122" i="57"/>
  <c r="T122" i="57" s="1"/>
  <c r="R122" i="57"/>
  <c r="S122" i="57"/>
  <c r="P123" i="57"/>
  <c r="Q123" i="57"/>
  <c r="R123" i="57"/>
  <c r="S123" i="57"/>
  <c r="T123" i="57"/>
  <c r="P124" i="57"/>
  <c r="Q124" i="57"/>
  <c r="R124" i="57"/>
  <c r="S124" i="57"/>
  <c r="O125" i="57"/>
  <c r="P125" i="57"/>
  <c r="Q125" i="57"/>
  <c r="R125" i="57"/>
  <c r="S125" i="57"/>
  <c r="T125" i="57"/>
  <c r="O126" i="57"/>
  <c r="P126" i="57"/>
  <c r="Q126" i="57"/>
  <c r="T126" i="57" s="1"/>
  <c r="R126" i="57"/>
  <c r="S126" i="57"/>
  <c r="O127" i="57"/>
  <c r="P127" i="57"/>
  <c r="Q127" i="57"/>
  <c r="R127" i="57"/>
  <c r="S127" i="57"/>
  <c r="T127" i="57"/>
  <c r="P128" i="57"/>
  <c r="Q128" i="57"/>
  <c r="R128" i="57"/>
  <c r="S128" i="57"/>
  <c r="P129" i="57"/>
  <c r="Q129" i="57"/>
  <c r="R129" i="57"/>
  <c r="S129" i="57"/>
  <c r="O130" i="57"/>
  <c r="P130" i="57"/>
  <c r="Q130" i="57"/>
  <c r="R130" i="57"/>
  <c r="S130" i="57"/>
  <c r="T130" i="57"/>
  <c r="P131" i="57"/>
  <c r="Q131" i="57"/>
  <c r="R131" i="57"/>
  <c r="S131" i="57"/>
  <c r="O132" i="57"/>
  <c r="P132" i="57"/>
  <c r="Q132" i="57"/>
  <c r="T132" i="57" s="1"/>
  <c r="R132" i="57"/>
  <c r="S132" i="57"/>
  <c r="P133" i="57"/>
  <c r="Q133" i="57"/>
  <c r="R133" i="57"/>
  <c r="S133" i="57"/>
  <c r="O134" i="57"/>
  <c r="P134" i="57"/>
  <c r="Q134" i="57"/>
  <c r="R134" i="57"/>
  <c r="S134" i="57"/>
  <c r="T134" i="57"/>
  <c r="O135" i="57"/>
  <c r="P135" i="57"/>
  <c r="Q135" i="57"/>
  <c r="T135" i="57" s="1"/>
  <c r="R135" i="57"/>
  <c r="S135" i="57"/>
  <c r="P136" i="57"/>
  <c r="Q136" i="57"/>
  <c r="T136" i="57" s="1"/>
  <c r="R136" i="57"/>
  <c r="S136" i="57"/>
  <c r="O137" i="57"/>
  <c r="P137" i="57"/>
  <c r="Q137" i="57"/>
  <c r="R137" i="57"/>
  <c r="S137" i="57"/>
  <c r="T137" i="57"/>
  <c r="O138" i="57"/>
  <c r="P138" i="57"/>
  <c r="Q138" i="57"/>
  <c r="R138" i="57"/>
  <c r="S138" i="57"/>
  <c r="T138" i="57"/>
  <c r="P139" i="57"/>
  <c r="O139" i="57" s="1"/>
  <c r="Q139" i="57"/>
  <c r="T139" i="57" s="1"/>
  <c r="R139" i="57"/>
  <c r="S139" i="57"/>
  <c r="P140" i="57"/>
  <c r="Q140" i="57"/>
  <c r="O140" i="57" s="1"/>
  <c r="R140" i="57"/>
  <c r="S140" i="57"/>
  <c r="T140" i="57"/>
  <c r="O141" i="57"/>
  <c r="P141" i="57"/>
  <c r="Q141" i="57"/>
  <c r="R141" i="57"/>
  <c r="S141" i="57"/>
  <c r="T141" i="57"/>
  <c r="P142" i="57"/>
  <c r="Q142" i="57"/>
  <c r="T142" i="57" s="1"/>
  <c r="R142" i="57"/>
  <c r="S142" i="57"/>
  <c r="P143" i="57"/>
  <c r="Q143" i="57"/>
  <c r="T143" i="57" s="1"/>
  <c r="R143" i="57"/>
  <c r="S143" i="57"/>
  <c r="O144" i="57"/>
  <c r="P144" i="57"/>
  <c r="Q144" i="57"/>
  <c r="R144" i="57"/>
  <c r="S144" i="57"/>
  <c r="T144" i="57"/>
  <c r="O145" i="57"/>
  <c r="P145" i="57"/>
  <c r="Q145" i="57"/>
  <c r="T145" i="57" s="1"/>
  <c r="R145" i="57"/>
  <c r="S145" i="57"/>
  <c r="O146" i="57"/>
  <c r="P146" i="57"/>
  <c r="Q146" i="57"/>
  <c r="T146" i="57" s="1"/>
  <c r="R146" i="57"/>
  <c r="S146" i="57"/>
  <c r="P147" i="57"/>
  <c r="O147" i="57" s="1"/>
  <c r="Q147" i="57"/>
  <c r="T147" i="57" s="1"/>
  <c r="R147" i="57"/>
  <c r="S147" i="57"/>
  <c r="P148" i="57"/>
  <c r="O148" i="57" s="1"/>
  <c r="Q148" i="57"/>
  <c r="R148" i="57"/>
  <c r="S148" i="57"/>
  <c r="T148" i="57"/>
  <c r="P149" i="57"/>
  <c r="Q149" i="57"/>
  <c r="R149" i="57"/>
  <c r="S149" i="57"/>
  <c r="P150" i="57"/>
  <c r="O150" i="57" s="1"/>
  <c r="Q150" i="57"/>
  <c r="R150" i="57"/>
  <c r="S150" i="57"/>
  <c r="T150" i="57"/>
  <c r="P151" i="57"/>
  <c r="Q151" i="57"/>
  <c r="R151" i="57"/>
  <c r="S151" i="57"/>
  <c r="P152" i="57"/>
  <c r="Q152" i="57"/>
  <c r="R152" i="57"/>
  <c r="S152" i="57"/>
  <c r="O153" i="57"/>
  <c r="P153" i="57"/>
  <c r="Q153" i="57"/>
  <c r="T153" i="57" s="1"/>
  <c r="R153" i="57"/>
  <c r="S153" i="57"/>
  <c r="P154" i="57"/>
  <c r="O154" i="57" s="1"/>
  <c r="Q154" i="57"/>
  <c r="R154" i="57"/>
  <c r="S154" i="57"/>
  <c r="T154" i="57"/>
  <c r="O155" i="57"/>
  <c r="P155" i="57"/>
  <c r="Q155" i="57"/>
  <c r="T155" i="57" s="1"/>
  <c r="R155" i="57"/>
  <c r="S155" i="57"/>
  <c r="P156" i="57"/>
  <c r="O156" i="57" s="1"/>
  <c r="Q156" i="57"/>
  <c r="T156" i="57" s="1"/>
  <c r="R156" i="57"/>
  <c r="S156" i="57"/>
  <c r="O157" i="57"/>
  <c r="P157" i="57"/>
  <c r="Q157" i="57"/>
  <c r="R157" i="57"/>
  <c r="S157" i="57"/>
  <c r="T157" i="57"/>
  <c r="P158" i="57"/>
  <c r="Q158" i="57"/>
  <c r="O158" i="57" s="1"/>
  <c r="R158" i="57"/>
  <c r="S158" i="57"/>
  <c r="T158" i="57"/>
  <c r="P159" i="57"/>
  <c r="O159" i="57" s="1"/>
  <c r="Q159" i="57"/>
  <c r="T159" i="57" s="1"/>
  <c r="R159" i="57"/>
  <c r="S159" i="57"/>
  <c r="O160" i="57"/>
  <c r="P160" i="57"/>
  <c r="Q160" i="57"/>
  <c r="T160" i="57" s="1"/>
  <c r="R160" i="57"/>
  <c r="S160" i="57"/>
  <c r="P161" i="57"/>
  <c r="Q161" i="57"/>
  <c r="O161" i="57" s="1"/>
  <c r="R161" i="57"/>
  <c r="S161" i="57"/>
  <c r="T161" i="57"/>
  <c r="O162" i="57"/>
  <c r="P162" i="57"/>
  <c r="Q162" i="57"/>
  <c r="R162" i="57"/>
  <c r="S162" i="57"/>
  <c r="T162" i="57"/>
  <c r="O163" i="57"/>
  <c r="P163" i="57"/>
  <c r="Q163" i="57"/>
  <c r="T163" i="57" s="1"/>
  <c r="R163" i="57"/>
  <c r="S163" i="57"/>
  <c r="O164" i="57"/>
  <c r="P164" i="57"/>
  <c r="Q164" i="57"/>
  <c r="R164" i="57"/>
  <c r="S164" i="57"/>
  <c r="T164" i="57"/>
  <c r="P165" i="57"/>
  <c r="Q165" i="57"/>
  <c r="R165" i="57"/>
  <c r="S165" i="57"/>
  <c r="P166" i="57"/>
  <c r="O166" i="57" s="1"/>
  <c r="Q166" i="57"/>
  <c r="R166" i="57"/>
  <c r="S166" i="57"/>
  <c r="T166" i="57"/>
  <c r="P167" i="57"/>
  <c r="Q167" i="57"/>
  <c r="R167" i="57"/>
  <c r="S167" i="57"/>
  <c r="P168" i="57"/>
  <c r="Q168" i="57"/>
  <c r="T168" i="57" s="1"/>
  <c r="R168" i="57"/>
  <c r="S168" i="57"/>
  <c r="O169" i="57"/>
  <c r="P169" i="57"/>
  <c r="Q169" i="57"/>
  <c r="R169" i="57"/>
  <c r="S169" i="57"/>
  <c r="T169" i="57"/>
  <c r="P170" i="57"/>
  <c r="Q170" i="57"/>
  <c r="O170" i="57" s="1"/>
  <c r="R170" i="57"/>
  <c r="S170" i="57"/>
  <c r="T170" i="57"/>
  <c r="O171" i="57"/>
  <c r="P171" i="57"/>
  <c r="Q171" i="57"/>
  <c r="T171" i="57" s="1"/>
  <c r="R171" i="57"/>
  <c r="S171" i="57"/>
  <c r="P172" i="57"/>
  <c r="Q172" i="57"/>
  <c r="R172" i="57"/>
  <c r="S172" i="57"/>
  <c r="O173" i="57"/>
  <c r="P173" i="57"/>
  <c r="Q173" i="57"/>
  <c r="R173" i="57"/>
  <c r="S173" i="57"/>
  <c r="T173" i="57"/>
  <c r="O174" i="57"/>
  <c r="P174" i="57"/>
  <c r="Q174" i="57"/>
  <c r="T174" i="57" s="1"/>
  <c r="R174" i="57"/>
  <c r="S174" i="57"/>
  <c r="O175" i="57"/>
  <c r="P175" i="57"/>
  <c r="Q175" i="57"/>
  <c r="T175" i="57" s="1"/>
  <c r="R175" i="57"/>
  <c r="S175" i="57"/>
  <c r="O176" i="57"/>
  <c r="P176" i="57"/>
  <c r="Q176" i="57"/>
  <c r="R176" i="57"/>
  <c r="S176" i="57"/>
  <c r="T176" i="57"/>
  <c r="O177" i="57"/>
  <c r="P177" i="57"/>
  <c r="Q177" i="57"/>
  <c r="R177" i="57"/>
  <c r="S177" i="57"/>
  <c r="T177" i="57"/>
  <c r="P178" i="57"/>
  <c r="O178" i="57" s="1"/>
  <c r="Q178" i="57"/>
  <c r="T178" i="57" s="1"/>
  <c r="R178" i="57"/>
  <c r="S178" i="57"/>
  <c r="P179" i="57"/>
  <c r="Q179" i="57"/>
  <c r="T179" i="57" s="1"/>
  <c r="R179" i="57"/>
  <c r="S179" i="57"/>
  <c r="O180" i="57"/>
  <c r="P180" i="57"/>
  <c r="Q180" i="57"/>
  <c r="R180" i="57"/>
  <c r="S180" i="57"/>
  <c r="T180" i="57"/>
  <c r="O181" i="57"/>
  <c r="P181" i="57"/>
  <c r="Q181" i="57"/>
  <c r="T181" i="57" s="1"/>
  <c r="R181" i="57"/>
  <c r="S181" i="57"/>
  <c r="P182" i="57"/>
  <c r="Q182" i="57"/>
  <c r="O182" i="57" s="1"/>
  <c r="R182" i="57"/>
  <c r="S182" i="57"/>
  <c r="T182" i="57"/>
  <c r="P183" i="57"/>
  <c r="Q183" i="57"/>
  <c r="R183" i="57"/>
  <c r="S183" i="57"/>
  <c r="P184" i="57"/>
  <c r="Q184" i="57"/>
  <c r="T184" i="57" s="1"/>
  <c r="R184" i="57"/>
  <c r="S184" i="57"/>
  <c r="P185" i="57"/>
  <c r="Q185" i="57"/>
  <c r="R185" i="57"/>
  <c r="S185" i="57"/>
  <c r="P186" i="57"/>
  <c r="Q186" i="57"/>
  <c r="T186" i="57" s="1"/>
  <c r="R186" i="57"/>
  <c r="S186" i="57"/>
  <c r="O187" i="57"/>
  <c r="P187" i="57"/>
  <c r="Q187" i="57"/>
  <c r="T187" i="57" s="1"/>
  <c r="R187" i="57"/>
  <c r="S187" i="57"/>
  <c r="O188" i="57"/>
  <c r="P188" i="57"/>
  <c r="Q188" i="57"/>
  <c r="T188" i="57" s="1"/>
  <c r="R188" i="57"/>
  <c r="S188" i="57"/>
  <c r="P189" i="57"/>
  <c r="Q189" i="57"/>
  <c r="R189" i="57"/>
  <c r="S189" i="57"/>
  <c r="P190" i="57"/>
  <c r="Q190" i="57"/>
  <c r="O190" i="57" s="1"/>
  <c r="R190" i="57"/>
  <c r="S190" i="57"/>
  <c r="O191" i="57"/>
  <c r="P191" i="57"/>
  <c r="Q191" i="57"/>
  <c r="T191" i="57" s="1"/>
  <c r="R191" i="57"/>
  <c r="S191" i="57"/>
  <c r="O192" i="57"/>
  <c r="P192" i="57"/>
  <c r="Q192" i="57"/>
  <c r="T192" i="57" s="1"/>
  <c r="R192" i="57"/>
  <c r="S192" i="57"/>
  <c r="P193" i="57"/>
  <c r="Q193" i="57"/>
  <c r="R193" i="57"/>
  <c r="S193" i="57"/>
  <c r="O194" i="57"/>
  <c r="P194" i="57"/>
  <c r="Q194" i="57"/>
  <c r="R194" i="57"/>
  <c r="S194" i="57"/>
  <c r="T194" i="57"/>
  <c r="O195" i="57"/>
  <c r="P195" i="57"/>
  <c r="Q195" i="57"/>
  <c r="T195" i="57" s="1"/>
  <c r="R195" i="57"/>
  <c r="S195" i="57"/>
  <c r="P196" i="57"/>
  <c r="Q196" i="57"/>
  <c r="T196" i="57" s="1"/>
  <c r="R196" i="57"/>
  <c r="S196" i="57"/>
  <c r="P197" i="57"/>
  <c r="Q197" i="57"/>
  <c r="O197" i="57" s="1"/>
  <c r="R197" i="57"/>
  <c r="S197" i="57"/>
  <c r="T197" i="57"/>
  <c r="P198" i="57"/>
  <c r="O198" i="57" s="1"/>
  <c r="Q198" i="57"/>
  <c r="R198" i="57"/>
  <c r="S198" i="57"/>
  <c r="T198" i="57"/>
  <c r="P199" i="57"/>
  <c r="O199" i="57" s="1"/>
  <c r="Q199" i="57"/>
  <c r="T199" i="57" s="1"/>
  <c r="R199" i="57"/>
  <c r="S199" i="57"/>
  <c r="P200" i="57"/>
  <c r="O200" i="57" s="1"/>
  <c r="Q200" i="57"/>
  <c r="R200" i="57"/>
  <c r="S200" i="57"/>
  <c r="T200" i="57"/>
  <c r="O201" i="57"/>
  <c r="P201" i="57"/>
  <c r="Q201" i="57"/>
  <c r="R201" i="57"/>
  <c r="S201" i="57"/>
  <c r="T201" i="57"/>
  <c r="P202" i="57"/>
  <c r="O202" i="57" s="1"/>
  <c r="Q202" i="57"/>
  <c r="T202" i="57" s="1"/>
  <c r="R202" i="57"/>
  <c r="S202" i="57"/>
  <c r="P203" i="57"/>
  <c r="Q203" i="57"/>
  <c r="R203" i="57"/>
  <c r="S203" i="57"/>
  <c r="P204" i="57"/>
  <c r="Q204" i="57"/>
  <c r="R204" i="57"/>
  <c r="S204" i="57"/>
  <c r="O205" i="57"/>
  <c r="P205" i="57"/>
  <c r="Q205" i="57"/>
  <c r="R205" i="57"/>
  <c r="S205" i="57"/>
  <c r="T205" i="57"/>
  <c r="P206" i="57"/>
  <c r="Q206" i="57"/>
  <c r="R206" i="57"/>
  <c r="S206" i="57"/>
  <c r="P207" i="57"/>
  <c r="O207" i="57" s="1"/>
  <c r="Q207" i="57"/>
  <c r="T207" i="57" s="1"/>
  <c r="R207" i="57"/>
  <c r="S207" i="57"/>
  <c r="O208" i="57"/>
  <c r="P208" i="57"/>
  <c r="Q208" i="57"/>
  <c r="R208" i="57"/>
  <c r="S208" i="57"/>
  <c r="T208" i="57"/>
  <c r="P209" i="57"/>
  <c r="Q209" i="57"/>
  <c r="O209" i="57" s="1"/>
  <c r="R209" i="57"/>
  <c r="S209" i="57"/>
  <c r="T209" i="57"/>
  <c r="P210" i="57"/>
  <c r="O210" i="57" s="1"/>
  <c r="Q210" i="57"/>
  <c r="T210" i="57" s="1"/>
  <c r="R210" i="57"/>
  <c r="S210" i="57"/>
  <c r="P211" i="57"/>
  <c r="Q211" i="57"/>
  <c r="T211" i="57" s="1"/>
  <c r="R211" i="57"/>
  <c r="S211" i="57"/>
  <c r="O212" i="57"/>
  <c r="P212" i="57"/>
  <c r="Q212" i="57"/>
  <c r="R212" i="57"/>
  <c r="S212" i="57"/>
  <c r="T212" i="57"/>
  <c r="P213" i="57"/>
  <c r="Q213" i="57"/>
  <c r="R213" i="57"/>
  <c r="S213" i="57"/>
  <c r="P214" i="57"/>
  <c r="Q214" i="57"/>
  <c r="T214" i="57" s="1"/>
  <c r="R214" i="57"/>
  <c r="S214" i="57"/>
  <c r="P215" i="57"/>
  <c r="Q215" i="57"/>
  <c r="R215" i="57"/>
  <c r="S215" i="57"/>
  <c r="O216" i="57"/>
  <c r="P216" i="57"/>
  <c r="Q216" i="57"/>
  <c r="T216" i="57" s="1"/>
  <c r="R216" i="57"/>
  <c r="S216" i="57"/>
  <c r="O217" i="57"/>
  <c r="P217" i="57"/>
  <c r="Q217" i="57"/>
  <c r="T217" i="57" s="1"/>
  <c r="R217" i="57"/>
  <c r="S217" i="57"/>
  <c r="P218" i="57"/>
  <c r="O218" i="57" s="1"/>
  <c r="Q218" i="57"/>
  <c r="R218" i="57"/>
  <c r="S218" i="57"/>
  <c r="T218" i="57"/>
  <c r="O219" i="57"/>
  <c r="P219" i="57"/>
  <c r="Q219" i="57"/>
  <c r="T219" i="57" s="1"/>
  <c r="R219" i="57"/>
  <c r="S219" i="57"/>
  <c r="P220" i="57"/>
  <c r="O220" i="57" s="1"/>
  <c r="Q220" i="57"/>
  <c r="T220" i="57" s="1"/>
  <c r="R220" i="57"/>
  <c r="S220" i="57"/>
  <c r="O221" i="57"/>
  <c r="P221" i="57"/>
  <c r="Q221" i="57"/>
  <c r="R221" i="57"/>
  <c r="S221" i="57"/>
  <c r="T221" i="57"/>
  <c r="P222" i="57"/>
  <c r="Q222" i="57"/>
  <c r="R222" i="57"/>
  <c r="S222" i="57"/>
  <c r="P223" i="57"/>
  <c r="O223" i="57" s="1"/>
  <c r="Q223" i="57"/>
  <c r="T223" i="57" s="1"/>
  <c r="R223" i="57"/>
  <c r="S223" i="57"/>
  <c r="P224" i="57"/>
  <c r="O224" i="57" s="1"/>
  <c r="Q224" i="57"/>
  <c r="T224" i="57" s="1"/>
  <c r="R224" i="57"/>
  <c r="S224" i="57"/>
  <c r="P225" i="57"/>
  <c r="Q225" i="57"/>
  <c r="O225" i="57" s="1"/>
  <c r="R225" i="57"/>
  <c r="S225" i="57"/>
  <c r="O226" i="57"/>
  <c r="P226" i="57"/>
  <c r="Q226" i="57"/>
  <c r="R226" i="57"/>
  <c r="S226" i="57"/>
  <c r="T226" i="57"/>
  <c r="P227" i="57"/>
  <c r="O227" i="57" s="1"/>
  <c r="Q227" i="57"/>
  <c r="T227" i="57" s="1"/>
  <c r="R227" i="57"/>
  <c r="S227" i="57"/>
  <c r="O228" i="57"/>
  <c r="P228" i="57"/>
  <c r="Q228" i="57"/>
  <c r="T228" i="57" s="1"/>
  <c r="R228" i="57"/>
  <c r="S228" i="57"/>
  <c r="P229" i="57"/>
  <c r="Q229" i="57"/>
  <c r="R229" i="57"/>
  <c r="S229" i="57"/>
  <c r="O230" i="57"/>
  <c r="P230" i="57"/>
  <c r="Q230" i="57"/>
  <c r="R230" i="57"/>
  <c r="S230" i="57"/>
  <c r="T230" i="57"/>
  <c r="O231" i="57"/>
  <c r="P231" i="57"/>
  <c r="Q231" i="57"/>
  <c r="T231" i="57" s="1"/>
  <c r="R231" i="57"/>
  <c r="S231" i="57"/>
  <c r="P232" i="57"/>
  <c r="Q232" i="57"/>
  <c r="T232" i="57" s="1"/>
  <c r="R232" i="57"/>
  <c r="S232" i="57"/>
  <c r="O233" i="57"/>
  <c r="P233" i="57"/>
  <c r="Q233" i="57"/>
  <c r="R233" i="57"/>
  <c r="S233" i="57"/>
  <c r="T233" i="57"/>
  <c r="O234" i="57"/>
  <c r="P234" i="57"/>
  <c r="Q234" i="57"/>
  <c r="T234" i="57" s="1"/>
  <c r="R234" i="57"/>
  <c r="S234" i="57"/>
  <c r="P235" i="57"/>
  <c r="Q235" i="57"/>
  <c r="T235" i="57" s="1"/>
  <c r="R235" i="57"/>
  <c r="S235" i="57"/>
  <c r="P236" i="57"/>
  <c r="Q236" i="57"/>
  <c r="O236" i="57" s="1"/>
  <c r="R236" i="57"/>
  <c r="S236" i="57"/>
  <c r="T236" i="57"/>
  <c r="O237" i="57"/>
  <c r="P237" i="57"/>
  <c r="Q237" i="57"/>
  <c r="R237" i="57"/>
  <c r="S237" i="57"/>
  <c r="T237" i="57"/>
  <c r="P238" i="57"/>
  <c r="O238" i="57" s="1"/>
  <c r="Q238" i="57"/>
  <c r="T238" i="57" s="1"/>
  <c r="R238" i="57"/>
  <c r="S238" i="57"/>
  <c r="O239" i="57"/>
  <c r="P239" i="57"/>
  <c r="Q239" i="57"/>
  <c r="T239" i="57" s="1"/>
  <c r="R239" i="57"/>
  <c r="S239" i="57"/>
  <c r="O240" i="57"/>
  <c r="P240" i="57"/>
  <c r="Q240" i="57"/>
  <c r="R240" i="57"/>
  <c r="S240" i="57"/>
  <c r="T240" i="57"/>
  <c r="P241" i="57"/>
  <c r="Q241" i="57"/>
  <c r="R241" i="57"/>
  <c r="S241" i="57"/>
  <c r="P242" i="57"/>
  <c r="Q242" i="57"/>
  <c r="R242" i="57"/>
  <c r="S242" i="57"/>
  <c r="P243" i="57"/>
  <c r="Q243" i="57"/>
  <c r="T243" i="57" s="1"/>
  <c r="R243" i="57"/>
  <c r="S243" i="57"/>
  <c r="P244" i="57"/>
  <c r="O244" i="57" s="1"/>
  <c r="Q244" i="57"/>
  <c r="R244" i="57"/>
  <c r="S244" i="57"/>
  <c r="T244" i="57"/>
  <c r="O245" i="57"/>
  <c r="P245" i="57"/>
  <c r="Q245" i="57"/>
  <c r="T245" i="57" s="1"/>
  <c r="R245" i="57"/>
  <c r="S245" i="57"/>
  <c r="P246" i="57"/>
  <c r="Q246" i="57"/>
  <c r="R246" i="57"/>
  <c r="S246" i="57"/>
  <c r="P247" i="57"/>
  <c r="Q247" i="57"/>
  <c r="R247" i="57"/>
  <c r="S247" i="57"/>
  <c r="P248" i="57"/>
  <c r="O248" i="57" s="1"/>
  <c r="Q248" i="57"/>
  <c r="R248" i="57"/>
  <c r="S248" i="57"/>
  <c r="T248" i="57"/>
  <c r="P249" i="57"/>
  <c r="Q249" i="57"/>
  <c r="R249" i="57"/>
  <c r="S249" i="57"/>
  <c r="P250" i="57"/>
  <c r="Q250" i="57"/>
  <c r="R250" i="57"/>
  <c r="S250" i="57"/>
  <c r="T250" i="57"/>
  <c r="O251" i="57"/>
  <c r="P251" i="57"/>
  <c r="Q251" i="57"/>
  <c r="T251" i="57" s="1"/>
  <c r="R251" i="57"/>
  <c r="S251" i="57"/>
  <c r="P252" i="57"/>
  <c r="O252" i="57" s="1"/>
  <c r="Q252" i="57"/>
  <c r="T252" i="57" s="1"/>
  <c r="R252" i="57"/>
  <c r="S252" i="57"/>
  <c r="P253" i="57"/>
  <c r="Q253" i="57"/>
  <c r="O253" i="57" s="1"/>
  <c r="R253" i="57"/>
  <c r="S253" i="57"/>
  <c r="P254" i="57"/>
  <c r="Q254" i="57"/>
  <c r="R254" i="57"/>
  <c r="S254" i="57"/>
  <c r="O255" i="57"/>
  <c r="P255" i="57"/>
  <c r="Q255" i="57"/>
  <c r="T255" i="57" s="1"/>
  <c r="R255" i="57"/>
  <c r="S255" i="57"/>
  <c r="P256" i="57"/>
  <c r="Q256" i="57"/>
  <c r="R256" i="57"/>
  <c r="S256" i="57"/>
  <c r="P257" i="57"/>
  <c r="Q257" i="57"/>
  <c r="R257" i="57"/>
  <c r="S257" i="57"/>
  <c r="O258" i="57"/>
  <c r="P258" i="57"/>
  <c r="Q258" i="57"/>
  <c r="R258" i="57"/>
  <c r="S258" i="57"/>
  <c r="T258" i="57"/>
  <c r="P259" i="57"/>
  <c r="Q259" i="57"/>
  <c r="R259" i="57"/>
  <c r="S259" i="57"/>
  <c r="P260" i="57"/>
  <c r="O260" i="57" s="1"/>
  <c r="Q260" i="57"/>
  <c r="R260" i="57"/>
  <c r="S260" i="57"/>
  <c r="T260" i="57"/>
  <c r="P261" i="57"/>
  <c r="Q261" i="57"/>
  <c r="R261" i="57"/>
  <c r="S261" i="57"/>
  <c r="O262" i="57"/>
  <c r="P262" i="57"/>
  <c r="Q262" i="57"/>
  <c r="R262" i="57"/>
  <c r="S262" i="57"/>
  <c r="T262" i="57"/>
  <c r="O263" i="57"/>
  <c r="P263" i="57"/>
  <c r="Q263" i="57"/>
  <c r="T263" i="57" s="1"/>
  <c r="R263" i="57"/>
  <c r="S263" i="57"/>
  <c r="P264" i="57"/>
  <c r="Q264" i="57"/>
  <c r="T264" i="57" s="1"/>
  <c r="R264" i="57"/>
  <c r="S264" i="57"/>
  <c r="O265" i="57"/>
  <c r="P265" i="57"/>
  <c r="Q265" i="57"/>
  <c r="R265" i="57"/>
  <c r="S265" i="57"/>
  <c r="T265" i="57"/>
  <c r="O266" i="57"/>
  <c r="P266" i="57"/>
  <c r="Q266" i="57"/>
  <c r="R266" i="57"/>
  <c r="S266" i="57"/>
  <c r="T266" i="57"/>
  <c r="O267" i="57"/>
  <c r="P267" i="57"/>
  <c r="Q267" i="57"/>
  <c r="T267" i="57" s="1"/>
  <c r="R267" i="57"/>
  <c r="S267" i="57"/>
  <c r="P268" i="57"/>
  <c r="Q268" i="57"/>
  <c r="R268" i="57"/>
  <c r="S268" i="57"/>
  <c r="O269" i="57"/>
  <c r="P269" i="57"/>
  <c r="Q269" i="57"/>
  <c r="R269" i="57"/>
  <c r="S269" i="57"/>
  <c r="T269" i="57"/>
  <c r="O270" i="57"/>
  <c r="P270" i="57"/>
  <c r="Q270" i="57"/>
  <c r="T270" i="57" s="1"/>
  <c r="R270" i="57"/>
  <c r="S270" i="57"/>
  <c r="P271" i="57"/>
  <c r="O271" i="57" s="1"/>
  <c r="Q271" i="57"/>
  <c r="T271" i="57" s="1"/>
  <c r="R271" i="57"/>
  <c r="S271" i="57"/>
  <c r="O272" i="57"/>
  <c r="P272" i="57"/>
  <c r="Q272" i="57"/>
  <c r="R272" i="57"/>
  <c r="S272" i="57"/>
  <c r="T272" i="57"/>
  <c r="O273" i="57"/>
  <c r="P273" i="57"/>
  <c r="Q273" i="57"/>
  <c r="T273" i="57" s="1"/>
  <c r="R273" i="57"/>
  <c r="S273" i="57"/>
  <c r="P274" i="57"/>
  <c r="Q274" i="57"/>
  <c r="T274" i="57" s="1"/>
  <c r="R274" i="57"/>
  <c r="S274" i="57"/>
  <c r="P275" i="57"/>
  <c r="O275" i="57" s="1"/>
  <c r="Q275" i="57"/>
  <c r="T275" i="57" s="1"/>
  <c r="R275" i="57"/>
  <c r="S275" i="57"/>
  <c r="P276" i="57"/>
  <c r="O276" i="57" s="1"/>
  <c r="Q276" i="57"/>
  <c r="R276" i="57"/>
  <c r="S276" i="57"/>
  <c r="T276" i="57"/>
  <c r="P277" i="57"/>
  <c r="Q277" i="57"/>
  <c r="R277" i="57"/>
  <c r="S277" i="57"/>
  <c r="P278" i="57"/>
  <c r="O278" i="57" s="1"/>
  <c r="Q278" i="57"/>
  <c r="R278" i="57"/>
  <c r="S278" i="57"/>
  <c r="T278" i="57"/>
  <c r="P279" i="57"/>
  <c r="Q279" i="57"/>
  <c r="R279" i="57"/>
  <c r="S279" i="57"/>
  <c r="P280" i="57"/>
  <c r="Q280" i="57"/>
  <c r="O280" i="57" s="1"/>
  <c r="R280" i="57"/>
  <c r="S280" i="57"/>
  <c r="T280" i="57"/>
  <c r="O281" i="57"/>
  <c r="P281" i="57"/>
  <c r="Q281" i="57"/>
  <c r="T281" i="57" s="1"/>
  <c r="R281" i="57"/>
  <c r="S281" i="57"/>
  <c r="P282" i="57"/>
  <c r="Q282" i="57"/>
  <c r="R282" i="57"/>
  <c r="S282" i="57"/>
  <c r="T282" i="57"/>
  <c r="O283" i="57"/>
  <c r="P283" i="57"/>
  <c r="Q283" i="57"/>
  <c r="T283" i="57" s="1"/>
  <c r="R283" i="57"/>
  <c r="S283" i="57"/>
  <c r="P284" i="57"/>
  <c r="O284" i="57" s="1"/>
  <c r="Q284" i="57"/>
  <c r="T284" i="57" s="1"/>
  <c r="R284" i="57"/>
  <c r="S284" i="57"/>
  <c r="O285" i="57"/>
  <c r="P285" i="57"/>
  <c r="Q285" i="57"/>
  <c r="R285" i="57"/>
  <c r="S285" i="57"/>
  <c r="T285" i="57"/>
  <c r="P286" i="57"/>
  <c r="Q286" i="57"/>
  <c r="O286" i="57" s="1"/>
  <c r="R286" i="57"/>
  <c r="S286" i="57"/>
  <c r="T286" i="57"/>
  <c r="P287" i="57"/>
  <c r="O287" i="57" s="1"/>
  <c r="Q287" i="57"/>
  <c r="T287" i="57" s="1"/>
  <c r="R287" i="57"/>
  <c r="S287" i="57"/>
  <c r="O288" i="57"/>
  <c r="P288" i="57"/>
  <c r="Q288" i="57"/>
  <c r="T288" i="57" s="1"/>
  <c r="R288" i="57"/>
  <c r="S288" i="57"/>
  <c r="P289" i="57"/>
  <c r="Q289" i="57"/>
  <c r="O289" i="57" s="1"/>
  <c r="R289" i="57"/>
  <c r="S289" i="57"/>
  <c r="T289" i="57"/>
  <c r="O290" i="57"/>
  <c r="P290" i="57"/>
  <c r="Q290" i="57"/>
  <c r="R290" i="57"/>
  <c r="S290" i="57"/>
  <c r="T290" i="57"/>
  <c r="O291" i="57"/>
  <c r="P291" i="57"/>
  <c r="Q291" i="57"/>
  <c r="T291" i="57" s="1"/>
  <c r="R291" i="57"/>
  <c r="S291" i="57"/>
  <c r="O292" i="57"/>
  <c r="P292" i="57"/>
  <c r="Q292" i="57"/>
  <c r="R292" i="57"/>
  <c r="S292" i="57"/>
  <c r="T292" i="57"/>
  <c r="P293" i="57"/>
  <c r="Q293" i="57"/>
  <c r="R293" i="57"/>
  <c r="S293" i="57"/>
  <c r="P294" i="57"/>
  <c r="O294" i="57" s="1"/>
  <c r="Q294" i="57"/>
  <c r="R294" i="57"/>
  <c r="S294" i="57"/>
  <c r="T294" i="57"/>
  <c r="P295" i="57"/>
  <c r="Q295" i="57"/>
  <c r="R295" i="57"/>
  <c r="S295" i="57"/>
  <c r="P296" i="57"/>
  <c r="Q296" i="57"/>
  <c r="T296" i="57" s="1"/>
  <c r="R296" i="57"/>
  <c r="S296" i="57"/>
  <c r="O297" i="57"/>
  <c r="P297" i="57"/>
  <c r="Q297" i="57"/>
  <c r="R297" i="57"/>
  <c r="S297" i="57"/>
  <c r="T297" i="57"/>
  <c r="P298" i="57"/>
  <c r="Q298" i="57"/>
  <c r="R298" i="57"/>
  <c r="S298" i="57"/>
  <c r="O299" i="57"/>
  <c r="P299" i="57"/>
  <c r="Q299" i="57"/>
  <c r="T299" i="57" s="1"/>
  <c r="R299" i="57"/>
  <c r="S299" i="57"/>
  <c r="P300" i="57"/>
  <c r="Q300" i="57"/>
  <c r="R300" i="57"/>
  <c r="S300" i="57"/>
  <c r="O301" i="57"/>
  <c r="P301" i="57"/>
  <c r="Q301" i="57"/>
  <c r="R301" i="57"/>
  <c r="S301" i="57"/>
  <c r="T301" i="57"/>
  <c r="O302" i="57"/>
  <c r="P302" i="57"/>
  <c r="Q302" i="57"/>
  <c r="T302" i="57" s="1"/>
  <c r="R302" i="57"/>
  <c r="S302" i="57"/>
  <c r="O303" i="57"/>
  <c r="P303" i="57"/>
  <c r="Q303" i="57"/>
  <c r="T303" i="57" s="1"/>
  <c r="R303" i="57"/>
  <c r="S303" i="57"/>
  <c r="O304" i="57"/>
  <c r="P304" i="57"/>
  <c r="Q304" i="57"/>
  <c r="R304" i="57"/>
  <c r="S304" i="57"/>
  <c r="T304" i="57"/>
  <c r="O305" i="57"/>
  <c r="P305" i="57"/>
  <c r="Q305" i="57"/>
  <c r="R305" i="57"/>
  <c r="S305" i="57"/>
  <c r="T305" i="57"/>
  <c r="O306" i="57"/>
  <c r="P306" i="57"/>
  <c r="Q306" i="57"/>
  <c r="T306" i="57" s="1"/>
  <c r="R306" i="57"/>
  <c r="S306" i="57"/>
  <c r="P307" i="57"/>
  <c r="Q307" i="57"/>
  <c r="T307" i="57" s="1"/>
  <c r="R307" i="57"/>
  <c r="S307" i="57"/>
  <c r="P308" i="57"/>
  <c r="O308" i="57" s="1"/>
  <c r="Q308" i="57"/>
  <c r="R308" i="57"/>
  <c r="S308" i="57"/>
  <c r="T308" i="57"/>
  <c r="O309" i="57"/>
  <c r="P309" i="57"/>
  <c r="Q309" i="57"/>
  <c r="T309" i="57" s="1"/>
  <c r="R309" i="57"/>
  <c r="S309" i="57"/>
  <c r="P310" i="57"/>
  <c r="Q310" i="57"/>
  <c r="O310" i="57" s="1"/>
  <c r="R310" i="57"/>
  <c r="S310" i="57"/>
  <c r="T310" i="57"/>
  <c r="P311" i="57"/>
  <c r="Q311" i="57"/>
  <c r="R311" i="57"/>
  <c r="S311" i="57"/>
  <c r="O312" i="57"/>
  <c r="P312" i="57"/>
  <c r="Q312" i="57"/>
  <c r="T312" i="57" s="1"/>
  <c r="R312" i="57"/>
  <c r="S312" i="57"/>
  <c r="P313" i="57"/>
  <c r="Q313" i="57"/>
  <c r="R313" i="57"/>
  <c r="S313" i="57"/>
  <c r="P314" i="57"/>
  <c r="Q314" i="57"/>
  <c r="T314" i="57" s="1"/>
  <c r="R314" i="57"/>
  <c r="S314" i="57"/>
  <c r="O315" i="57"/>
  <c r="P315" i="57"/>
  <c r="Q315" i="57"/>
  <c r="T315" i="57" s="1"/>
  <c r="R315" i="57"/>
  <c r="S315" i="57"/>
  <c r="O316" i="57"/>
  <c r="P316" i="57"/>
  <c r="Q316" i="57"/>
  <c r="T316" i="57" s="1"/>
  <c r="R316" i="57"/>
  <c r="S316" i="57"/>
  <c r="O317" i="57"/>
  <c r="P317" i="57"/>
  <c r="Q317" i="57"/>
  <c r="T317" i="57" s="1"/>
  <c r="R317" i="57"/>
  <c r="S317" i="57"/>
  <c r="P318" i="57"/>
  <c r="Q318" i="57"/>
  <c r="O318" i="57" s="1"/>
  <c r="R318" i="57"/>
  <c r="S318" i="57"/>
  <c r="T318" i="57"/>
  <c r="O319" i="57"/>
  <c r="P319" i="57"/>
  <c r="Q319" i="57"/>
  <c r="T319" i="57" s="1"/>
  <c r="R319" i="57"/>
  <c r="S319" i="57"/>
  <c r="P320" i="57"/>
  <c r="Q320" i="57"/>
  <c r="T320" i="57" s="1"/>
  <c r="R320" i="57"/>
  <c r="S320" i="57"/>
  <c r="P321" i="57"/>
  <c r="Q321" i="57"/>
  <c r="O321" i="57" s="1"/>
  <c r="R321" i="57"/>
  <c r="S321" i="57"/>
  <c r="T321" i="57"/>
  <c r="O322" i="57"/>
  <c r="P322" i="57"/>
  <c r="Q322" i="57"/>
  <c r="R322" i="57"/>
  <c r="S322" i="57"/>
  <c r="T322" i="57"/>
  <c r="P323" i="57"/>
  <c r="O323" i="57" s="1"/>
  <c r="Q323" i="57"/>
  <c r="T323" i="57" s="1"/>
  <c r="R323" i="57"/>
  <c r="S323" i="57"/>
  <c r="P324" i="57"/>
  <c r="Q324" i="57"/>
  <c r="R324" i="57"/>
  <c r="S324" i="57"/>
  <c r="T324" i="57"/>
  <c r="P325" i="57"/>
  <c r="Q325" i="57"/>
  <c r="O325" i="57" s="1"/>
  <c r="R325" i="57"/>
  <c r="S325" i="57"/>
  <c r="T325" i="57"/>
  <c r="P326" i="57"/>
  <c r="O326" i="57" s="1"/>
  <c r="Q326" i="57"/>
  <c r="R326" i="57"/>
  <c r="S326" i="57"/>
  <c r="T326" i="57"/>
  <c r="P327" i="57"/>
  <c r="O327" i="57" s="1"/>
  <c r="Q327" i="57"/>
  <c r="T327" i="57" s="1"/>
  <c r="R327" i="57"/>
  <c r="S327" i="57"/>
  <c r="P328" i="57"/>
  <c r="O328" i="57" s="1"/>
  <c r="Q328" i="57"/>
  <c r="R328" i="57"/>
  <c r="S328" i="57"/>
  <c r="T328" i="57"/>
  <c r="O329" i="57"/>
  <c r="P329" i="57"/>
  <c r="Q329" i="57"/>
  <c r="R329" i="57"/>
  <c r="S329" i="57"/>
  <c r="T329" i="57"/>
  <c r="P330" i="57"/>
  <c r="O330" i="57" s="1"/>
  <c r="Q330" i="57"/>
  <c r="R330" i="57"/>
  <c r="S330" i="57"/>
  <c r="T330" i="57"/>
  <c r="P331" i="57"/>
  <c r="Q331" i="57"/>
  <c r="R331" i="57"/>
  <c r="S331" i="57"/>
  <c r="P332" i="57"/>
  <c r="Q332" i="57"/>
  <c r="R332" i="57"/>
  <c r="S332" i="57"/>
  <c r="O333" i="57"/>
  <c r="P333" i="57"/>
  <c r="Q333" i="57"/>
  <c r="R333" i="57"/>
  <c r="S333" i="57"/>
  <c r="T333" i="57"/>
  <c r="P334" i="57"/>
  <c r="Q334" i="57"/>
  <c r="R334" i="57"/>
  <c r="S334" i="57"/>
  <c r="P335" i="57"/>
  <c r="O335" i="57" s="1"/>
  <c r="Q335" i="57"/>
  <c r="T335" i="57" s="1"/>
  <c r="R335" i="57"/>
  <c r="S335" i="57"/>
  <c r="O336" i="57"/>
  <c r="P336" i="57"/>
  <c r="Q336" i="57"/>
  <c r="R336" i="57"/>
  <c r="S336" i="57"/>
  <c r="T336" i="57"/>
  <c r="P337" i="57"/>
  <c r="Q337" i="57"/>
  <c r="O337" i="57" s="1"/>
  <c r="R337" i="57"/>
  <c r="S337" i="57"/>
  <c r="P338" i="57"/>
  <c r="O338" i="57" s="1"/>
  <c r="Q338" i="57"/>
  <c r="T338" i="57" s="1"/>
  <c r="R338" i="57"/>
  <c r="S338" i="57"/>
  <c r="P339" i="57"/>
  <c r="Q339" i="57"/>
  <c r="T339" i="57" s="1"/>
  <c r="R339" i="57"/>
  <c r="S339" i="57"/>
  <c r="O340" i="57"/>
  <c r="P340" i="57"/>
  <c r="Q340" i="57"/>
  <c r="R340" i="57"/>
  <c r="S340" i="57"/>
  <c r="T340" i="57"/>
  <c r="O341" i="57"/>
  <c r="P341" i="57"/>
  <c r="Q341" i="57"/>
  <c r="T341" i="57" s="1"/>
  <c r="R341" i="57"/>
  <c r="S341" i="57"/>
  <c r="P342" i="57"/>
  <c r="Q342" i="57"/>
  <c r="T342" i="57" s="1"/>
  <c r="R342" i="57"/>
  <c r="S342" i="57"/>
  <c r="P343" i="57"/>
  <c r="Q343" i="57"/>
  <c r="R343" i="57"/>
  <c r="S343" i="57"/>
  <c r="P344" i="57"/>
  <c r="O344" i="57" s="1"/>
  <c r="Q344" i="57"/>
  <c r="T344" i="57" s="1"/>
  <c r="R344" i="57"/>
  <c r="S344" i="57"/>
  <c r="P345" i="57"/>
  <c r="Q345" i="57"/>
  <c r="R345" i="57"/>
  <c r="S345" i="57"/>
  <c r="P346" i="57"/>
  <c r="O346" i="57" s="1"/>
  <c r="Q346" i="57"/>
  <c r="R346" i="57"/>
  <c r="S346" i="57"/>
  <c r="T346" i="57"/>
  <c r="O347" i="57"/>
  <c r="P347" i="57"/>
  <c r="Q347" i="57"/>
  <c r="T347" i="57" s="1"/>
  <c r="R347" i="57"/>
  <c r="S347" i="57"/>
  <c r="P348" i="57"/>
  <c r="Q348" i="57"/>
  <c r="T348" i="57" s="1"/>
  <c r="R348" i="57"/>
  <c r="S348" i="57"/>
  <c r="O349" i="57"/>
  <c r="P349" i="57"/>
  <c r="Q349" i="57"/>
  <c r="R349" i="57"/>
  <c r="S349" i="57"/>
  <c r="T349" i="57"/>
  <c r="P350" i="57"/>
  <c r="Q350" i="57"/>
  <c r="R350" i="57"/>
  <c r="S350" i="57"/>
  <c r="P351" i="57"/>
  <c r="O351" i="57" s="1"/>
  <c r="Q351" i="57"/>
  <c r="T351" i="57" s="1"/>
  <c r="R351" i="57"/>
  <c r="S351" i="57"/>
  <c r="P352" i="57"/>
  <c r="O352" i="57" s="1"/>
  <c r="Q352" i="57"/>
  <c r="T352" i="57" s="1"/>
  <c r="R352" i="57"/>
  <c r="S352" i="57"/>
  <c r="P353" i="57"/>
  <c r="Q353" i="57"/>
  <c r="O353" i="57" s="1"/>
  <c r="R353" i="57"/>
  <c r="S353" i="57"/>
  <c r="T353" i="57"/>
  <c r="O354" i="57"/>
  <c r="P354" i="57"/>
  <c r="Q354" i="57"/>
  <c r="R354" i="57"/>
  <c r="S354" i="57"/>
  <c r="T354" i="57"/>
  <c r="P355" i="57"/>
  <c r="O355" i="57" s="1"/>
  <c r="Q355" i="57"/>
  <c r="T355" i="57" s="1"/>
  <c r="R355" i="57"/>
  <c r="S355" i="57"/>
  <c r="O356" i="57"/>
  <c r="P356" i="57"/>
  <c r="Q356" i="57"/>
  <c r="T356" i="57" s="1"/>
  <c r="R356" i="57"/>
  <c r="S356" i="57"/>
  <c r="P357" i="57"/>
  <c r="Q357" i="57"/>
  <c r="R357" i="57"/>
  <c r="S357" i="57"/>
  <c r="P358" i="57"/>
  <c r="O358" i="57" s="1"/>
  <c r="Q358" i="57"/>
  <c r="R358" i="57"/>
  <c r="S358" i="57"/>
  <c r="T358" i="57"/>
  <c r="O359" i="57"/>
  <c r="P359" i="57"/>
  <c r="Q359" i="57"/>
  <c r="T359" i="57" s="1"/>
  <c r="R359" i="57"/>
  <c r="S359" i="57"/>
  <c r="P360" i="57"/>
  <c r="Q360" i="57"/>
  <c r="T360" i="57" s="1"/>
  <c r="R360" i="57"/>
  <c r="S360" i="57"/>
  <c r="O361" i="57"/>
  <c r="P361" i="57"/>
  <c r="Q361" i="57"/>
  <c r="R361" i="57"/>
  <c r="S361" i="57"/>
  <c r="T361" i="57"/>
  <c r="O362" i="57"/>
  <c r="P362" i="57"/>
  <c r="Q362" i="57"/>
  <c r="T362" i="57" s="1"/>
  <c r="R362" i="57"/>
  <c r="S362" i="57"/>
  <c r="O363" i="57"/>
  <c r="P363" i="57"/>
  <c r="Q363" i="57"/>
  <c r="T363" i="57" s="1"/>
  <c r="R363" i="57"/>
  <c r="S363" i="57"/>
  <c r="P364" i="57"/>
  <c r="Q364" i="57"/>
  <c r="O364" i="57" s="1"/>
  <c r="R364" i="57"/>
  <c r="S364" i="57"/>
  <c r="T364" i="57"/>
  <c r="O365" i="57"/>
  <c r="P365" i="57"/>
  <c r="Q365" i="57"/>
  <c r="R365" i="57"/>
  <c r="S365" i="57"/>
  <c r="T365" i="57"/>
  <c r="O366" i="57"/>
  <c r="P366" i="57"/>
  <c r="Q366" i="57"/>
  <c r="T366" i="57" s="1"/>
  <c r="R366" i="57"/>
  <c r="S366" i="57"/>
  <c r="O367" i="57"/>
  <c r="P367" i="57"/>
  <c r="Q367" i="57"/>
  <c r="T367" i="57" s="1"/>
  <c r="R367" i="57"/>
  <c r="S367" i="57"/>
  <c r="O368" i="57"/>
  <c r="P368" i="57"/>
  <c r="Q368" i="57"/>
  <c r="R368" i="57"/>
  <c r="S368" i="57"/>
  <c r="T368" i="57"/>
  <c r="O369" i="57"/>
  <c r="P369" i="57"/>
  <c r="Q369" i="57"/>
  <c r="T369" i="57" s="1"/>
  <c r="R369" i="57"/>
  <c r="S369" i="57"/>
  <c r="P370" i="57"/>
  <c r="Q370" i="57"/>
  <c r="R370" i="57"/>
  <c r="S370" i="57"/>
  <c r="P371" i="57"/>
  <c r="O371" i="57" s="1"/>
  <c r="Q371" i="57"/>
  <c r="T371" i="57" s="1"/>
  <c r="R371" i="57"/>
  <c r="S371" i="57"/>
  <c r="P372" i="57"/>
  <c r="O372" i="57" s="1"/>
  <c r="Q372" i="57"/>
  <c r="R372" i="57"/>
  <c r="S372" i="57"/>
  <c r="T372" i="57"/>
  <c r="O373" i="57"/>
  <c r="P373" i="57"/>
  <c r="Q373" i="57"/>
  <c r="T373" i="57" s="1"/>
  <c r="R373" i="57"/>
  <c r="S373" i="57"/>
  <c r="P374" i="57"/>
  <c r="O374" i="57" s="1"/>
  <c r="Q374" i="57"/>
  <c r="T374" i="57" s="1"/>
  <c r="R374" i="57"/>
  <c r="S374" i="57"/>
  <c r="P375" i="57"/>
  <c r="Q375" i="57"/>
  <c r="R375" i="57"/>
  <c r="S375" i="57"/>
  <c r="O376" i="57"/>
  <c r="P376" i="57"/>
  <c r="Q376" i="57"/>
  <c r="R376" i="57"/>
  <c r="S376" i="57"/>
  <c r="T376" i="57"/>
  <c r="O377" i="57"/>
  <c r="P377" i="57"/>
  <c r="Q377" i="57"/>
  <c r="T377" i="57" s="1"/>
  <c r="R377" i="57"/>
  <c r="S377" i="57"/>
  <c r="P378" i="57"/>
  <c r="Q378" i="57"/>
  <c r="R378" i="57"/>
  <c r="S378" i="57"/>
  <c r="T378" i="57"/>
  <c r="O379" i="57"/>
  <c r="P379" i="57"/>
  <c r="Q379" i="57"/>
  <c r="T379" i="57" s="1"/>
  <c r="R379" i="57"/>
  <c r="S379" i="57"/>
  <c r="P380" i="57"/>
  <c r="O380" i="57" s="1"/>
  <c r="Q380" i="57"/>
  <c r="T380" i="57" s="1"/>
  <c r="R380" i="57"/>
  <c r="S380" i="57"/>
  <c r="P381" i="57"/>
  <c r="Q381" i="57"/>
  <c r="O381" i="57" s="1"/>
  <c r="R381" i="57"/>
  <c r="S381" i="57"/>
  <c r="T381" i="57"/>
  <c r="P382" i="57"/>
  <c r="Q382" i="57"/>
  <c r="R382" i="57"/>
  <c r="S382" i="57"/>
  <c r="P383" i="57"/>
  <c r="O383" i="57" s="1"/>
  <c r="Q383" i="57"/>
  <c r="T383" i="57" s="1"/>
  <c r="R383" i="57"/>
  <c r="S383" i="57"/>
  <c r="P384" i="57"/>
  <c r="Q384" i="57"/>
  <c r="R384" i="57"/>
  <c r="S384" i="57"/>
  <c r="P385" i="57"/>
  <c r="Q385" i="57"/>
  <c r="R385" i="57"/>
  <c r="S385" i="57"/>
  <c r="O386" i="57"/>
  <c r="P386" i="57"/>
  <c r="Q386" i="57"/>
  <c r="R386" i="57"/>
  <c r="S386" i="57"/>
  <c r="T386" i="57"/>
  <c r="P387" i="57"/>
  <c r="Q387" i="57"/>
  <c r="R387" i="57"/>
  <c r="S387" i="57"/>
  <c r="P388" i="57"/>
  <c r="Q388" i="57"/>
  <c r="T388" i="57" s="1"/>
  <c r="R388" i="57"/>
  <c r="S388" i="57"/>
  <c r="P389" i="57"/>
  <c r="Q389" i="57"/>
  <c r="O389" i="57" s="1"/>
  <c r="R389" i="57"/>
  <c r="S389" i="57"/>
  <c r="T389" i="57"/>
  <c r="O390" i="57"/>
  <c r="P390" i="57"/>
  <c r="Q390" i="57"/>
  <c r="R390" i="57"/>
  <c r="S390" i="57"/>
  <c r="T390" i="57"/>
  <c r="P391" i="57"/>
  <c r="O391" i="57" s="1"/>
  <c r="Q391" i="57"/>
  <c r="T391" i="57" s="1"/>
  <c r="R391" i="57"/>
  <c r="S391" i="57"/>
  <c r="P392" i="57"/>
  <c r="O392" i="57" s="1"/>
  <c r="Q392" i="57"/>
  <c r="R392" i="57"/>
  <c r="S392" i="57"/>
  <c r="T392" i="57"/>
  <c r="O393" i="57"/>
  <c r="P393" i="57"/>
  <c r="Q393" i="57"/>
  <c r="R393" i="57"/>
  <c r="S393" i="57"/>
  <c r="T393" i="57"/>
  <c r="P394" i="57"/>
  <c r="O394" i="57" s="1"/>
  <c r="Q394" i="57"/>
  <c r="R394" i="57"/>
  <c r="S394" i="57"/>
  <c r="T394" i="57"/>
  <c r="O395" i="57"/>
  <c r="P395" i="57"/>
  <c r="Q395" i="57"/>
  <c r="T395" i="57" s="1"/>
  <c r="R395" i="57"/>
  <c r="S395" i="57"/>
  <c r="P396" i="57"/>
  <c r="Q396" i="57"/>
  <c r="R396" i="57"/>
  <c r="S396" i="57"/>
  <c r="O397" i="57"/>
  <c r="P397" i="57"/>
  <c r="Q397" i="57"/>
  <c r="R397" i="57"/>
  <c r="S397" i="57"/>
  <c r="T397" i="57"/>
  <c r="O398" i="57"/>
  <c r="P398" i="57"/>
  <c r="Q398" i="57"/>
  <c r="T398" i="57" s="1"/>
  <c r="R398" i="57"/>
  <c r="S398" i="57"/>
  <c r="P399" i="57"/>
  <c r="Q399" i="57"/>
  <c r="T399" i="57" s="1"/>
  <c r="R399" i="57"/>
  <c r="S399" i="57"/>
  <c r="O400" i="57"/>
  <c r="P400" i="57"/>
  <c r="Q400" i="57"/>
  <c r="R400" i="57"/>
  <c r="S400" i="57"/>
  <c r="T400" i="57"/>
  <c r="O401" i="57"/>
  <c r="P401" i="57"/>
  <c r="Q401" i="57"/>
  <c r="T401" i="57" s="1"/>
  <c r="R401" i="57"/>
  <c r="S401" i="57"/>
  <c r="P402" i="57"/>
  <c r="Q402" i="57"/>
  <c r="R402" i="57"/>
  <c r="S402" i="57"/>
  <c r="P403" i="57"/>
  <c r="O403" i="57" s="1"/>
  <c r="Q403" i="57"/>
  <c r="T403" i="57" s="1"/>
  <c r="R403" i="57"/>
  <c r="S403" i="57"/>
  <c r="P404" i="57"/>
  <c r="O404" i="57" s="1"/>
  <c r="Q404" i="57"/>
  <c r="R404" i="57"/>
  <c r="S404" i="57"/>
  <c r="T404" i="57"/>
  <c r="P405" i="57"/>
  <c r="Q405" i="57"/>
  <c r="R405" i="57"/>
  <c r="S405" i="57"/>
  <c r="O406" i="57"/>
  <c r="P406" i="57"/>
  <c r="Q406" i="57"/>
  <c r="R406" i="57"/>
  <c r="S406" i="57"/>
  <c r="T406" i="57"/>
  <c r="P407" i="57"/>
  <c r="Q407" i="57"/>
  <c r="R407" i="57"/>
  <c r="S407" i="57"/>
  <c r="P408" i="57"/>
  <c r="Q408" i="57"/>
  <c r="O408" i="57" s="1"/>
  <c r="R408" i="57"/>
  <c r="S408" i="57"/>
  <c r="T408" i="57"/>
  <c r="O409" i="57"/>
  <c r="P409" i="57"/>
  <c r="Q409" i="57"/>
  <c r="T409" i="57" s="1"/>
  <c r="R409" i="57"/>
  <c r="S409" i="57"/>
  <c r="P410" i="57"/>
  <c r="Q410" i="57"/>
  <c r="T410" i="57" s="1"/>
  <c r="R410" i="57"/>
  <c r="S410" i="57"/>
  <c r="O411" i="57"/>
  <c r="P411" i="57"/>
  <c r="Q411" i="57"/>
  <c r="T411" i="57" s="1"/>
  <c r="R411" i="57"/>
  <c r="S411" i="57"/>
  <c r="O412" i="57"/>
  <c r="P412" i="57"/>
  <c r="Q412" i="57"/>
  <c r="T412" i="57" s="1"/>
  <c r="R412" i="57"/>
  <c r="S412" i="57"/>
  <c r="P413" i="57"/>
  <c r="Q413" i="57"/>
  <c r="R413" i="57"/>
  <c r="S413" i="57"/>
  <c r="P414" i="57"/>
  <c r="Q414" i="57"/>
  <c r="O414" i="57" s="1"/>
  <c r="R414" i="57"/>
  <c r="S414" i="57"/>
  <c r="T414" i="57"/>
  <c r="O415" i="57"/>
  <c r="P415" i="57"/>
  <c r="Q415" i="57"/>
  <c r="T415" i="57" s="1"/>
  <c r="R415" i="57"/>
  <c r="S415" i="57"/>
  <c r="P416" i="57"/>
  <c r="O416" i="57" s="1"/>
  <c r="Q416" i="57"/>
  <c r="T416" i="57" s="1"/>
  <c r="R416" i="57"/>
  <c r="S416" i="57"/>
  <c r="P417" i="57"/>
  <c r="Q417" i="57"/>
  <c r="O417" i="57" s="1"/>
  <c r="R417" i="57"/>
  <c r="S417" i="57"/>
  <c r="T417" i="57"/>
  <c r="O418" i="57"/>
  <c r="P418" i="57"/>
  <c r="Q418" i="57"/>
  <c r="R418" i="57"/>
  <c r="S418" i="57"/>
  <c r="T418" i="57"/>
  <c r="P419" i="57"/>
  <c r="O419" i="57" s="1"/>
  <c r="Q419" i="57"/>
  <c r="T419" i="57" s="1"/>
  <c r="R419" i="57"/>
  <c r="S419" i="57"/>
  <c r="O420" i="57"/>
  <c r="P420" i="57"/>
  <c r="Q420" i="57"/>
  <c r="R420" i="57"/>
  <c r="S420" i="57"/>
  <c r="T420" i="57"/>
  <c r="P421" i="57"/>
  <c r="Q421" i="57"/>
  <c r="R421" i="57"/>
  <c r="S421" i="57"/>
  <c r="P422" i="57"/>
  <c r="O422" i="57" s="1"/>
  <c r="Q422" i="57"/>
  <c r="R422" i="57"/>
  <c r="S422" i="57"/>
  <c r="T422" i="57"/>
  <c r="P423" i="57"/>
  <c r="Q423" i="57"/>
  <c r="R423" i="57"/>
  <c r="S423" i="57"/>
  <c r="P424" i="57"/>
  <c r="Q424" i="57"/>
  <c r="T424" i="57" s="1"/>
  <c r="R424" i="57"/>
  <c r="S424" i="57"/>
  <c r="O425" i="57"/>
  <c r="P425" i="57"/>
  <c r="Q425" i="57"/>
  <c r="R425" i="57"/>
  <c r="S425" i="57"/>
  <c r="T425" i="57"/>
  <c r="P426" i="57"/>
  <c r="Q426" i="57"/>
  <c r="R426" i="57"/>
  <c r="S426" i="57"/>
  <c r="P427" i="57"/>
  <c r="O427" i="57" s="1"/>
  <c r="Q427" i="57"/>
  <c r="T427" i="57" s="1"/>
  <c r="R427" i="57"/>
  <c r="S427" i="57"/>
  <c r="P428" i="57"/>
  <c r="Q428" i="57"/>
  <c r="O428" i="57" s="1"/>
  <c r="R428" i="57"/>
  <c r="S428" i="57"/>
  <c r="T428" i="57"/>
  <c r="O429" i="57"/>
  <c r="P429" i="57"/>
  <c r="Q429" i="57"/>
  <c r="R429" i="57"/>
  <c r="S429" i="57"/>
  <c r="T429" i="57"/>
  <c r="P430" i="57"/>
  <c r="O430" i="57" s="1"/>
  <c r="Q430" i="57"/>
  <c r="T430" i="57" s="1"/>
  <c r="R430" i="57"/>
  <c r="S430" i="57"/>
  <c r="O431" i="57"/>
  <c r="P431" i="57"/>
  <c r="Q431" i="57"/>
  <c r="T431" i="57" s="1"/>
  <c r="R431" i="57"/>
  <c r="S431" i="57"/>
  <c r="O432" i="57"/>
  <c r="P432" i="57"/>
  <c r="Q432" i="57"/>
  <c r="R432" i="57"/>
  <c r="S432" i="57"/>
  <c r="T432" i="57"/>
  <c r="O433" i="57"/>
  <c r="P433" i="57"/>
  <c r="Q433" i="57"/>
  <c r="R433" i="57"/>
  <c r="S433" i="57"/>
  <c r="T433" i="57"/>
  <c r="O434" i="57"/>
  <c r="P434" i="57"/>
  <c r="Q434" i="57"/>
  <c r="T434" i="57" s="1"/>
  <c r="R434" i="57"/>
  <c r="S434" i="57"/>
  <c r="P435" i="57"/>
  <c r="Q435" i="57"/>
  <c r="T435" i="57" s="1"/>
  <c r="R435" i="57"/>
  <c r="S435" i="57"/>
  <c r="P436" i="57"/>
  <c r="O436" i="57" s="1"/>
  <c r="Q436" i="57"/>
  <c r="R436" i="57"/>
  <c r="S436" i="57"/>
  <c r="T436" i="57"/>
  <c r="O437" i="57"/>
  <c r="P437" i="57"/>
  <c r="Q437" i="57"/>
  <c r="T437" i="57" s="1"/>
  <c r="R437" i="57"/>
  <c r="S437" i="57"/>
  <c r="P438" i="57"/>
  <c r="Q438" i="57"/>
  <c r="R438" i="57"/>
  <c r="S438" i="57"/>
  <c r="P439" i="57"/>
  <c r="Q439" i="57"/>
  <c r="R439" i="57"/>
  <c r="S439" i="57"/>
  <c r="O440" i="57"/>
  <c r="P440" i="57"/>
  <c r="Q440" i="57"/>
  <c r="T440" i="57" s="1"/>
  <c r="R440" i="57"/>
  <c r="S440" i="57"/>
  <c r="P441" i="57"/>
  <c r="Q441" i="57"/>
  <c r="R441" i="57"/>
  <c r="S441" i="57"/>
  <c r="P442" i="57"/>
  <c r="O442" i="57" s="1"/>
  <c r="Q442" i="57"/>
  <c r="T442" i="57" s="1"/>
  <c r="R442" i="57"/>
  <c r="S442" i="57"/>
  <c r="O443" i="57"/>
  <c r="P443" i="57"/>
  <c r="Q443" i="57"/>
  <c r="T443" i="57" s="1"/>
  <c r="R443" i="57"/>
  <c r="S443" i="57"/>
  <c r="O444" i="57"/>
  <c r="P444" i="57"/>
  <c r="Q444" i="57"/>
  <c r="T444" i="57" s="1"/>
  <c r="R444" i="57"/>
  <c r="S444" i="57"/>
  <c r="O445" i="57"/>
  <c r="P445" i="57"/>
  <c r="Q445" i="57"/>
  <c r="T445" i="57" s="1"/>
  <c r="R445" i="57"/>
  <c r="S445" i="57"/>
  <c r="P446" i="57"/>
  <c r="Q446" i="57"/>
  <c r="O446" i="57" s="1"/>
  <c r="R446" i="57"/>
  <c r="S446" i="57"/>
  <c r="T446" i="57"/>
  <c r="O447" i="57"/>
  <c r="P447" i="57"/>
  <c r="Q447" i="57"/>
  <c r="T447" i="57" s="1"/>
  <c r="R447" i="57"/>
  <c r="S447" i="57"/>
  <c r="P448" i="57"/>
  <c r="Q448" i="57"/>
  <c r="T448" i="57" s="1"/>
  <c r="R448" i="57"/>
  <c r="S448" i="57"/>
  <c r="P449" i="57"/>
  <c r="Q449" i="57"/>
  <c r="O449" i="57" s="1"/>
  <c r="R449" i="57"/>
  <c r="S449" i="57"/>
  <c r="T449" i="57"/>
  <c r="O450" i="57"/>
  <c r="P450" i="57"/>
  <c r="Q450" i="57"/>
  <c r="R450" i="57"/>
  <c r="S450" i="57"/>
  <c r="T450" i="57"/>
  <c r="P451" i="57"/>
  <c r="Q451" i="57"/>
  <c r="T451" i="57" s="1"/>
  <c r="R451" i="57"/>
  <c r="S451" i="57"/>
  <c r="P452" i="57"/>
  <c r="Q452" i="57"/>
  <c r="R452" i="57"/>
  <c r="S452" i="57"/>
  <c r="T452" i="57"/>
  <c r="P453" i="57"/>
  <c r="Q453" i="57"/>
  <c r="O453" i="57" s="1"/>
  <c r="R453" i="57"/>
  <c r="S453" i="57"/>
  <c r="T453" i="57"/>
  <c r="O454" i="57"/>
  <c r="P454" i="57"/>
  <c r="Q454" i="57"/>
  <c r="R454" i="57"/>
  <c r="S454" i="57"/>
  <c r="T454" i="57"/>
  <c r="P455" i="57"/>
  <c r="Q455" i="57"/>
  <c r="T455" i="57" s="1"/>
  <c r="R455" i="57"/>
  <c r="S455" i="57"/>
  <c r="P456" i="57"/>
  <c r="O456" i="57" s="1"/>
  <c r="Q456" i="57"/>
  <c r="R456" i="57"/>
  <c r="S456" i="57"/>
  <c r="T456" i="57"/>
  <c r="O457" i="57"/>
  <c r="P457" i="57"/>
  <c r="Q457" i="57"/>
  <c r="R457" i="57"/>
  <c r="S457" i="57"/>
  <c r="T457" i="57"/>
  <c r="P458" i="57"/>
  <c r="O458" i="57" s="1"/>
  <c r="Q458" i="57"/>
  <c r="R458" i="57"/>
  <c r="S458" i="57"/>
  <c r="T458" i="57"/>
  <c r="P459" i="57"/>
  <c r="Q459" i="57"/>
  <c r="R459" i="57"/>
  <c r="S459" i="57"/>
  <c r="P460" i="57"/>
  <c r="Q460" i="57"/>
  <c r="R460" i="57"/>
  <c r="S460" i="57"/>
  <c r="O461" i="57"/>
  <c r="P461" i="57"/>
  <c r="Q461" i="57"/>
  <c r="R461" i="57"/>
  <c r="S461" i="57"/>
  <c r="T461" i="57"/>
  <c r="P462" i="57"/>
  <c r="Q462" i="57"/>
  <c r="R462" i="57"/>
  <c r="S462" i="57"/>
  <c r="P463" i="57"/>
  <c r="Q463" i="57"/>
  <c r="T463" i="57" s="1"/>
  <c r="R463" i="57"/>
  <c r="S463" i="57"/>
  <c r="O464" i="57"/>
  <c r="P464" i="57"/>
  <c r="Q464" i="57"/>
  <c r="R464" i="57"/>
  <c r="S464" i="57"/>
  <c r="T464" i="57"/>
  <c r="P465" i="57"/>
  <c r="Q465" i="57"/>
  <c r="R465" i="57"/>
  <c r="S465" i="57"/>
  <c r="P466" i="57"/>
  <c r="O466" i="57" s="1"/>
  <c r="Q466" i="57"/>
  <c r="T466" i="57" s="1"/>
  <c r="R466" i="57"/>
  <c r="S466" i="57"/>
  <c r="P467" i="57"/>
  <c r="O467" i="57" s="1"/>
  <c r="Q467" i="57"/>
  <c r="T467" i="57" s="1"/>
  <c r="R467" i="57"/>
  <c r="S467" i="57"/>
  <c r="O468" i="57"/>
  <c r="P468" i="57"/>
  <c r="Q468" i="57"/>
  <c r="R468" i="57"/>
  <c r="S468" i="57"/>
  <c r="T468" i="57"/>
  <c r="O469" i="57"/>
  <c r="P469" i="57"/>
  <c r="Q469" i="57"/>
  <c r="T469" i="57" s="1"/>
  <c r="R469" i="57"/>
  <c r="S469" i="57"/>
  <c r="O470" i="57"/>
  <c r="P470" i="57"/>
  <c r="Q470" i="57"/>
  <c r="T470" i="57" s="1"/>
  <c r="R470" i="57"/>
  <c r="S470" i="57"/>
  <c r="P471" i="57"/>
  <c r="Q471" i="57"/>
  <c r="R471" i="57"/>
  <c r="S471" i="57"/>
  <c r="O472" i="57"/>
  <c r="P472" i="57"/>
  <c r="Q472" i="57"/>
  <c r="T472" i="57" s="1"/>
  <c r="R472" i="57"/>
  <c r="S472" i="57"/>
  <c r="O473" i="57"/>
  <c r="P473" i="57"/>
  <c r="Q473" i="57"/>
  <c r="T473" i="57" s="1"/>
  <c r="R473" i="57"/>
  <c r="S473" i="57"/>
  <c r="P474" i="57"/>
  <c r="O474" i="57" s="1"/>
  <c r="Q474" i="57"/>
  <c r="R474" i="57"/>
  <c r="S474" i="57"/>
  <c r="T474" i="57"/>
  <c r="O475" i="57"/>
  <c r="P475" i="57"/>
  <c r="Q475" i="57"/>
  <c r="T475" i="57" s="1"/>
  <c r="R475" i="57"/>
  <c r="S475" i="57"/>
  <c r="P476" i="57"/>
  <c r="Q476" i="57"/>
  <c r="T476" i="57" s="1"/>
  <c r="R476" i="57"/>
  <c r="S476" i="57"/>
  <c r="O477" i="57"/>
  <c r="P477" i="57"/>
  <c r="Q477" i="57"/>
  <c r="R477" i="57"/>
  <c r="S477" i="57"/>
  <c r="T477" i="57"/>
  <c r="P478" i="57"/>
  <c r="Q478" i="57"/>
  <c r="R478" i="57"/>
  <c r="S478" i="57"/>
  <c r="P479" i="57"/>
  <c r="O479" i="57" s="1"/>
  <c r="Q479" i="57"/>
  <c r="T479" i="57" s="1"/>
  <c r="R479" i="57"/>
  <c r="S479" i="57"/>
  <c r="P480" i="57"/>
  <c r="O480" i="57" s="1"/>
  <c r="Q480" i="57"/>
  <c r="T480" i="57" s="1"/>
  <c r="R480" i="57"/>
  <c r="S480" i="57"/>
  <c r="P481" i="57"/>
  <c r="Q481" i="57"/>
  <c r="R481" i="57"/>
  <c r="S481" i="57"/>
  <c r="O482" i="57"/>
  <c r="P482" i="57"/>
  <c r="Q482" i="57"/>
  <c r="R482" i="57"/>
  <c r="S482" i="57"/>
  <c r="T482" i="57"/>
  <c r="P483" i="57"/>
  <c r="O483" i="57" s="1"/>
  <c r="Q483" i="57"/>
  <c r="T483" i="57" s="1"/>
  <c r="R483" i="57"/>
  <c r="S483" i="57"/>
  <c r="P484" i="57"/>
  <c r="Q484" i="57"/>
  <c r="T484" i="57" s="1"/>
  <c r="R484" i="57"/>
  <c r="S484" i="57"/>
  <c r="P485" i="57"/>
  <c r="Q485" i="57"/>
  <c r="O485" i="57" s="1"/>
  <c r="R485" i="57"/>
  <c r="S485" i="57"/>
  <c r="T485" i="57"/>
  <c r="O486" i="57"/>
  <c r="P486" i="57"/>
  <c r="Q486" i="57"/>
  <c r="R486" i="57"/>
  <c r="S486" i="57"/>
  <c r="T486" i="57"/>
  <c r="P487" i="57"/>
  <c r="O487" i="57" s="1"/>
  <c r="Q487" i="57"/>
  <c r="T487" i="57" s="1"/>
  <c r="R487" i="57"/>
  <c r="S487" i="57"/>
  <c r="P488" i="57"/>
  <c r="Q488" i="57"/>
  <c r="R488" i="57"/>
  <c r="S488" i="57"/>
  <c r="T488" i="57"/>
  <c r="O489" i="57"/>
  <c r="P489" i="57"/>
  <c r="Q489" i="57"/>
  <c r="R489" i="57"/>
  <c r="S489" i="57"/>
  <c r="T489" i="57"/>
  <c r="P490" i="57"/>
  <c r="O490" i="57" s="1"/>
  <c r="Q490" i="57"/>
  <c r="T490" i="57" s="1"/>
  <c r="R490" i="57"/>
  <c r="S490" i="57"/>
  <c r="O491" i="57"/>
  <c r="P491" i="57"/>
  <c r="Q491" i="57"/>
  <c r="T491" i="57" s="1"/>
  <c r="R491" i="57"/>
  <c r="S491" i="57"/>
  <c r="P492" i="57"/>
  <c r="Q492" i="57"/>
  <c r="O492" i="57" s="1"/>
  <c r="R492" i="57"/>
  <c r="S492" i="57"/>
  <c r="T492" i="57"/>
  <c r="O493" i="57"/>
  <c r="P493" i="57"/>
  <c r="Q493" i="57"/>
  <c r="R493" i="57"/>
  <c r="S493" i="57"/>
  <c r="T493" i="57"/>
  <c r="O494" i="57"/>
  <c r="P494" i="57"/>
  <c r="Q494" i="57"/>
  <c r="T494" i="57" s="1"/>
  <c r="R494" i="57"/>
  <c r="S494" i="57"/>
  <c r="O495" i="57"/>
  <c r="P495" i="57"/>
  <c r="Q495" i="57"/>
  <c r="T495" i="57" s="1"/>
  <c r="R495" i="57"/>
  <c r="S495" i="57"/>
  <c r="O496" i="57"/>
  <c r="P496" i="57"/>
  <c r="Q496" i="57"/>
  <c r="R496" i="57"/>
  <c r="S496" i="57"/>
  <c r="T496" i="57"/>
  <c r="O497" i="57"/>
  <c r="P497" i="57"/>
  <c r="Q497" i="57"/>
  <c r="R497" i="57"/>
  <c r="S497" i="57"/>
  <c r="T497" i="57"/>
  <c r="P498" i="57"/>
  <c r="Q498" i="57"/>
  <c r="R498" i="57"/>
  <c r="S498" i="57"/>
  <c r="P499" i="57"/>
  <c r="Q499" i="57"/>
  <c r="T499" i="57" s="1"/>
  <c r="R499" i="57"/>
  <c r="S499" i="57"/>
  <c r="P500" i="57"/>
  <c r="O500" i="57" s="1"/>
  <c r="Q500" i="57"/>
  <c r="R500" i="57"/>
  <c r="S500" i="57"/>
  <c r="T500" i="57"/>
  <c r="O501" i="57"/>
  <c r="P501" i="57"/>
  <c r="Q501" i="57"/>
  <c r="T501" i="57" s="1"/>
  <c r="R501" i="57"/>
  <c r="S501" i="57"/>
  <c r="O502" i="57"/>
  <c r="P502" i="57"/>
  <c r="Q502" i="57"/>
  <c r="T502" i="57" s="1"/>
  <c r="R502" i="57"/>
  <c r="S502" i="57"/>
  <c r="P503" i="57"/>
  <c r="Q503" i="57"/>
  <c r="R503" i="57"/>
  <c r="S503" i="57"/>
  <c r="O504" i="57"/>
  <c r="P504" i="57"/>
  <c r="Q504" i="57"/>
  <c r="R504" i="57"/>
  <c r="S504" i="57"/>
  <c r="T504" i="57"/>
  <c r="O505" i="57"/>
  <c r="P505" i="57"/>
  <c r="Q505" i="57"/>
  <c r="T505" i="57" s="1"/>
  <c r="R505" i="57"/>
  <c r="S505" i="57"/>
  <c r="O506" i="57"/>
  <c r="P506" i="57"/>
  <c r="Q506" i="57"/>
  <c r="T506" i="57" s="1"/>
  <c r="R506" i="57"/>
  <c r="S506" i="57"/>
  <c r="P507" i="57"/>
  <c r="Q507" i="57"/>
  <c r="O507" i="57" s="1"/>
  <c r="R507" i="57"/>
  <c r="S507" i="57"/>
  <c r="T507" i="57"/>
  <c r="O508" i="57"/>
  <c r="P508" i="57"/>
  <c r="Q508" i="57"/>
  <c r="R508" i="57"/>
  <c r="S508" i="57"/>
  <c r="T508" i="57"/>
  <c r="O509" i="57"/>
  <c r="P509" i="57"/>
  <c r="Q509" i="57"/>
  <c r="T509" i="57" s="1"/>
  <c r="R509" i="57"/>
  <c r="S509" i="57"/>
  <c r="P510" i="57"/>
  <c r="Q510" i="57"/>
  <c r="O510" i="57" s="1"/>
  <c r="R510" i="57"/>
  <c r="S510" i="57"/>
  <c r="T510" i="57"/>
  <c r="P511" i="57"/>
  <c r="Q511" i="57"/>
  <c r="O511" i="57" s="1"/>
  <c r="R511" i="57"/>
  <c r="S511" i="57"/>
  <c r="T511" i="57"/>
  <c r="P512" i="57"/>
  <c r="O512" i="57" s="1"/>
  <c r="Q512" i="57"/>
  <c r="R512" i="57"/>
  <c r="S512" i="57"/>
  <c r="T512" i="57"/>
  <c r="P513" i="57"/>
  <c r="Q513" i="57"/>
  <c r="T513" i="57" s="1"/>
  <c r="R513" i="57"/>
  <c r="S513" i="57"/>
  <c r="O514" i="57"/>
  <c r="P514" i="57"/>
  <c r="Q514" i="57"/>
  <c r="R514" i="57"/>
  <c r="S514" i="57"/>
  <c r="T514" i="57"/>
  <c r="P515" i="57"/>
  <c r="Q515" i="57"/>
  <c r="R515" i="57"/>
  <c r="S515" i="57"/>
  <c r="P516" i="57"/>
  <c r="O516" i="57" s="1"/>
  <c r="Q516" i="57"/>
  <c r="R516" i="57"/>
  <c r="S516" i="57"/>
  <c r="T516" i="57"/>
  <c r="O517" i="57"/>
  <c r="P517" i="57"/>
  <c r="Q517" i="57"/>
  <c r="T517" i="57" s="1"/>
  <c r="R517" i="57"/>
  <c r="S517" i="57"/>
  <c r="P518" i="57"/>
  <c r="Q518" i="57"/>
  <c r="T518" i="57" s="1"/>
  <c r="R518" i="57"/>
  <c r="S518" i="57"/>
  <c r="P519" i="57"/>
  <c r="Q519" i="57"/>
  <c r="O519" i="57" s="1"/>
  <c r="R519" i="57"/>
  <c r="S519" i="57"/>
  <c r="T519" i="57"/>
  <c r="O520" i="57"/>
  <c r="P520" i="57"/>
  <c r="Q520" i="57"/>
  <c r="R520" i="57"/>
  <c r="S520" i="57"/>
  <c r="T520" i="57"/>
  <c r="P521" i="57"/>
  <c r="O521" i="57" s="1"/>
  <c r="Q521" i="57"/>
  <c r="T521" i="57" s="1"/>
  <c r="R521" i="57"/>
  <c r="S521" i="57"/>
  <c r="O522" i="57"/>
  <c r="P522" i="57"/>
  <c r="Q522" i="57"/>
  <c r="R522" i="57"/>
  <c r="S522" i="57"/>
  <c r="T522" i="57"/>
  <c r="P523" i="57"/>
  <c r="Q523" i="57"/>
  <c r="O523" i="57" s="1"/>
  <c r="R523" i="57"/>
  <c r="S523" i="57"/>
  <c r="T523" i="57"/>
  <c r="P524" i="57"/>
  <c r="O524" i="57" s="1"/>
  <c r="Q524" i="57"/>
  <c r="R524" i="57"/>
  <c r="S524" i="57"/>
  <c r="T524" i="57"/>
  <c r="O525" i="57"/>
  <c r="P525" i="57"/>
  <c r="Q525" i="57"/>
  <c r="T525" i="57" s="1"/>
  <c r="R525" i="57"/>
  <c r="S525" i="57"/>
  <c r="P526" i="57"/>
  <c r="Q526" i="57"/>
  <c r="R526" i="57"/>
  <c r="S526" i="57"/>
  <c r="P527" i="57"/>
  <c r="Q527" i="57"/>
  <c r="O527" i="57" s="1"/>
  <c r="R527" i="57"/>
  <c r="S527" i="57"/>
  <c r="O528" i="57"/>
  <c r="P528" i="57"/>
  <c r="Q528" i="57"/>
  <c r="R528" i="57"/>
  <c r="S528" i="57"/>
  <c r="T528" i="57"/>
  <c r="P529" i="57"/>
  <c r="O529" i="57" s="1"/>
  <c r="Q529" i="57"/>
  <c r="T529" i="57" s="1"/>
  <c r="R529" i="57"/>
  <c r="S529" i="57"/>
  <c r="P530" i="57"/>
  <c r="O530" i="57" s="1"/>
  <c r="Q530" i="57"/>
  <c r="R530" i="57"/>
  <c r="S530" i="57"/>
  <c r="T530" i="57"/>
  <c r="P531" i="57"/>
  <c r="Q531" i="57"/>
  <c r="R531" i="57"/>
  <c r="S531" i="57"/>
  <c r="P532" i="57"/>
  <c r="O532" i="57" s="1"/>
  <c r="Q532" i="57"/>
  <c r="R532" i="57"/>
  <c r="S532" i="57"/>
  <c r="T532" i="57"/>
  <c r="O533" i="57"/>
  <c r="P533" i="57"/>
  <c r="Q533" i="57"/>
  <c r="T533" i="57" s="1"/>
  <c r="R533" i="57"/>
  <c r="S533" i="57"/>
  <c r="P534" i="57"/>
  <c r="O534" i="57" s="1"/>
  <c r="Q534" i="57"/>
  <c r="T534" i="57" s="1"/>
  <c r="R534" i="57"/>
  <c r="S534" i="57"/>
  <c r="P535" i="57"/>
  <c r="Q535" i="57"/>
  <c r="O535" i="57" s="1"/>
  <c r="R535" i="57"/>
  <c r="S535" i="57"/>
  <c r="O536" i="57"/>
  <c r="P536" i="57"/>
  <c r="Q536" i="57"/>
  <c r="R536" i="57"/>
  <c r="S536" i="57"/>
  <c r="T536" i="57"/>
  <c r="P537" i="57"/>
  <c r="O537" i="57" s="1"/>
  <c r="Q537" i="57"/>
  <c r="T537" i="57" s="1"/>
  <c r="R537" i="57"/>
  <c r="S537" i="57"/>
  <c r="P538" i="57"/>
  <c r="Q538" i="57"/>
  <c r="T538" i="57" s="1"/>
  <c r="R538" i="57"/>
  <c r="S538" i="57"/>
  <c r="P539" i="57"/>
  <c r="Q539" i="57"/>
  <c r="O539" i="57" s="1"/>
  <c r="R539" i="57"/>
  <c r="S539" i="57"/>
  <c r="T539" i="57"/>
  <c r="O540" i="57"/>
  <c r="P540" i="57"/>
  <c r="Q540" i="57"/>
  <c r="R540" i="57"/>
  <c r="S540" i="57"/>
  <c r="T540" i="57"/>
  <c r="P541" i="57"/>
  <c r="O541" i="57" s="1"/>
  <c r="Q541" i="57"/>
  <c r="T541" i="57" s="1"/>
  <c r="R541" i="57"/>
  <c r="S541" i="57"/>
  <c r="P542" i="57"/>
  <c r="Q542" i="57"/>
  <c r="O542" i="57" s="1"/>
  <c r="R542" i="57"/>
  <c r="S542" i="57"/>
  <c r="T542" i="57"/>
  <c r="P543" i="57"/>
  <c r="Q543" i="57"/>
  <c r="R543" i="57"/>
  <c r="S543" i="57"/>
  <c r="P544" i="57"/>
  <c r="O544" i="57" s="1"/>
  <c r="Q544" i="57"/>
  <c r="R544" i="57"/>
  <c r="S544" i="57"/>
  <c r="T544" i="57"/>
  <c r="P545" i="57"/>
  <c r="O545" i="57" s="1"/>
  <c r="Q545" i="57"/>
  <c r="T545" i="57" s="1"/>
  <c r="R545" i="57"/>
  <c r="S545" i="57"/>
  <c r="O546" i="57"/>
  <c r="P546" i="57"/>
  <c r="Q546" i="57"/>
  <c r="R546" i="57"/>
  <c r="S546" i="57"/>
  <c r="T546" i="57"/>
  <c r="P547" i="57"/>
  <c r="Q547" i="57"/>
  <c r="R547" i="57"/>
  <c r="S547" i="57"/>
  <c r="P548" i="57"/>
  <c r="O548" i="57" s="1"/>
  <c r="Q548" i="57"/>
  <c r="R548" i="57"/>
  <c r="S548" i="57"/>
  <c r="T548" i="57"/>
  <c r="O549" i="57"/>
  <c r="P549" i="57"/>
  <c r="Q549" i="57"/>
  <c r="T549" i="57" s="1"/>
  <c r="R549" i="57"/>
  <c r="S549" i="57"/>
  <c r="O550" i="57"/>
  <c r="P550" i="57"/>
  <c r="Q550" i="57"/>
  <c r="T550" i="57" s="1"/>
  <c r="R550" i="57"/>
  <c r="S550" i="57"/>
  <c r="P551" i="57"/>
  <c r="Q551" i="57"/>
  <c r="R551" i="57"/>
  <c r="S551" i="57"/>
  <c r="O552" i="57"/>
  <c r="P552" i="57"/>
  <c r="Q552" i="57"/>
  <c r="R552" i="57"/>
  <c r="S552" i="57"/>
  <c r="T552" i="57"/>
  <c r="O553" i="57"/>
  <c r="P553" i="57"/>
  <c r="Q553" i="57"/>
  <c r="T553" i="57" s="1"/>
  <c r="R553" i="57"/>
  <c r="S553" i="57"/>
  <c r="O554" i="57"/>
  <c r="P554" i="57"/>
  <c r="Q554" i="57"/>
  <c r="T554" i="57" s="1"/>
  <c r="R554" i="57"/>
  <c r="S554" i="57"/>
  <c r="P555" i="57"/>
  <c r="Q555" i="57"/>
  <c r="O555" i="57" s="1"/>
  <c r="R555" i="57"/>
  <c r="S555" i="57"/>
  <c r="T555" i="57"/>
  <c r="O556" i="57"/>
  <c r="P556" i="57"/>
  <c r="Q556" i="57"/>
  <c r="R556" i="57"/>
  <c r="S556" i="57"/>
  <c r="T556" i="57"/>
  <c r="O557" i="57"/>
  <c r="P557" i="57"/>
  <c r="Q557" i="57"/>
  <c r="T557" i="57" s="1"/>
  <c r="R557" i="57"/>
  <c r="S557" i="57"/>
  <c r="P558" i="57"/>
  <c r="Q558" i="57"/>
  <c r="R558" i="57"/>
  <c r="S558" i="57"/>
  <c r="P559" i="57"/>
  <c r="Q559" i="57"/>
  <c r="O559" i="57" s="1"/>
  <c r="R559" i="57"/>
  <c r="S559" i="57"/>
  <c r="T559" i="57"/>
  <c r="O560" i="57"/>
  <c r="P560" i="57"/>
  <c r="Q560" i="57"/>
  <c r="R560" i="57"/>
  <c r="S560" i="57"/>
  <c r="T560" i="57"/>
  <c r="P561" i="57"/>
  <c r="Q561" i="57"/>
  <c r="T561" i="57" s="1"/>
  <c r="R561" i="57"/>
  <c r="S561" i="57"/>
  <c r="O562" i="57"/>
  <c r="P562" i="57"/>
  <c r="Q562" i="57"/>
  <c r="R562" i="57"/>
  <c r="S562" i="57"/>
  <c r="T562" i="57"/>
  <c r="P563" i="57"/>
  <c r="Q563" i="57"/>
  <c r="R563" i="57"/>
  <c r="S563" i="57"/>
  <c r="P564" i="57"/>
  <c r="Q564" i="57"/>
  <c r="R564" i="57"/>
  <c r="S564" i="57"/>
  <c r="T564" i="57"/>
  <c r="O565" i="57"/>
  <c r="P565" i="57"/>
  <c r="Q565" i="57"/>
  <c r="T565" i="57" s="1"/>
  <c r="R565" i="57"/>
  <c r="S565" i="57"/>
  <c r="P566" i="57"/>
  <c r="Q566" i="57"/>
  <c r="T566" i="57" s="1"/>
  <c r="R566" i="57"/>
  <c r="S566" i="57"/>
  <c r="O567" i="57"/>
  <c r="P567" i="57"/>
  <c r="Q567" i="57"/>
  <c r="R567" i="57"/>
  <c r="S567" i="57"/>
  <c r="T567" i="57"/>
  <c r="P568" i="57"/>
  <c r="Q568" i="57"/>
  <c r="O568" i="57" s="1"/>
  <c r="R568" i="57"/>
  <c r="S568" i="57"/>
  <c r="O569" i="57"/>
  <c r="P569" i="57"/>
  <c r="Q569" i="57"/>
  <c r="T569" i="57" s="1"/>
  <c r="R569" i="57"/>
  <c r="S569" i="57"/>
  <c r="O570" i="57"/>
  <c r="P570" i="57"/>
  <c r="Q570" i="57"/>
  <c r="T570" i="57" s="1"/>
  <c r="R570" i="57"/>
  <c r="S570" i="57"/>
  <c r="P571" i="57"/>
  <c r="Q571" i="57"/>
  <c r="R571" i="57"/>
  <c r="S571" i="57"/>
  <c r="O572" i="57"/>
  <c r="P572" i="57"/>
  <c r="Q572" i="57"/>
  <c r="R572" i="57"/>
  <c r="S572" i="57"/>
  <c r="T572" i="57"/>
  <c r="O573" i="57"/>
  <c r="P573" i="57"/>
  <c r="Q573" i="57"/>
  <c r="T573" i="57" s="1"/>
  <c r="R573" i="57"/>
  <c r="S573" i="57"/>
  <c r="P574" i="57"/>
  <c r="O574" i="57" s="1"/>
  <c r="Q574" i="57"/>
  <c r="T574" i="57" s="1"/>
  <c r="R574" i="57"/>
  <c r="S574" i="57"/>
  <c r="P575" i="57"/>
  <c r="Q575" i="57"/>
  <c r="R575" i="57"/>
  <c r="S575" i="57"/>
  <c r="O576" i="57"/>
  <c r="P576" i="57"/>
  <c r="Q576" i="57"/>
  <c r="R576" i="57"/>
  <c r="S576" i="57"/>
  <c r="T576" i="57"/>
  <c r="O577" i="57"/>
  <c r="P577" i="57"/>
  <c r="Q577" i="57"/>
  <c r="T577" i="57" s="1"/>
  <c r="R577" i="57"/>
  <c r="S577" i="57"/>
  <c r="P578" i="57"/>
  <c r="O578" i="57" s="1"/>
  <c r="Q578" i="57"/>
  <c r="T578" i="57" s="1"/>
  <c r="R578" i="57"/>
  <c r="S578" i="57"/>
  <c r="O579" i="57"/>
  <c r="P579" i="57"/>
  <c r="Q579" i="57"/>
  <c r="R579" i="57"/>
  <c r="S579" i="57"/>
  <c r="T579" i="57"/>
  <c r="O580" i="57"/>
  <c r="P580" i="57"/>
  <c r="Q580" i="57"/>
  <c r="R580" i="57"/>
  <c r="S580" i="57"/>
  <c r="T580" i="57"/>
  <c r="P581" i="57"/>
  <c r="Q581" i="57"/>
  <c r="R581" i="57"/>
  <c r="S581" i="57"/>
  <c r="P582" i="57"/>
  <c r="Q582" i="57"/>
  <c r="O582" i="57" s="1"/>
  <c r="R582" i="57"/>
  <c r="S582" i="57"/>
  <c r="T582" i="57"/>
  <c r="O583" i="57"/>
  <c r="P583" i="57"/>
  <c r="Q583" i="57"/>
  <c r="R583" i="57"/>
  <c r="S583" i="57"/>
  <c r="T583" i="57"/>
  <c r="P584" i="57"/>
  <c r="Q584" i="57"/>
  <c r="R584" i="57"/>
  <c r="S584" i="57"/>
  <c r="P585" i="57"/>
  <c r="Q585" i="57"/>
  <c r="T585" i="57" s="1"/>
  <c r="R585" i="57"/>
  <c r="S585" i="57"/>
  <c r="O586" i="57"/>
  <c r="P586" i="57"/>
  <c r="Q586" i="57"/>
  <c r="R586" i="57"/>
  <c r="S586" i="57"/>
  <c r="T586" i="57"/>
  <c r="O587" i="57"/>
  <c r="P587" i="57"/>
  <c r="Q587" i="57"/>
  <c r="T587" i="57" s="1"/>
  <c r="R587" i="57"/>
  <c r="S587" i="57"/>
  <c r="P588" i="57"/>
  <c r="Q588" i="57"/>
  <c r="T588" i="57" s="1"/>
  <c r="R588" i="57"/>
  <c r="S588" i="57"/>
  <c r="P589" i="57"/>
  <c r="O589" i="57" s="1"/>
  <c r="Q589" i="57"/>
  <c r="T589" i="57" s="1"/>
  <c r="R589" i="57"/>
  <c r="S589" i="57"/>
  <c r="P590" i="57"/>
  <c r="O590" i="57" s="1"/>
  <c r="Q590" i="57"/>
  <c r="R590" i="57"/>
  <c r="S590" i="57"/>
  <c r="T590" i="57"/>
  <c r="P591" i="57"/>
  <c r="Q591" i="57"/>
  <c r="R591" i="57"/>
  <c r="S591" i="57"/>
  <c r="O592" i="57"/>
  <c r="P592" i="57"/>
  <c r="Q592" i="57"/>
  <c r="R592" i="57"/>
  <c r="S592" i="57"/>
  <c r="T592" i="57"/>
  <c r="P593" i="57"/>
  <c r="Q593" i="57"/>
  <c r="R593" i="57"/>
  <c r="S593" i="57"/>
  <c r="O594" i="57"/>
  <c r="P594" i="57"/>
  <c r="Q594" i="57"/>
  <c r="R594" i="57"/>
  <c r="S594" i="57"/>
  <c r="T594" i="57"/>
  <c r="O595" i="57"/>
  <c r="P595" i="57"/>
  <c r="Q595" i="57"/>
  <c r="T595" i="57" s="1"/>
  <c r="R595" i="57"/>
  <c r="S595" i="57"/>
  <c r="P596" i="57"/>
  <c r="O596" i="57" s="1"/>
  <c r="Q596" i="57"/>
  <c r="T596" i="57" s="1"/>
  <c r="R596" i="57"/>
  <c r="S596" i="57"/>
  <c r="O597" i="57"/>
  <c r="P597" i="57"/>
  <c r="Q597" i="57"/>
  <c r="T597" i="57" s="1"/>
  <c r="R597" i="57"/>
  <c r="S597" i="57"/>
  <c r="P598" i="57"/>
  <c r="O598" i="57" s="1"/>
  <c r="Q598" i="57"/>
  <c r="T598" i="57" s="1"/>
  <c r="R598" i="57"/>
  <c r="S598" i="57"/>
  <c r="P599" i="57"/>
  <c r="Q599" i="57"/>
  <c r="R599" i="57"/>
  <c r="S599" i="57"/>
  <c r="P600" i="57"/>
  <c r="Q600" i="57"/>
  <c r="O600" i="57" s="1"/>
  <c r="R600" i="57"/>
  <c r="S600" i="57"/>
  <c r="T600" i="57"/>
  <c r="P601" i="57"/>
  <c r="O601" i="57" s="1"/>
  <c r="Q601" i="57"/>
  <c r="T601" i="57" s="1"/>
  <c r="R601" i="57"/>
  <c r="S601" i="57"/>
  <c r="P602" i="57"/>
  <c r="Q602" i="57"/>
  <c r="T602" i="57" s="1"/>
  <c r="R602" i="57"/>
  <c r="S602" i="57"/>
  <c r="P603" i="57"/>
  <c r="Q603" i="57"/>
  <c r="O603" i="57" s="1"/>
  <c r="R603" i="57"/>
  <c r="S603" i="57"/>
  <c r="T603" i="57"/>
  <c r="O604" i="57"/>
  <c r="P604" i="57"/>
  <c r="Q604" i="57"/>
  <c r="R604" i="57"/>
  <c r="S604" i="57"/>
  <c r="T604" i="57"/>
  <c r="P605" i="57"/>
  <c r="O605" i="57" s="1"/>
  <c r="Q605" i="57"/>
  <c r="T605" i="57" s="1"/>
  <c r="R605" i="57"/>
  <c r="S605" i="57"/>
  <c r="O606" i="57"/>
  <c r="P606" i="57"/>
  <c r="Q606" i="57"/>
  <c r="R606" i="57"/>
  <c r="S606" i="57"/>
  <c r="T606" i="57"/>
  <c r="P607" i="57"/>
  <c r="Q607" i="57"/>
  <c r="R607" i="57"/>
  <c r="S607" i="57"/>
  <c r="P608" i="57"/>
  <c r="O608" i="57" s="1"/>
  <c r="Q608" i="57"/>
  <c r="R608" i="57"/>
  <c r="S608" i="57"/>
  <c r="T608" i="57"/>
  <c r="O609" i="57"/>
  <c r="P609" i="57"/>
  <c r="Q609" i="57"/>
  <c r="T609" i="57" s="1"/>
  <c r="R609" i="57"/>
  <c r="S609" i="57"/>
  <c r="O610" i="57"/>
  <c r="P610" i="57"/>
  <c r="Q610" i="57"/>
  <c r="T610" i="57" s="1"/>
  <c r="R610" i="57"/>
  <c r="S610" i="57"/>
  <c r="P611" i="57"/>
  <c r="Q611" i="57"/>
  <c r="R611" i="57"/>
  <c r="S611" i="57"/>
  <c r="O612" i="57"/>
  <c r="P612" i="57"/>
  <c r="Q612" i="57"/>
  <c r="R612" i="57"/>
  <c r="S612" i="57"/>
  <c r="T612" i="57"/>
  <c r="O613" i="57"/>
  <c r="P613" i="57"/>
  <c r="Q613" i="57"/>
  <c r="T613" i="57" s="1"/>
  <c r="R613" i="57"/>
  <c r="S613" i="57"/>
  <c r="P614" i="57"/>
  <c r="O614" i="57" s="1"/>
  <c r="Q614" i="57"/>
  <c r="T614" i="57" s="1"/>
  <c r="R614" i="57"/>
  <c r="S614" i="57"/>
  <c r="P615" i="57"/>
  <c r="Q615" i="57"/>
  <c r="O615" i="57" s="1"/>
  <c r="R615" i="57"/>
  <c r="S615" i="57"/>
  <c r="T615" i="57"/>
  <c r="O616" i="57"/>
  <c r="P616" i="57"/>
  <c r="Q616" i="57"/>
  <c r="R616" i="57"/>
  <c r="S616" i="57"/>
  <c r="T616" i="57"/>
  <c r="P617" i="57"/>
  <c r="O617" i="57" s="1"/>
  <c r="Q617" i="57"/>
  <c r="T617" i="57" s="1"/>
  <c r="R617" i="57"/>
  <c r="S617" i="57"/>
  <c r="P618" i="57"/>
  <c r="Q618" i="57"/>
  <c r="R618" i="57"/>
  <c r="S618" i="57"/>
  <c r="T618" i="57"/>
  <c r="P619" i="57"/>
  <c r="Q619" i="57"/>
  <c r="O619" i="57" s="1"/>
  <c r="R619" i="57"/>
  <c r="S619" i="57"/>
  <c r="T619" i="57"/>
  <c r="P620" i="57"/>
  <c r="O620" i="57" s="1"/>
  <c r="Q620" i="57"/>
  <c r="R620" i="57"/>
  <c r="S620" i="57"/>
  <c r="T620" i="57"/>
  <c r="P621" i="57"/>
  <c r="Q621" i="57"/>
  <c r="T621" i="57" s="1"/>
  <c r="R621" i="57"/>
  <c r="S621" i="57"/>
  <c r="O622" i="57"/>
  <c r="P622" i="57"/>
  <c r="Q622" i="57"/>
  <c r="R622" i="57"/>
  <c r="S622" i="57"/>
  <c r="T622" i="57"/>
  <c r="P623" i="57"/>
  <c r="Q623" i="57"/>
  <c r="R623" i="57"/>
  <c r="S623" i="57"/>
  <c r="P624" i="57"/>
  <c r="O624" i="57" s="1"/>
  <c r="Q624" i="57"/>
  <c r="R624" i="57"/>
  <c r="S624" i="57"/>
  <c r="T624" i="57"/>
  <c r="O625" i="57"/>
  <c r="P625" i="57"/>
  <c r="Q625" i="57"/>
  <c r="T625" i="57" s="1"/>
  <c r="R625" i="57"/>
  <c r="S625" i="57"/>
  <c r="P626" i="57"/>
  <c r="O626" i="57" s="1"/>
  <c r="Q626" i="57"/>
  <c r="T626" i="57" s="1"/>
  <c r="R626" i="57"/>
  <c r="S626" i="57"/>
  <c r="P627" i="57"/>
  <c r="Q627" i="57"/>
  <c r="R627" i="57"/>
  <c r="S627" i="57"/>
  <c r="O628" i="57"/>
  <c r="P628" i="57"/>
  <c r="Q628" i="57"/>
  <c r="R628" i="57"/>
  <c r="S628" i="57"/>
  <c r="T628" i="57"/>
  <c r="O629" i="57"/>
  <c r="P629" i="57"/>
  <c r="Q629" i="57"/>
  <c r="T629" i="57" s="1"/>
  <c r="R629" i="57"/>
  <c r="S629" i="57"/>
  <c r="P630" i="57"/>
  <c r="Q630" i="57"/>
  <c r="T630" i="57" s="1"/>
  <c r="R630" i="57"/>
  <c r="S630" i="57"/>
  <c r="P631" i="57"/>
  <c r="Q631" i="57"/>
  <c r="O631" i="57" s="1"/>
  <c r="R631" i="57"/>
  <c r="S631" i="57"/>
  <c r="T631" i="57"/>
  <c r="O632" i="57"/>
  <c r="P632" i="57"/>
  <c r="Q632" i="57"/>
  <c r="R632" i="57"/>
  <c r="S632" i="57"/>
  <c r="T632" i="57"/>
  <c r="P633" i="57"/>
  <c r="Q633" i="57"/>
  <c r="T633" i="57" s="1"/>
  <c r="R633" i="57"/>
  <c r="S633" i="57"/>
  <c r="P634" i="57"/>
  <c r="O634" i="57" s="1"/>
  <c r="Q634" i="57"/>
  <c r="R634" i="57"/>
  <c r="S634" i="57"/>
  <c r="T634" i="57"/>
  <c r="P635" i="57"/>
  <c r="Q635" i="57"/>
  <c r="O635" i="57" s="1"/>
  <c r="R635" i="57"/>
  <c r="S635" i="57"/>
  <c r="T635" i="57"/>
  <c r="O636" i="57"/>
  <c r="P636" i="57"/>
  <c r="Q636" i="57"/>
  <c r="R636" i="57"/>
  <c r="S636" i="57"/>
  <c r="T636" i="57"/>
  <c r="P637" i="57"/>
  <c r="O637" i="57" s="1"/>
  <c r="Q637" i="57"/>
  <c r="T637" i="57" s="1"/>
  <c r="R637" i="57"/>
  <c r="S637" i="57"/>
  <c r="O638" i="57"/>
  <c r="P638" i="57"/>
  <c r="Q638" i="57"/>
  <c r="R638" i="57"/>
  <c r="S638" i="57"/>
  <c r="T638" i="57"/>
  <c r="P639" i="57"/>
  <c r="Q639" i="57"/>
  <c r="R639" i="57"/>
  <c r="S639" i="57"/>
  <c r="P640" i="57"/>
  <c r="O640" i="57" s="1"/>
  <c r="Q640" i="57"/>
  <c r="R640" i="57"/>
  <c r="S640" i="57"/>
  <c r="T640" i="57"/>
  <c r="O641" i="57"/>
  <c r="P641" i="57"/>
  <c r="Q641" i="57"/>
  <c r="T641" i="57" s="1"/>
  <c r="R641" i="57"/>
  <c r="S641" i="57"/>
  <c r="O642" i="57"/>
  <c r="P642" i="57"/>
  <c r="Q642" i="57"/>
  <c r="T642" i="57" s="1"/>
  <c r="R642" i="57"/>
  <c r="S642" i="57"/>
  <c r="P643" i="57"/>
  <c r="Q643" i="57"/>
  <c r="R643" i="57"/>
  <c r="S643" i="57"/>
  <c r="O644" i="57"/>
  <c r="P644" i="57"/>
  <c r="Q644" i="57"/>
  <c r="R644" i="57"/>
  <c r="S644" i="57"/>
  <c r="T644" i="57"/>
  <c r="O645" i="57"/>
  <c r="P645" i="57"/>
  <c r="Q645" i="57"/>
  <c r="T645" i="57" s="1"/>
  <c r="R645" i="57"/>
  <c r="S645" i="57"/>
  <c r="P646" i="57"/>
  <c r="Q646" i="57"/>
  <c r="T646" i="57" s="1"/>
  <c r="R646" i="57"/>
  <c r="S646" i="57"/>
  <c r="P647" i="57"/>
  <c r="Q647" i="57"/>
  <c r="O647" i="57" s="1"/>
  <c r="R647" i="57"/>
  <c r="S647" i="57"/>
  <c r="T647" i="57"/>
  <c r="O648" i="57"/>
  <c r="P648" i="57"/>
  <c r="Q648" i="57"/>
  <c r="R648" i="57"/>
  <c r="S648" i="57"/>
  <c r="T648" i="57"/>
  <c r="P649" i="57"/>
  <c r="Q649" i="57"/>
  <c r="T649" i="57" s="1"/>
  <c r="R649" i="57"/>
  <c r="S649" i="57"/>
  <c r="P650" i="57"/>
  <c r="Q650" i="57"/>
  <c r="T650" i="57" s="1"/>
  <c r="R650" i="57"/>
  <c r="S650" i="57"/>
  <c r="P651" i="57"/>
  <c r="Q651" i="57"/>
  <c r="O651" i="57" s="1"/>
  <c r="R651" i="57"/>
  <c r="S651" i="57"/>
  <c r="T651" i="57"/>
  <c r="O652" i="57"/>
  <c r="P652" i="57"/>
  <c r="Q652" i="57"/>
  <c r="R652" i="57"/>
  <c r="S652" i="57"/>
  <c r="T652" i="57"/>
  <c r="P653" i="57"/>
  <c r="Q653" i="57"/>
  <c r="T653" i="57" s="1"/>
  <c r="R653" i="57"/>
  <c r="S653" i="57"/>
  <c r="O654" i="57"/>
  <c r="P654" i="57"/>
  <c r="Q654" i="57"/>
  <c r="R654" i="57"/>
  <c r="S654" i="57"/>
  <c r="T654" i="57"/>
  <c r="P655" i="57"/>
  <c r="Q655" i="57"/>
  <c r="R655" i="57"/>
  <c r="S655" i="57"/>
  <c r="P656" i="57"/>
  <c r="O656" i="57" s="1"/>
  <c r="Q656" i="57"/>
  <c r="R656" i="57"/>
  <c r="S656" i="57"/>
  <c r="T656" i="57"/>
  <c r="O657" i="57"/>
  <c r="P657" i="57"/>
  <c r="Q657" i="57"/>
  <c r="T657" i="57" s="1"/>
  <c r="R657" i="57"/>
  <c r="S657" i="57"/>
  <c r="P658" i="57"/>
  <c r="O658" i="57" s="1"/>
  <c r="Q658" i="57"/>
  <c r="T658" i="57" s="1"/>
  <c r="R658" i="57"/>
  <c r="S658" i="57"/>
  <c r="P659" i="57"/>
  <c r="Q659" i="57"/>
  <c r="R659" i="57"/>
  <c r="S659" i="57"/>
  <c r="O660" i="57"/>
  <c r="P660" i="57"/>
  <c r="Q660" i="57"/>
  <c r="R660" i="57"/>
  <c r="S660" i="57"/>
  <c r="T660" i="57"/>
  <c r="O661" i="57"/>
  <c r="P661" i="57"/>
  <c r="Q661" i="57"/>
  <c r="T661" i="57" s="1"/>
  <c r="R661" i="57"/>
  <c r="S661" i="57"/>
  <c r="O662" i="57"/>
  <c r="P662" i="57"/>
  <c r="Q662" i="57"/>
  <c r="T662" i="57" s="1"/>
  <c r="R662" i="57"/>
  <c r="S662" i="57"/>
  <c r="P663" i="57"/>
  <c r="Q663" i="57"/>
  <c r="O663" i="57" s="1"/>
  <c r="R663" i="57"/>
  <c r="S663" i="57"/>
  <c r="T663" i="57"/>
  <c r="O664" i="57"/>
  <c r="P664" i="57"/>
  <c r="Q664" i="57"/>
  <c r="R664" i="57"/>
  <c r="S664" i="57"/>
  <c r="T664" i="57"/>
  <c r="O665" i="57"/>
  <c r="P665" i="57"/>
  <c r="Q665" i="57"/>
  <c r="T665" i="57" s="1"/>
  <c r="R665" i="57"/>
  <c r="S665" i="57"/>
  <c r="P666" i="57"/>
  <c r="Q666" i="57"/>
  <c r="T666" i="57" s="1"/>
  <c r="R666" i="57"/>
  <c r="S666" i="57"/>
  <c r="P667" i="57"/>
  <c r="Q667" i="57"/>
  <c r="O667" i="57" s="1"/>
  <c r="R667" i="57"/>
  <c r="S667" i="57"/>
  <c r="T667" i="57"/>
  <c r="P668" i="57"/>
  <c r="O668" i="57" s="1"/>
  <c r="Q668" i="57"/>
  <c r="R668" i="57"/>
  <c r="S668" i="57"/>
  <c r="T668" i="57"/>
  <c r="P669" i="57"/>
  <c r="O669" i="57" s="1"/>
  <c r="Q669" i="57"/>
  <c r="T669" i="57" s="1"/>
  <c r="R669" i="57"/>
  <c r="S669" i="57"/>
  <c r="O670" i="57"/>
  <c r="P670" i="57"/>
  <c r="Q670" i="57"/>
  <c r="R670" i="57"/>
  <c r="S670" i="57"/>
  <c r="T670" i="57"/>
  <c r="P671" i="57"/>
  <c r="Q671" i="57"/>
  <c r="R671" i="57"/>
  <c r="S671" i="57"/>
  <c r="P672" i="57"/>
  <c r="O672" i="57" s="1"/>
  <c r="Q672" i="57"/>
  <c r="R672" i="57"/>
  <c r="S672" i="57"/>
  <c r="T672" i="57"/>
  <c r="O673" i="57"/>
  <c r="P673" i="57"/>
  <c r="Q673" i="57"/>
  <c r="T673" i="57" s="1"/>
  <c r="R673" i="57"/>
  <c r="S673" i="57"/>
  <c r="P674" i="57"/>
  <c r="O674" i="57" s="1"/>
  <c r="Q674" i="57"/>
  <c r="T674" i="57" s="1"/>
  <c r="R674" i="57"/>
  <c r="S674" i="57"/>
  <c r="P675" i="57"/>
  <c r="Q675" i="57"/>
  <c r="R675" i="57"/>
  <c r="S675" i="57"/>
  <c r="O676" i="57"/>
  <c r="P676" i="57"/>
  <c r="Q676" i="57"/>
  <c r="R676" i="57"/>
  <c r="S676" i="57"/>
  <c r="T676" i="57"/>
  <c r="O677" i="57"/>
  <c r="P677" i="57"/>
  <c r="Q677" i="57"/>
  <c r="T677" i="57" s="1"/>
  <c r="R677" i="57"/>
  <c r="S677" i="57"/>
  <c r="O678" i="57"/>
  <c r="P678" i="57"/>
  <c r="Q678" i="57"/>
  <c r="T678" i="57" s="1"/>
  <c r="R678" i="57"/>
  <c r="S678" i="57"/>
  <c r="P679" i="57"/>
  <c r="Q679" i="57"/>
  <c r="O679" i="57" s="1"/>
  <c r="R679" i="57"/>
  <c r="S679" i="57"/>
  <c r="T679" i="57"/>
  <c r="O680" i="57"/>
  <c r="P680" i="57"/>
  <c r="Q680" i="57"/>
  <c r="R680" i="57"/>
  <c r="S680" i="57"/>
  <c r="T680" i="57"/>
  <c r="O681" i="57"/>
  <c r="P681" i="57"/>
  <c r="Q681" i="57"/>
  <c r="T681" i="57" s="1"/>
  <c r="R681" i="57"/>
  <c r="S681" i="57"/>
  <c r="P682" i="57"/>
  <c r="O682" i="57" s="1"/>
  <c r="Q682" i="57"/>
  <c r="T682" i="57" s="1"/>
  <c r="R682" i="57"/>
  <c r="S682" i="57"/>
  <c r="P683" i="57"/>
  <c r="Q683" i="57"/>
  <c r="O683" i="57" s="1"/>
  <c r="R683" i="57"/>
  <c r="S683" i="57"/>
  <c r="T683" i="57"/>
  <c r="O684" i="57"/>
  <c r="P684" i="57"/>
  <c r="Q684" i="57"/>
  <c r="R684" i="57"/>
  <c r="S684" i="57"/>
  <c r="T684" i="57"/>
  <c r="P685" i="57"/>
  <c r="O685" i="57" s="1"/>
  <c r="Q685" i="57"/>
  <c r="T685" i="57" s="1"/>
  <c r="R685" i="57"/>
  <c r="S685" i="57"/>
  <c r="O686" i="57"/>
  <c r="P686" i="57"/>
  <c r="Q686" i="57"/>
  <c r="R686" i="57"/>
  <c r="S686" i="57"/>
  <c r="T686" i="57"/>
  <c r="P687" i="57"/>
  <c r="Q687" i="57"/>
  <c r="R687" i="57"/>
  <c r="S687" i="57"/>
  <c r="P688" i="57"/>
  <c r="O688" i="57" s="1"/>
  <c r="Q688" i="57"/>
  <c r="R688" i="57"/>
  <c r="S688" i="57"/>
  <c r="T688" i="57"/>
  <c r="O689" i="57"/>
  <c r="P689" i="57"/>
  <c r="Q689" i="57"/>
  <c r="T689" i="57" s="1"/>
  <c r="R689" i="57"/>
  <c r="S689" i="57"/>
  <c r="O690" i="57"/>
  <c r="P690" i="57"/>
  <c r="Q690" i="57"/>
  <c r="T690" i="57" s="1"/>
  <c r="R690" i="57"/>
  <c r="S690" i="57"/>
  <c r="P691" i="57"/>
  <c r="Q691" i="57"/>
  <c r="R691" i="57"/>
  <c r="S691" i="57"/>
  <c r="O692" i="57"/>
  <c r="P692" i="57"/>
  <c r="Q692" i="57"/>
  <c r="R692" i="57"/>
  <c r="S692" i="57"/>
  <c r="T692" i="57"/>
  <c r="O693" i="57"/>
  <c r="P693" i="57"/>
  <c r="Q693" i="57"/>
  <c r="T693" i="57" s="1"/>
  <c r="R693" i="57"/>
  <c r="S693" i="57"/>
  <c r="P694" i="57"/>
  <c r="O694" i="57" s="1"/>
  <c r="Q694" i="57"/>
  <c r="T694" i="57" s="1"/>
  <c r="R694" i="57"/>
  <c r="S694" i="57"/>
  <c r="P695" i="57"/>
  <c r="Q695" i="57"/>
  <c r="O695" i="57" s="1"/>
  <c r="R695" i="57"/>
  <c r="S695" i="57"/>
  <c r="T695" i="57"/>
  <c r="O696" i="57"/>
  <c r="P696" i="57"/>
  <c r="Q696" i="57"/>
  <c r="R696" i="57"/>
  <c r="S696" i="57"/>
  <c r="T696" i="57"/>
  <c r="P697" i="57"/>
  <c r="O697" i="57" s="1"/>
  <c r="Q697" i="57"/>
  <c r="T697" i="57" s="1"/>
  <c r="R697" i="57"/>
  <c r="S697" i="57"/>
  <c r="P698" i="57"/>
  <c r="Q698" i="57"/>
  <c r="T698" i="57" s="1"/>
  <c r="R698" i="57"/>
  <c r="S698" i="57"/>
  <c r="P699" i="57"/>
  <c r="Q699" i="57"/>
  <c r="O699" i="57" s="1"/>
  <c r="R699" i="57"/>
  <c r="S699" i="57"/>
  <c r="T699" i="57"/>
  <c r="O700" i="57"/>
  <c r="P700" i="57"/>
  <c r="Q700" i="57"/>
  <c r="R700" i="57"/>
  <c r="S700" i="57"/>
  <c r="T700" i="57"/>
  <c r="P701" i="57"/>
  <c r="Q701" i="57"/>
  <c r="T701" i="57" s="1"/>
  <c r="R701" i="57"/>
  <c r="S701" i="57"/>
  <c r="P702" i="57"/>
  <c r="O702" i="57" s="1"/>
  <c r="Q702" i="57"/>
  <c r="R702" i="57"/>
  <c r="S702" i="57"/>
  <c r="T702" i="57"/>
  <c r="P703" i="57"/>
  <c r="Q703" i="57"/>
  <c r="R703" i="57"/>
  <c r="S703" i="57"/>
  <c r="P704" i="57"/>
  <c r="O704" i="57" s="1"/>
  <c r="Q704" i="57"/>
  <c r="R704" i="57"/>
  <c r="S704" i="57"/>
  <c r="T704" i="57"/>
  <c r="O705" i="57"/>
  <c r="P705" i="57"/>
  <c r="Q705" i="57"/>
  <c r="T705" i="57" s="1"/>
  <c r="R705" i="57"/>
  <c r="S705" i="57"/>
  <c r="O706" i="57"/>
  <c r="P706" i="57"/>
  <c r="Q706" i="57"/>
  <c r="T706" i="57" s="1"/>
  <c r="R706" i="57"/>
  <c r="S706" i="57"/>
  <c r="P707" i="57"/>
  <c r="Q707" i="57"/>
  <c r="R707" i="57"/>
  <c r="S707" i="57"/>
  <c r="O708" i="57"/>
  <c r="P708" i="57"/>
  <c r="Q708" i="57"/>
  <c r="R708" i="57"/>
  <c r="S708" i="57"/>
  <c r="T708" i="57"/>
  <c r="O709" i="57"/>
  <c r="P709" i="57"/>
  <c r="Q709" i="57"/>
  <c r="T709" i="57" s="1"/>
  <c r="R709" i="57"/>
  <c r="S709" i="57"/>
  <c r="P710" i="57"/>
  <c r="O710" i="57" s="1"/>
  <c r="Q710" i="57"/>
  <c r="T710" i="57" s="1"/>
  <c r="R710" i="57"/>
  <c r="S710" i="57"/>
  <c r="P711" i="57"/>
  <c r="Q711" i="57"/>
  <c r="O711" i="57" s="1"/>
  <c r="R711" i="57"/>
  <c r="S711" i="57"/>
  <c r="T711" i="57"/>
  <c r="O712" i="57"/>
  <c r="P712" i="57"/>
  <c r="Q712" i="57"/>
  <c r="R712" i="57"/>
  <c r="S712" i="57"/>
  <c r="T712" i="57"/>
  <c r="P713" i="57"/>
  <c r="O713" i="57" s="1"/>
  <c r="Q713" i="57"/>
  <c r="T713" i="57" s="1"/>
  <c r="R713" i="57"/>
  <c r="S713" i="57"/>
  <c r="P714" i="57"/>
  <c r="Q714" i="57"/>
  <c r="T714" i="57" s="1"/>
  <c r="R714" i="57"/>
  <c r="S714" i="57"/>
  <c r="P715" i="57"/>
  <c r="Q715" i="57"/>
  <c r="O715" i="57" s="1"/>
  <c r="R715" i="57"/>
  <c r="S715" i="57"/>
  <c r="T715" i="57"/>
  <c r="O716" i="57"/>
  <c r="P716" i="57"/>
  <c r="Q716" i="57"/>
  <c r="R716" i="57"/>
  <c r="S716" i="57"/>
  <c r="T716" i="57"/>
  <c r="P717" i="57"/>
  <c r="Q717" i="57"/>
  <c r="T717" i="57" s="1"/>
  <c r="R717" i="57"/>
  <c r="S717" i="57"/>
  <c r="P718" i="57"/>
  <c r="O718" i="57" s="1"/>
  <c r="Q718" i="57"/>
  <c r="R718" i="57"/>
  <c r="S718" i="57"/>
  <c r="T718" i="57"/>
  <c r="P719" i="57"/>
  <c r="Q719" i="57"/>
  <c r="R719" i="57"/>
  <c r="S719" i="57"/>
  <c r="P720" i="57"/>
  <c r="O720" i="57" s="1"/>
  <c r="Q720" i="57"/>
  <c r="R720" i="57"/>
  <c r="S720" i="57"/>
  <c r="T720" i="57"/>
  <c r="O721" i="57"/>
  <c r="P721" i="57"/>
  <c r="Q721" i="57"/>
  <c r="T721" i="57" s="1"/>
  <c r="R721" i="57"/>
  <c r="S721" i="57"/>
  <c r="O722" i="57"/>
  <c r="P722" i="57"/>
  <c r="Q722" i="57"/>
  <c r="T722" i="57" s="1"/>
  <c r="R722" i="57"/>
  <c r="S722" i="57"/>
  <c r="P723" i="57"/>
  <c r="Q723" i="57"/>
  <c r="R723" i="57"/>
  <c r="S723" i="57"/>
  <c r="O724" i="57"/>
  <c r="P724" i="57"/>
  <c r="Q724" i="57"/>
  <c r="R724" i="57"/>
  <c r="S724" i="57"/>
  <c r="T724" i="57"/>
  <c r="O725" i="57"/>
  <c r="P725" i="57"/>
  <c r="Q725" i="57"/>
  <c r="T725" i="57" s="1"/>
  <c r="R725" i="57"/>
  <c r="S725" i="57"/>
  <c r="P726" i="57"/>
  <c r="O726" i="57" s="1"/>
  <c r="Q726" i="57"/>
  <c r="T726" i="57" s="1"/>
  <c r="R726" i="57"/>
  <c r="S726" i="57"/>
  <c r="P727" i="57"/>
  <c r="Q727" i="57"/>
  <c r="O727" i="57" s="1"/>
  <c r="R727" i="57"/>
  <c r="S727" i="57"/>
  <c r="T727" i="57"/>
  <c r="O728" i="57"/>
  <c r="P728" i="57"/>
  <c r="Q728" i="57"/>
  <c r="R728" i="57"/>
  <c r="S728" i="57"/>
  <c r="T728" i="57"/>
  <c r="P729" i="57"/>
  <c r="O729" i="57" s="1"/>
  <c r="Q729" i="57"/>
  <c r="T729" i="57" s="1"/>
  <c r="R729" i="57"/>
  <c r="S729" i="57"/>
  <c r="P730" i="57"/>
  <c r="Q730" i="57"/>
  <c r="T730" i="57" s="1"/>
  <c r="R730" i="57"/>
  <c r="S730" i="57"/>
  <c r="P731" i="57"/>
  <c r="Q731" i="57"/>
  <c r="O731" i="57" s="1"/>
  <c r="R731" i="57"/>
  <c r="S731" i="57"/>
  <c r="T731" i="57"/>
  <c r="O732" i="57"/>
  <c r="P732" i="57"/>
  <c r="Q732" i="57"/>
  <c r="R732" i="57"/>
  <c r="S732" i="57"/>
  <c r="T732" i="57"/>
  <c r="P733" i="57"/>
  <c r="Q733" i="57"/>
  <c r="T733" i="57" s="1"/>
  <c r="R733" i="57"/>
  <c r="S733" i="57"/>
  <c r="P734" i="57"/>
  <c r="O734" i="57" s="1"/>
  <c r="Q734" i="57"/>
  <c r="R734" i="57"/>
  <c r="S734" i="57"/>
  <c r="T734" i="57"/>
  <c r="P735" i="57"/>
  <c r="Q735" i="57"/>
  <c r="R735" i="57"/>
  <c r="S735" i="57"/>
  <c r="P736" i="57"/>
  <c r="O736" i="57" s="1"/>
  <c r="Q736" i="57"/>
  <c r="R736" i="57"/>
  <c r="S736" i="57"/>
  <c r="T736" i="57"/>
  <c r="O737" i="57"/>
  <c r="P737" i="57"/>
  <c r="Q737" i="57"/>
  <c r="T737" i="57" s="1"/>
  <c r="R737" i="57"/>
  <c r="S737" i="57"/>
  <c r="O738" i="57"/>
  <c r="P738" i="57"/>
  <c r="Q738" i="57"/>
  <c r="T738" i="57" s="1"/>
  <c r="R738" i="57"/>
  <c r="S738" i="57"/>
  <c r="P739" i="57"/>
  <c r="Q739" i="57"/>
  <c r="R739" i="57"/>
  <c r="S739" i="57"/>
  <c r="O740" i="57"/>
  <c r="P740" i="57"/>
  <c r="Q740" i="57"/>
  <c r="R740" i="57"/>
  <c r="S740" i="57"/>
  <c r="T740" i="57"/>
  <c r="O741" i="57"/>
  <c r="P741" i="57"/>
  <c r="Q741" i="57"/>
  <c r="T741" i="57" s="1"/>
  <c r="R741" i="57"/>
  <c r="S741" i="57"/>
  <c r="P742" i="57"/>
  <c r="O742" i="57" s="1"/>
  <c r="Q742" i="57"/>
  <c r="T742" i="57" s="1"/>
  <c r="R742" i="57"/>
  <c r="S742" i="57"/>
  <c r="P743" i="57"/>
  <c r="Q743" i="57"/>
  <c r="O743" i="57" s="1"/>
  <c r="R743" i="57"/>
  <c r="S743" i="57"/>
  <c r="T743" i="57"/>
  <c r="O744" i="57"/>
  <c r="P744" i="57"/>
  <c r="Q744" i="57"/>
  <c r="R744" i="57"/>
  <c r="S744" i="57"/>
  <c r="T744" i="57"/>
  <c r="P745" i="57"/>
  <c r="O745" i="57" s="1"/>
  <c r="Q745" i="57"/>
  <c r="T745" i="57" s="1"/>
  <c r="R745" i="57"/>
  <c r="S745" i="57"/>
  <c r="P746" i="57"/>
  <c r="Q746" i="57"/>
  <c r="T746" i="57" s="1"/>
  <c r="R746" i="57"/>
  <c r="S746" i="57"/>
  <c r="P747" i="57"/>
  <c r="Q747" i="57"/>
  <c r="O747" i="57" s="1"/>
  <c r="R747" i="57"/>
  <c r="S747" i="57"/>
  <c r="T747" i="57"/>
  <c r="O748" i="57"/>
  <c r="P748" i="57"/>
  <c r="Q748" i="57"/>
  <c r="R748" i="57"/>
  <c r="S748" i="57"/>
  <c r="T748" i="57"/>
  <c r="P749" i="57"/>
  <c r="Q749" i="57"/>
  <c r="T749" i="57" s="1"/>
  <c r="R749" i="57"/>
  <c r="S749" i="57"/>
  <c r="P750" i="57"/>
  <c r="O750" i="57" s="1"/>
  <c r="Q750" i="57"/>
  <c r="R750" i="57"/>
  <c r="S750" i="57"/>
  <c r="T750" i="57"/>
  <c r="P751" i="57"/>
  <c r="Q751" i="57"/>
  <c r="R751" i="57"/>
  <c r="S751" i="57"/>
  <c r="P752" i="57"/>
  <c r="O752" i="57" s="1"/>
  <c r="Q752" i="57"/>
  <c r="R752" i="57"/>
  <c r="S752" i="57"/>
  <c r="T752" i="57"/>
  <c r="O753" i="57"/>
  <c r="P753" i="57"/>
  <c r="Q753" i="57"/>
  <c r="T753" i="57" s="1"/>
  <c r="R753" i="57"/>
  <c r="S753" i="57"/>
  <c r="O754" i="57"/>
  <c r="P754" i="57"/>
  <c r="Q754" i="57"/>
  <c r="T754" i="57" s="1"/>
  <c r="R754" i="57"/>
  <c r="S754" i="57"/>
  <c r="P755" i="57"/>
  <c r="Q755" i="57"/>
  <c r="R755" i="57"/>
  <c r="S755" i="57"/>
  <c r="O756" i="57"/>
  <c r="P756" i="57"/>
  <c r="Q756" i="57"/>
  <c r="R756" i="57"/>
  <c r="S756" i="57"/>
  <c r="T756" i="57"/>
  <c r="O757" i="57"/>
  <c r="P757" i="57"/>
  <c r="Q757" i="57"/>
  <c r="T757" i="57" s="1"/>
  <c r="R757" i="57"/>
  <c r="S757" i="57"/>
  <c r="P758" i="57"/>
  <c r="O758" i="57" s="1"/>
  <c r="Q758" i="57"/>
  <c r="T758" i="57" s="1"/>
  <c r="R758" i="57"/>
  <c r="S758" i="57"/>
  <c r="P759" i="57"/>
  <c r="Q759" i="57"/>
  <c r="O759" i="57" s="1"/>
  <c r="R759" i="57"/>
  <c r="S759" i="57"/>
  <c r="T759" i="57"/>
  <c r="O760" i="57"/>
  <c r="P760" i="57"/>
  <c r="Q760" i="57"/>
  <c r="R760" i="57"/>
  <c r="S760" i="57"/>
  <c r="T760" i="57"/>
  <c r="P761" i="57"/>
  <c r="O761" i="57" s="1"/>
  <c r="Q761" i="57"/>
  <c r="T761" i="57" s="1"/>
  <c r="R761" i="57"/>
  <c r="S761" i="57"/>
  <c r="P762" i="57"/>
  <c r="Q762" i="57"/>
  <c r="T762" i="57" s="1"/>
  <c r="R762" i="57"/>
  <c r="S762" i="57"/>
  <c r="P763" i="57"/>
  <c r="Q763" i="57"/>
  <c r="O763" i="57" s="1"/>
  <c r="R763" i="57"/>
  <c r="S763" i="57"/>
  <c r="T763" i="57"/>
  <c r="O764" i="57"/>
  <c r="P764" i="57"/>
  <c r="Q764" i="57"/>
  <c r="R764" i="57"/>
  <c r="S764" i="57"/>
  <c r="T764" i="57"/>
  <c r="P765" i="57"/>
  <c r="Q765" i="57"/>
  <c r="T765" i="57" s="1"/>
  <c r="R765" i="57"/>
  <c r="S765" i="57"/>
  <c r="P766" i="57"/>
  <c r="O766" i="57" s="1"/>
  <c r="Q766" i="57"/>
  <c r="R766" i="57"/>
  <c r="S766" i="57"/>
  <c r="T766" i="57"/>
  <c r="P767" i="57"/>
  <c r="Q767" i="57"/>
  <c r="R767" i="57"/>
  <c r="S767" i="57"/>
  <c r="P768" i="57"/>
  <c r="O768" i="57" s="1"/>
  <c r="Q768" i="57"/>
  <c r="R768" i="57"/>
  <c r="S768" i="57"/>
  <c r="T768" i="57"/>
  <c r="O769" i="57"/>
  <c r="P769" i="57"/>
  <c r="Q769" i="57"/>
  <c r="T769" i="57" s="1"/>
  <c r="R769" i="57"/>
  <c r="S769" i="57"/>
  <c r="O770" i="57"/>
  <c r="P770" i="57"/>
  <c r="Q770" i="57"/>
  <c r="T770" i="57" s="1"/>
  <c r="R770" i="57"/>
  <c r="S770" i="57"/>
  <c r="P771" i="57"/>
  <c r="Q771" i="57"/>
  <c r="R771" i="57"/>
  <c r="S771" i="57"/>
  <c r="O772" i="57"/>
  <c r="P772" i="57"/>
  <c r="Q772" i="57"/>
  <c r="R772" i="57"/>
  <c r="S772" i="57"/>
  <c r="T772" i="57"/>
  <c r="O773" i="57"/>
  <c r="P773" i="57"/>
  <c r="Q773" i="57"/>
  <c r="T773" i="57" s="1"/>
  <c r="R773" i="57"/>
  <c r="S773" i="57"/>
  <c r="P774" i="57"/>
  <c r="O774" i="57" s="1"/>
  <c r="Q774" i="57"/>
  <c r="T774" i="57" s="1"/>
  <c r="R774" i="57"/>
  <c r="S774" i="57"/>
  <c r="P775" i="57"/>
  <c r="Q775" i="57"/>
  <c r="O775" i="57" s="1"/>
  <c r="R775" i="57"/>
  <c r="S775" i="57"/>
  <c r="T775" i="57"/>
  <c r="O776" i="57"/>
  <c r="P776" i="57"/>
  <c r="Q776" i="57"/>
  <c r="R776" i="57"/>
  <c r="S776" i="57"/>
  <c r="T776" i="57"/>
  <c r="P777" i="57"/>
  <c r="O777" i="57" s="1"/>
  <c r="Q777" i="57"/>
  <c r="T777" i="57" s="1"/>
  <c r="R777" i="57"/>
  <c r="S777" i="57"/>
  <c r="P778" i="57"/>
  <c r="Q778" i="57"/>
  <c r="T778" i="57" s="1"/>
  <c r="R778" i="57"/>
  <c r="S778" i="57"/>
  <c r="P779" i="57"/>
  <c r="Q779" i="57"/>
  <c r="O779" i="57" s="1"/>
  <c r="R779" i="57"/>
  <c r="S779" i="57"/>
  <c r="T779" i="57"/>
  <c r="O780" i="57"/>
  <c r="P780" i="57"/>
  <c r="Q780" i="57"/>
  <c r="R780" i="57"/>
  <c r="S780" i="57"/>
  <c r="T780" i="57"/>
  <c r="P781" i="57"/>
  <c r="Q781" i="57"/>
  <c r="T781" i="57" s="1"/>
  <c r="R781" i="57"/>
  <c r="S781" i="57"/>
  <c r="P782" i="57"/>
  <c r="O782" i="57" s="1"/>
  <c r="Q782" i="57"/>
  <c r="R782" i="57"/>
  <c r="S782" i="57"/>
  <c r="T782" i="57"/>
  <c r="P783" i="57"/>
  <c r="Q783" i="57"/>
  <c r="R783" i="57"/>
  <c r="S783" i="57"/>
  <c r="P784" i="57"/>
  <c r="O784" i="57" s="1"/>
  <c r="Q784" i="57"/>
  <c r="R784" i="57"/>
  <c r="S784" i="57"/>
  <c r="T784" i="57"/>
  <c r="O785" i="57"/>
  <c r="P785" i="57"/>
  <c r="Q785" i="57"/>
  <c r="T785" i="57" s="1"/>
  <c r="R785" i="57"/>
  <c r="S785" i="57"/>
  <c r="O786" i="57"/>
  <c r="P786" i="57"/>
  <c r="Q786" i="57"/>
  <c r="T786" i="57" s="1"/>
  <c r="R786" i="57"/>
  <c r="S786" i="57"/>
  <c r="P787" i="57"/>
  <c r="Q787" i="57"/>
  <c r="R787" i="57"/>
  <c r="S787" i="57"/>
  <c r="O788" i="57"/>
  <c r="P788" i="57"/>
  <c r="Q788" i="57"/>
  <c r="R788" i="57"/>
  <c r="S788" i="57"/>
  <c r="T788" i="57"/>
  <c r="O789" i="57"/>
  <c r="P789" i="57"/>
  <c r="Q789" i="57"/>
  <c r="T789" i="57" s="1"/>
  <c r="R789" i="57"/>
  <c r="S789" i="57"/>
  <c r="P790" i="57"/>
  <c r="O790" i="57" s="1"/>
  <c r="Q790" i="57"/>
  <c r="T790" i="57" s="1"/>
  <c r="R790" i="57"/>
  <c r="S790" i="57"/>
  <c r="P791" i="57"/>
  <c r="Q791" i="57"/>
  <c r="O791" i="57" s="1"/>
  <c r="R791" i="57"/>
  <c r="S791" i="57"/>
  <c r="T791" i="57"/>
  <c r="O792" i="57"/>
  <c r="P792" i="57"/>
  <c r="Q792" i="57"/>
  <c r="R792" i="57"/>
  <c r="S792" i="57"/>
  <c r="T792" i="57"/>
  <c r="P793" i="57"/>
  <c r="O793" i="57" s="1"/>
  <c r="Q793" i="57"/>
  <c r="T793" i="57" s="1"/>
  <c r="R793" i="57"/>
  <c r="S793" i="57"/>
  <c r="P794" i="57"/>
  <c r="Q794" i="57"/>
  <c r="T794" i="57" s="1"/>
  <c r="R794" i="57"/>
  <c r="S794" i="57"/>
  <c r="P795" i="57"/>
  <c r="Q795" i="57"/>
  <c r="O795" i="57" s="1"/>
  <c r="R795" i="57"/>
  <c r="S795" i="57"/>
  <c r="T795" i="57"/>
  <c r="O796" i="57"/>
  <c r="P796" i="57"/>
  <c r="Q796" i="57"/>
  <c r="R796" i="57"/>
  <c r="S796" i="57"/>
  <c r="T796" i="57"/>
  <c r="P797" i="57"/>
  <c r="Q797" i="57"/>
  <c r="T797" i="57" s="1"/>
  <c r="R797" i="57"/>
  <c r="S797" i="57"/>
  <c r="P798" i="57"/>
  <c r="O798" i="57" s="1"/>
  <c r="Q798" i="57"/>
  <c r="R798" i="57"/>
  <c r="S798" i="57"/>
  <c r="T798" i="57"/>
  <c r="P799" i="57"/>
  <c r="Q799" i="57"/>
  <c r="R799" i="57"/>
  <c r="S799" i="57"/>
  <c r="P800" i="57"/>
  <c r="O800" i="57" s="1"/>
  <c r="Q800" i="57"/>
  <c r="R800" i="57"/>
  <c r="S800" i="57"/>
  <c r="T800" i="57"/>
  <c r="O801" i="57"/>
  <c r="P801" i="57"/>
  <c r="Q801" i="57"/>
  <c r="T801" i="57" s="1"/>
  <c r="R801" i="57"/>
  <c r="S801" i="57"/>
  <c r="O802" i="57"/>
  <c r="P802" i="57"/>
  <c r="Q802" i="57"/>
  <c r="T802" i="57" s="1"/>
  <c r="R802" i="57"/>
  <c r="S802" i="57"/>
  <c r="P803" i="57"/>
  <c r="Q803" i="57"/>
  <c r="R803" i="57"/>
  <c r="S803" i="57"/>
  <c r="O804" i="57"/>
  <c r="P804" i="57"/>
  <c r="Q804" i="57"/>
  <c r="R804" i="57"/>
  <c r="S804" i="57"/>
  <c r="T804" i="57"/>
  <c r="O805" i="57"/>
  <c r="P805" i="57"/>
  <c r="Q805" i="57"/>
  <c r="T805" i="57" s="1"/>
  <c r="R805" i="57"/>
  <c r="S805" i="57"/>
  <c r="P806" i="57"/>
  <c r="O806" i="57" s="1"/>
  <c r="Q806" i="57"/>
  <c r="T806" i="57" s="1"/>
  <c r="R806" i="57"/>
  <c r="S806" i="57"/>
  <c r="P807" i="57"/>
  <c r="Q807" i="57"/>
  <c r="O807" i="57" s="1"/>
  <c r="R807" i="57"/>
  <c r="S807" i="57"/>
  <c r="T807" i="57"/>
  <c r="O808" i="57"/>
  <c r="P808" i="57"/>
  <c r="Q808" i="57"/>
  <c r="R808" i="57"/>
  <c r="S808" i="57"/>
  <c r="T808" i="57"/>
  <c r="P809" i="57"/>
  <c r="O809" i="57" s="1"/>
  <c r="Q809" i="57"/>
  <c r="T809" i="57" s="1"/>
  <c r="R809" i="57"/>
  <c r="S809" i="57"/>
  <c r="P810" i="57"/>
  <c r="Q810" i="57"/>
  <c r="T810" i="57" s="1"/>
  <c r="R810" i="57"/>
  <c r="S810" i="57"/>
  <c r="P811" i="57"/>
  <c r="Q811" i="57"/>
  <c r="O811" i="57" s="1"/>
  <c r="R811" i="57"/>
  <c r="S811" i="57"/>
  <c r="T811" i="57"/>
  <c r="O812" i="57"/>
  <c r="P812" i="57"/>
  <c r="Q812" i="57"/>
  <c r="R812" i="57"/>
  <c r="S812" i="57"/>
  <c r="T812" i="57"/>
  <c r="P813" i="57"/>
  <c r="Q813" i="57"/>
  <c r="T813" i="57" s="1"/>
  <c r="R813" i="57"/>
  <c r="S813" i="57"/>
  <c r="P814" i="57"/>
  <c r="O814" i="57" s="1"/>
  <c r="Q814" i="57"/>
  <c r="R814" i="57"/>
  <c r="S814" i="57"/>
  <c r="T814" i="57"/>
  <c r="P815" i="57"/>
  <c r="Q815" i="57"/>
  <c r="R815" i="57"/>
  <c r="S815" i="57"/>
  <c r="P816" i="57"/>
  <c r="O816" i="57" s="1"/>
  <c r="Q816" i="57"/>
  <c r="R816" i="57"/>
  <c r="S816" i="57"/>
  <c r="T816" i="57"/>
  <c r="O817" i="57"/>
  <c r="P817" i="57"/>
  <c r="Q817" i="57"/>
  <c r="T817" i="57" s="1"/>
  <c r="R817" i="57"/>
  <c r="S817" i="57"/>
  <c r="O818" i="57"/>
  <c r="P818" i="57"/>
  <c r="Q818" i="57"/>
  <c r="T818" i="57" s="1"/>
  <c r="R818" i="57"/>
  <c r="S818" i="57"/>
  <c r="P819" i="57"/>
  <c r="Q819" i="57"/>
  <c r="R819" i="57"/>
  <c r="S819" i="57"/>
  <c r="O820" i="57"/>
  <c r="P820" i="57"/>
  <c r="Q820" i="57"/>
  <c r="R820" i="57"/>
  <c r="S820" i="57"/>
  <c r="T820" i="57"/>
  <c r="O821" i="57"/>
  <c r="P821" i="57"/>
  <c r="Q821" i="57"/>
  <c r="T821" i="57" s="1"/>
  <c r="R821" i="57"/>
  <c r="S821" i="57"/>
  <c r="P822" i="57"/>
  <c r="O822" i="57" s="1"/>
  <c r="Q822" i="57"/>
  <c r="T822" i="57" s="1"/>
  <c r="R822" i="57"/>
  <c r="S822" i="57"/>
  <c r="P823" i="57"/>
  <c r="Q823" i="57"/>
  <c r="O823" i="57" s="1"/>
  <c r="R823" i="57"/>
  <c r="S823" i="57"/>
  <c r="T823" i="57"/>
  <c r="O824" i="57"/>
  <c r="P824" i="57"/>
  <c r="Q824" i="57"/>
  <c r="R824" i="57"/>
  <c r="S824" i="57"/>
  <c r="T824" i="57"/>
  <c r="P825" i="57"/>
  <c r="O825" i="57" s="1"/>
  <c r="Q825" i="57"/>
  <c r="T825" i="57" s="1"/>
  <c r="R825" i="57"/>
  <c r="S825" i="57"/>
  <c r="P826" i="57"/>
  <c r="Q826" i="57"/>
  <c r="T826" i="57" s="1"/>
  <c r="R826" i="57"/>
  <c r="S826" i="57"/>
  <c r="P827" i="57"/>
  <c r="Q827" i="57"/>
  <c r="O827" i="57" s="1"/>
  <c r="R827" i="57"/>
  <c r="S827" i="57"/>
  <c r="T827" i="57"/>
  <c r="O828" i="57"/>
  <c r="P828" i="57"/>
  <c r="Q828" i="57"/>
  <c r="R828" i="57"/>
  <c r="S828" i="57"/>
  <c r="T828" i="57"/>
  <c r="P829" i="57"/>
  <c r="Q829" i="57"/>
  <c r="T829" i="57" s="1"/>
  <c r="R829" i="57"/>
  <c r="S829" i="57"/>
  <c r="P830" i="57"/>
  <c r="O830" i="57" s="1"/>
  <c r="Q830" i="57"/>
  <c r="R830" i="57"/>
  <c r="S830" i="57"/>
  <c r="T830" i="57"/>
  <c r="P831" i="57"/>
  <c r="Q831" i="57"/>
  <c r="R831" i="57"/>
  <c r="S831" i="57"/>
  <c r="P832" i="57"/>
  <c r="O832" i="57" s="1"/>
  <c r="Q832" i="57"/>
  <c r="R832" i="57"/>
  <c r="S832" i="57"/>
  <c r="T832" i="57"/>
  <c r="O833" i="57"/>
  <c r="P833" i="57"/>
  <c r="Q833" i="57"/>
  <c r="T833" i="57" s="1"/>
  <c r="R833" i="57"/>
  <c r="S833" i="57"/>
  <c r="O834" i="57"/>
  <c r="P834" i="57"/>
  <c r="Q834" i="57"/>
  <c r="T834" i="57" s="1"/>
  <c r="R834" i="57"/>
  <c r="S834" i="57"/>
  <c r="P835" i="57"/>
  <c r="Q835" i="57"/>
  <c r="R835" i="57"/>
  <c r="S835" i="57"/>
  <c r="O836" i="57"/>
  <c r="P836" i="57"/>
  <c r="Q836" i="57"/>
  <c r="R836" i="57"/>
  <c r="S836" i="57"/>
  <c r="T836" i="57"/>
  <c r="O837" i="57"/>
  <c r="P837" i="57"/>
  <c r="Q837" i="57"/>
  <c r="T837" i="57" s="1"/>
  <c r="R837" i="57"/>
  <c r="S837" i="57"/>
  <c r="P838" i="57"/>
  <c r="O838" i="57" s="1"/>
  <c r="Q838" i="57"/>
  <c r="T838" i="57" s="1"/>
  <c r="R838" i="57"/>
  <c r="S838" i="57"/>
  <c r="P839" i="57"/>
  <c r="Q839" i="57"/>
  <c r="O839" i="57" s="1"/>
  <c r="R839" i="57"/>
  <c r="S839" i="57"/>
  <c r="T839" i="57"/>
  <c r="O840" i="57"/>
  <c r="P840" i="57"/>
  <c r="Q840" i="57"/>
  <c r="R840" i="57"/>
  <c r="S840" i="57"/>
  <c r="T840" i="57"/>
  <c r="P841" i="57"/>
  <c r="O841" i="57" s="1"/>
  <c r="Q841" i="57"/>
  <c r="T841" i="57" s="1"/>
  <c r="R841" i="57"/>
  <c r="S841" i="57"/>
  <c r="P842" i="57"/>
  <c r="Q842" i="57"/>
  <c r="T842" i="57" s="1"/>
  <c r="R842" i="57"/>
  <c r="S842" i="57"/>
  <c r="P843" i="57"/>
  <c r="Q843" i="57"/>
  <c r="O843" i="57" s="1"/>
  <c r="R843" i="57"/>
  <c r="S843" i="57"/>
  <c r="T843" i="57"/>
  <c r="O844" i="57"/>
  <c r="P844" i="57"/>
  <c r="Q844" i="57"/>
  <c r="R844" i="57"/>
  <c r="S844" i="57"/>
  <c r="T844" i="57"/>
  <c r="P845" i="57"/>
  <c r="Q845" i="57"/>
  <c r="T845" i="57" s="1"/>
  <c r="R845" i="57"/>
  <c r="S845" i="57"/>
  <c r="P846" i="57"/>
  <c r="O846" i="57" s="1"/>
  <c r="Q846" i="57"/>
  <c r="R846" i="57"/>
  <c r="S846" i="57"/>
  <c r="T846" i="57"/>
  <c r="P847" i="57"/>
  <c r="Q847" i="57"/>
  <c r="R847" i="57"/>
  <c r="S847" i="57"/>
  <c r="P848" i="57"/>
  <c r="O848" i="57" s="1"/>
  <c r="Q848" i="57"/>
  <c r="R848" i="57"/>
  <c r="S848" i="57"/>
  <c r="T848" i="57"/>
  <c r="O849" i="57"/>
  <c r="P849" i="57"/>
  <c r="Q849" i="57"/>
  <c r="T849" i="57" s="1"/>
  <c r="R849" i="57"/>
  <c r="S849" i="57"/>
  <c r="O850" i="57"/>
  <c r="P850" i="57"/>
  <c r="Q850" i="57"/>
  <c r="T850" i="57" s="1"/>
  <c r="R850" i="57"/>
  <c r="S850" i="57"/>
  <c r="P851" i="57"/>
  <c r="Q851" i="57"/>
  <c r="R851" i="57"/>
  <c r="S851" i="57"/>
  <c r="O852" i="57"/>
  <c r="P852" i="57"/>
  <c r="Q852" i="57"/>
  <c r="R852" i="57"/>
  <c r="S852" i="57"/>
  <c r="T852" i="57"/>
  <c r="O853" i="57"/>
  <c r="P853" i="57"/>
  <c r="Q853" i="57"/>
  <c r="T853" i="57" s="1"/>
  <c r="R853" i="57"/>
  <c r="S853" i="57"/>
  <c r="P854" i="57"/>
  <c r="O854" i="57" s="1"/>
  <c r="Q854" i="57"/>
  <c r="T854" i="57" s="1"/>
  <c r="R854" i="57"/>
  <c r="S854" i="57"/>
  <c r="P855" i="57"/>
  <c r="Q855" i="57"/>
  <c r="O855" i="57" s="1"/>
  <c r="R855" i="57"/>
  <c r="S855" i="57"/>
  <c r="T855" i="57"/>
  <c r="O856" i="57"/>
  <c r="P856" i="57"/>
  <c r="Q856" i="57"/>
  <c r="R856" i="57"/>
  <c r="S856" i="57"/>
  <c r="T856" i="57"/>
  <c r="P857" i="57"/>
  <c r="O857" i="57" s="1"/>
  <c r="Q857" i="57"/>
  <c r="T857" i="57" s="1"/>
  <c r="R857" i="57"/>
  <c r="S857" i="57"/>
  <c r="P858" i="57"/>
  <c r="Q858" i="57"/>
  <c r="T858" i="57" s="1"/>
  <c r="R858" i="57"/>
  <c r="S858" i="57"/>
  <c r="P859" i="57"/>
  <c r="Q859" i="57"/>
  <c r="O859" i="57" s="1"/>
  <c r="R859" i="57"/>
  <c r="S859" i="57"/>
  <c r="T859" i="57"/>
  <c r="O860" i="57"/>
  <c r="P860" i="57"/>
  <c r="Q860" i="57"/>
  <c r="R860" i="57"/>
  <c r="S860" i="57"/>
  <c r="T860" i="57"/>
  <c r="P861" i="57"/>
  <c r="Q861" i="57"/>
  <c r="T861" i="57" s="1"/>
  <c r="R861" i="57"/>
  <c r="S861" i="57"/>
  <c r="P862" i="57"/>
  <c r="O862" i="57" s="1"/>
  <c r="Q862" i="57"/>
  <c r="R862" i="57"/>
  <c r="S862" i="57"/>
  <c r="T862" i="57"/>
  <c r="P863" i="57"/>
  <c r="Q863" i="57"/>
  <c r="R863" i="57"/>
  <c r="S863" i="57"/>
  <c r="P864" i="57"/>
  <c r="O864" i="57" s="1"/>
  <c r="Q864" i="57"/>
  <c r="R864" i="57"/>
  <c r="S864" i="57"/>
  <c r="T864" i="57"/>
  <c r="O865" i="57"/>
  <c r="P865" i="57"/>
  <c r="Q865" i="57"/>
  <c r="T865" i="57" s="1"/>
  <c r="R865" i="57"/>
  <c r="S865" i="57"/>
  <c r="O866" i="57"/>
  <c r="P866" i="57"/>
  <c r="Q866" i="57"/>
  <c r="T866" i="57" s="1"/>
  <c r="R866" i="57"/>
  <c r="S866" i="57"/>
  <c r="P867" i="57"/>
  <c r="Q867" i="57"/>
  <c r="R867" i="57"/>
  <c r="S867" i="57"/>
  <c r="O868" i="57"/>
  <c r="P868" i="57"/>
  <c r="Q868" i="57"/>
  <c r="R868" i="57"/>
  <c r="S868" i="57"/>
  <c r="T868" i="57"/>
  <c r="O869" i="57"/>
  <c r="P869" i="57"/>
  <c r="Q869" i="57"/>
  <c r="T869" i="57" s="1"/>
  <c r="R869" i="57"/>
  <c r="S869" i="57"/>
  <c r="P870" i="57"/>
  <c r="O870" i="57" s="1"/>
  <c r="Q870" i="57"/>
  <c r="T870" i="57" s="1"/>
  <c r="R870" i="57"/>
  <c r="S870" i="57"/>
  <c r="P871" i="57"/>
  <c r="Q871" i="57"/>
  <c r="O871" i="57" s="1"/>
  <c r="R871" i="57"/>
  <c r="S871" i="57"/>
  <c r="T871" i="57"/>
  <c r="O872" i="57"/>
  <c r="P872" i="57"/>
  <c r="Q872" i="57"/>
  <c r="R872" i="57"/>
  <c r="S872" i="57"/>
  <c r="T872" i="57"/>
  <c r="P873" i="57"/>
  <c r="O873" i="57" s="1"/>
  <c r="Q873" i="57"/>
  <c r="T873" i="57" s="1"/>
  <c r="R873" i="57"/>
  <c r="S873" i="57"/>
  <c r="P874" i="57"/>
  <c r="Q874" i="57"/>
  <c r="T874" i="57" s="1"/>
  <c r="R874" i="57"/>
  <c r="S874" i="57"/>
  <c r="P875" i="57"/>
  <c r="Q875" i="57"/>
  <c r="O875" i="57" s="1"/>
  <c r="R875" i="57"/>
  <c r="S875" i="57"/>
  <c r="T875" i="57"/>
  <c r="O876" i="57"/>
  <c r="P876" i="57"/>
  <c r="Q876" i="57"/>
  <c r="R876" i="57"/>
  <c r="S876" i="57"/>
  <c r="T876" i="57"/>
  <c r="P877" i="57"/>
  <c r="Q877" i="57"/>
  <c r="T877" i="57" s="1"/>
  <c r="R877" i="57"/>
  <c r="S877" i="57"/>
  <c r="P878" i="57"/>
  <c r="O878" i="57" s="1"/>
  <c r="Q878" i="57"/>
  <c r="R878" i="57"/>
  <c r="S878" i="57"/>
  <c r="T878" i="57"/>
  <c r="P879" i="57"/>
  <c r="Q879" i="57"/>
  <c r="R879" i="57"/>
  <c r="S879" i="57"/>
  <c r="P880" i="57"/>
  <c r="O880" i="57" s="1"/>
  <c r="Q880" i="57"/>
  <c r="R880" i="57"/>
  <c r="S880" i="57"/>
  <c r="T880" i="57"/>
  <c r="O881" i="57"/>
  <c r="P881" i="57"/>
  <c r="Q881" i="57"/>
  <c r="T881" i="57" s="1"/>
  <c r="R881" i="57"/>
  <c r="S881" i="57"/>
  <c r="O882" i="57"/>
  <c r="P882" i="57"/>
  <c r="Q882" i="57"/>
  <c r="T882" i="57" s="1"/>
  <c r="R882" i="57"/>
  <c r="S882" i="57"/>
  <c r="P883" i="57"/>
  <c r="Q883" i="57"/>
  <c r="R883" i="57"/>
  <c r="S883" i="57"/>
  <c r="O884" i="57"/>
  <c r="P884" i="57"/>
  <c r="Q884" i="57"/>
  <c r="R884" i="57"/>
  <c r="S884" i="57"/>
  <c r="T884" i="57"/>
  <c r="O885" i="57"/>
  <c r="P885" i="57"/>
  <c r="Q885" i="57"/>
  <c r="T885" i="57" s="1"/>
  <c r="R885" i="57"/>
  <c r="S885" i="57"/>
  <c r="P886" i="57"/>
  <c r="O886" i="57" s="1"/>
  <c r="Q886" i="57"/>
  <c r="T886" i="57" s="1"/>
  <c r="R886" i="57"/>
  <c r="S886" i="57"/>
  <c r="P887" i="57"/>
  <c r="Q887" i="57"/>
  <c r="O887" i="57" s="1"/>
  <c r="R887" i="57"/>
  <c r="S887" i="57"/>
  <c r="T887" i="57"/>
  <c r="O888" i="57"/>
  <c r="P888" i="57"/>
  <c r="Q888" i="57"/>
  <c r="R888" i="57"/>
  <c r="S888" i="57"/>
  <c r="T888" i="57"/>
  <c r="P889" i="57"/>
  <c r="O889" i="57" s="1"/>
  <c r="Q889" i="57"/>
  <c r="T889" i="57" s="1"/>
  <c r="R889" i="57"/>
  <c r="S889" i="57"/>
  <c r="P890" i="57"/>
  <c r="Q890" i="57"/>
  <c r="T890" i="57" s="1"/>
  <c r="R890" i="57"/>
  <c r="S890" i="57"/>
  <c r="P891" i="57"/>
  <c r="Q891" i="57"/>
  <c r="O891" i="57" s="1"/>
  <c r="R891" i="57"/>
  <c r="S891" i="57"/>
  <c r="T891" i="57"/>
  <c r="O892" i="57"/>
  <c r="P892" i="57"/>
  <c r="Q892" i="57"/>
  <c r="R892" i="57"/>
  <c r="S892" i="57"/>
  <c r="T892" i="57"/>
  <c r="P893" i="57"/>
  <c r="Q893" i="57"/>
  <c r="T893" i="57" s="1"/>
  <c r="R893" i="57"/>
  <c r="S893" i="57"/>
  <c r="P894" i="57"/>
  <c r="O894" i="57" s="1"/>
  <c r="Q894" i="57"/>
  <c r="R894" i="57"/>
  <c r="S894" i="57"/>
  <c r="T894" i="57"/>
  <c r="P895" i="57"/>
  <c r="Q895" i="57"/>
  <c r="R895" i="57"/>
  <c r="S895" i="57"/>
  <c r="P896" i="57"/>
  <c r="O896" i="57" s="1"/>
  <c r="Q896" i="57"/>
  <c r="R896" i="57"/>
  <c r="S896" i="57"/>
  <c r="T896" i="57"/>
  <c r="O897" i="57"/>
  <c r="P897" i="57"/>
  <c r="Q897" i="57"/>
  <c r="T897" i="57" s="1"/>
  <c r="R897" i="57"/>
  <c r="S897" i="57"/>
  <c r="O898" i="57"/>
  <c r="P898" i="57"/>
  <c r="Q898" i="57"/>
  <c r="T898" i="57" s="1"/>
  <c r="R898" i="57"/>
  <c r="S898" i="57"/>
  <c r="P899" i="57"/>
  <c r="Q899" i="57"/>
  <c r="R899" i="57"/>
  <c r="S899" i="57"/>
  <c r="O900" i="57"/>
  <c r="P900" i="57"/>
  <c r="Q900" i="57"/>
  <c r="R900" i="57"/>
  <c r="S900" i="57"/>
  <c r="T900" i="57"/>
  <c r="O901" i="57"/>
  <c r="P901" i="57"/>
  <c r="Q901" i="57"/>
  <c r="T901" i="57" s="1"/>
  <c r="R901" i="57"/>
  <c r="S901" i="57"/>
  <c r="P902" i="57"/>
  <c r="O902" i="57" s="1"/>
  <c r="Q902" i="57"/>
  <c r="T902" i="57" s="1"/>
  <c r="R902" i="57"/>
  <c r="S902" i="57"/>
  <c r="P903" i="57"/>
  <c r="Q903" i="57"/>
  <c r="O903" i="57" s="1"/>
  <c r="R903" i="57"/>
  <c r="S903" i="57"/>
  <c r="T903" i="57"/>
  <c r="O904" i="57"/>
  <c r="P904" i="57"/>
  <c r="Q904" i="57"/>
  <c r="R904" i="57"/>
  <c r="S904" i="57"/>
  <c r="T904" i="57"/>
  <c r="P905" i="57"/>
  <c r="O905" i="57" s="1"/>
  <c r="Q905" i="57"/>
  <c r="T905" i="57" s="1"/>
  <c r="R905" i="57"/>
  <c r="S905" i="57"/>
  <c r="P906" i="57"/>
  <c r="Q906" i="57"/>
  <c r="T906" i="57" s="1"/>
  <c r="R906" i="57"/>
  <c r="S906" i="57"/>
  <c r="P907" i="57"/>
  <c r="Q907" i="57"/>
  <c r="O907" i="57" s="1"/>
  <c r="R907" i="57"/>
  <c r="S907" i="57"/>
  <c r="T907" i="57"/>
  <c r="O908" i="57"/>
  <c r="P908" i="57"/>
  <c r="Q908" i="57"/>
  <c r="R908" i="57"/>
  <c r="S908" i="57"/>
  <c r="T908" i="57"/>
  <c r="P909" i="57"/>
  <c r="Q909" i="57"/>
  <c r="T909" i="57" s="1"/>
  <c r="R909" i="57"/>
  <c r="S909" i="57"/>
  <c r="P910" i="57"/>
  <c r="O910" i="57" s="1"/>
  <c r="Q910" i="57"/>
  <c r="R910" i="57"/>
  <c r="S910" i="57"/>
  <c r="T910" i="57"/>
  <c r="P911" i="57"/>
  <c r="Q911" i="57"/>
  <c r="R911" i="57"/>
  <c r="S911" i="57"/>
  <c r="P912" i="57"/>
  <c r="O912" i="57" s="1"/>
  <c r="Q912" i="57"/>
  <c r="R912" i="57"/>
  <c r="S912" i="57"/>
  <c r="T912" i="57"/>
  <c r="O913" i="57"/>
  <c r="P913" i="57"/>
  <c r="Q913" i="57"/>
  <c r="T913" i="57" s="1"/>
  <c r="R913" i="57"/>
  <c r="S913" i="57"/>
  <c r="O914" i="57"/>
  <c r="P914" i="57"/>
  <c r="Q914" i="57"/>
  <c r="T914" i="57" s="1"/>
  <c r="R914" i="57"/>
  <c r="S914" i="57"/>
  <c r="P915" i="57"/>
  <c r="Q915" i="57"/>
  <c r="R915" i="57"/>
  <c r="S915" i="57"/>
  <c r="O916" i="57"/>
  <c r="P916" i="57"/>
  <c r="Q916" i="57"/>
  <c r="R916" i="57"/>
  <c r="S916" i="57"/>
  <c r="T916" i="57"/>
  <c r="O917" i="57"/>
  <c r="P917" i="57"/>
  <c r="Q917" i="57"/>
  <c r="T917" i="57" s="1"/>
  <c r="R917" i="57"/>
  <c r="S917" i="57"/>
  <c r="P918" i="57"/>
  <c r="O918" i="57" s="1"/>
  <c r="Q918" i="57"/>
  <c r="T918" i="57" s="1"/>
  <c r="R918" i="57"/>
  <c r="S918" i="57"/>
  <c r="P919" i="57"/>
  <c r="Q919" i="57"/>
  <c r="O919" i="57" s="1"/>
  <c r="R919" i="57"/>
  <c r="S919" i="57"/>
  <c r="T919" i="57"/>
  <c r="O920" i="57"/>
  <c r="P920" i="57"/>
  <c r="Q920" i="57"/>
  <c r="R920" i="57"/>
  <c r="S920" i="57"/>
  <c r="T920" i="57"/>
  <c r="P921" i="57"/>
  <c r="O921" i="57" s="1"/>
  <c r="Q921" i="57"/>
  <c r="T921" i="57" s="1"/>
  <c r="R921" i="57"/>
  <c r="S921" i="57"/>
  <c r="P922" i="57"/>
  <c r="Q922" i="57"/>
  <c r="T922" i="57" s="1"/>
  <c r="R922" i="57"/>
  <c r="S922" i="57"/>
  <c r="P923" i="57"/>
  <c r="Q923" i="57"/>
  <c r="O923" i="57" s="1"/>
  <c r="R923" i="57"/>
  <c r="S923" i="57"/>
  <c r="T923" i="57"/>
  <c r="O924" i="57"/>
  <c r="P924" i="57"/>
  <c r="Q924" i="57"/>
  <c r="R924" i="57"/>
  <c r="S924" i="57"/>
  <c r="T924" i="57"/>
  <c r="P925" i="57"/>
  <c r="Q925" i="57"/>
  <c r="T925" i="57" s="1"/>
  <c r="R925" i="57"/>
  <c r="S925" i="57"/>
  <c r="P926" i="57"/>
  <c r="O926" i="57" s="1"/>
  <c r="Q926" i="57"/>
  <c r="R926" i="57"/>
  <c r="S926" i="57"/>
  <c r="T926" i="57"/>
  <c r="P927" i="57"/>
  <c r="Q927" i="57"/>
  <c r="R927" i="57"/>
  <c r="S927" i="57"/>
  <c r="P928" i="57"/>
  <c r="O928" i="57" s="1"/>
  <c r="Q928" i="57"/>
  <c r="R928" i="57"/>
  <c r="S928" i="57"/>
  <c r="T928" i="57"/>
  <c r="O929" i="57"/>
  <c r="P929" i="57"/>
  <c r="Q929" i="57"/>
  <c r="T929" i="57" s="1"/>
  <c r="R929" i="57"/>
  <c r="S929" i="57"/>
  <c r="O930" i="57"/>
  <c r="P930" i="57"/>
  <c r="Q930" i="57"/>
  <c r="T930" i="57" s="1"/>
  <c r="R930" i="57"/>
  <c r="S930" i="57"/>
  <c r="P931" i="57"/>
  <c r="Q931" i="57"/>
  <c r="R931" i="57"/>
  <c r="S931" i="57"/>
  <c r="O932" i="57"/>
  <c r="P932" i="57"/>
  <c r="Q932" i="57"/>
  <c r="R932" i="57"/>
  <c r="S932" i="57"/>
  <c r="T932" i="57"/>
  <c r="O933" i="57"/>
  <c r="P933" i="57"/>
  <c r="Q933" i="57"/>
  <c r="T933" i="57" s="1"/>
  <c r="R933" i="57"/>
  <c r="S933" i="57"/>
  <c r="P934" i="57"/>
  <c r="O934" i="57" s="1"/>
  <c r="Q934" i="57"/>
  <c r="T934" i="57" s="1"/>
  <c r="R934" i="57"/>
  <c r="S934" i="57"/>
  <c r="P935" i="57"/>
  <c r="Q935" i="57"/>
  <c r="O935" i="57" s="1"/>
  <c r="R935" i="57"/>
  <c r="S935" i="57"/>
  <c r="T935" i="57"/>
  <c r="O936" i="57"/>
  <c r="P936" i="57"/>
  <c r="Q936" i="57"/>
  <c r="R936" i="57"/>
  <c r="S936" i="57"/>
  <c r="T936" i="57"/>
  <c r="P937" i="57"/>
  <c r="O937" i="57" s="1"/>
  <c r="Q937" i="57"/>
  <c r="T937" i="57" s="1"/>
  <c r="R937" i="57"/>
  <c r="S937" i="57"/>
  <c r="P938" i="57"/>
  <c r="Q938" i="57"/>
  <c r="T938" i="57" s="1"/>
  <c r="R938" i="57"/>
  <c r="S938" i="57"/>
  <c r="P939" i="57"/>
  <c r="Q939" i="57"/>
  <c r="O939" i="57" s="1"/>
  <c r="R939" i="57"/>
  <c r="S939" i="57"/>
  <c r="T939" i="57"/>
  <c r="O940" i="57"/>
  <c r="P940" i="57"/>
  <c r="Q940" i="57"/>
  <c r="R940" i="57"/>
  <c r="S940" i="57"/>
  <c r="T940" i="57"/>
  <c r="P941" i="57"/>
  <c r="Q941" i="57"/>
  <c r="T941" i="57" s="1"/>
  <c r="R941" i="57"/>
  <c r="S941" i="57"/>
  <c r="P942" i="57"/>
  <c r="O942" i="57" s="1"/>
  <c r="Q942" i="57"/>
  <c r="R942" i="57"/>
  <c r="S942" i="57"/>
  <c r="T942" i="57"/>
  <c r="P943" i="57"/>
  <c r="Q943" i="57"/>
  <c r="R943" i="57"/>
  <c r="S943" i="57"/>
  <c r="P944" i="57"/>
  <c r="O944" i="57" s="1"/>
  <c r="Q944" i="57"/>
  <c r="R944" i="57"/>
  <c r="S944" i="57"/>
  <c r="T944" i="57"/>
  <c r="O945" i="57"/>
  <c r="P945" i="57"/>
  <c r="Q945" i="57"/>
  <c r="T945" i="57" s="1"/>
  <c r="R945" i="57"/>
  <c r="S945" i="57"/>
  <c r="O946" i="57"/>
  <c r="P946" i="57"/>
  <c r="Q946" i="57"/>
  <c r="T946" i="57" s="1"/>
  <c r="R946" i="57"/>
  <c r="S946" i="57"/>
  <c r="P947" i="57"/>
  <c r="Q947" i="57"/>
  <c r="R947" i="57"/>
  <c r="S947" i="57"/>
  <c r="O948" i="57"/>
  <c r="P948" i="57"/>
  <c r="Q948" i="57"/>
  <c r="R948" i="57"/>
  <c r="S948" i="57"/>
  <c r="T948" i="57"/>
  <c r="O949" i="57"/>
  <c r="P949" i="57"/>
  <c r="Q949" i="57"/>
  <c r="T949" i="57" s="1"/>
  <c r="R949" i="57"/>
  <c r="S949" i="57"/>
  <c r="P950" i="57"/>
  <c r="O950" i="57" s="1"/>
  <c r="Q950" i="57"/>
  <c r="T950" i="57" s="1"/>
  <c r="R950" i="57"/>
  <c r="S950" i="57"/>
  <c r="P951" i="57"/>
  <c r="Q951" i="57"/>
  <c r="O951" i="57" s="1"/>
  <c r="R951" i="57"/>
  <c r="S951" i="57"/>
  <c r="T951" i="57"/>
  <c r="O952" i="57"/>
  <c r="P952" i="57"/>
  <c r="Q952" i="57"/>
  <c r="R952" i="57"/>
  <c r="S952" i="57"/>
  <c r="T952" i="57"/>
  <c r="P953" i="57"/>
  <c r="O953" i="57" s="1"/>
  <c r="Q953" i="57"/>
  <c r="T953" i="57" s="1"/>
  <c r="R953" i="57"/>
  <c r="S953" i="57"/>
  <c r="P954" i="57"/>
  <c r="Q954" i="57"/>
  <c r="T954" i="57" s="1"/>
  <c r="R954" i="57"/>
  <c r="S954" i="57"/>
  <c r="P955" i="57"/>
  <c r="Q955" i="57"/>
  <c r="O955" i="57" s="1"/>
  <c r="R955" i="57"/>
  <c r="S955" i="57"/>
  <c r="T955" i="57"/>
  <c r="O956" i="57"/>
  <c r="P956" i="57"/>
  <c r="Q956" i="57"/>
  <c r="R956" i="57"/>
  <c r="S956" i="57"/>
  <c r="T956" i="57"/>
  <c r="P957" i="57"/>
  <c r="Q957" i="57"/>
  <c r="T957" i="57" s="1"/>
  <c r="R957" i="57"/>
  <c r="S957" i="57"/>
  <c r="P958" i="57"/>
  <c r="O958" i="57" s="1"/>
  <c r="Q958" i="57"/>
  <c r="R958" i="57"/>
  <c r="S958" i="57"/>
  <c r="T958" i="57"/>
  <c r="P959" i="57"/>
  <c r="Q959" i="57"/>
  <c r="R959" i="57"/>
  <c r="S959" i="57"/>
  <c r="P960" i="57"/>
  <c r="O960" i="57" s="1"/>
  <c r="Q960" i="57"/>
  <c r="R960" i="57"/>
  <c r="S960" i="57"/>
  <c r="T960" i="57"/>
  <c r="O961" i="57"/>
  <c r="P961" i="57"/>
  <c r="Q961" i="57"/>
  <c r="T961" i="57" s="1"/>
  <c r="R961" i="57"/>
  <c r="S961" i="57"/>
  <c r="P962" i="57"/>
  <c r="O962" i="57" s="1"/>
  <c r="Q962" i="57"/>
  <c r="T962" i="57" s="1"/>
  <c r="R962" i="57"/>
  <c r="S962" i="57"/>
  <c r="P963" i="57"/>
  <c r="Q963" i="57"/>
  <c r="R963" i="57"/>
  <c r="S963" i="57"/>
  <c r="O964" i="57"/>
  <c r="P964" i="57"/>
  <c r="Q964" i="57"/>
  <c r="R964" i="57"/>
  <c r="S964" i="57"/>
  <c r="T964" i="57"/>
  <c r="O965" i="57"/>
  <c r="P965" i="57"/>
  <c r="Q965" i="57"/>
  <c r="T965" i="57" s="1"/>
  <c r="R965" i="57"/>
  <c r="S965" i="57"/>
  <c r="P966" i="57"/>
  <c r="O966" i="57" s="1"/>
  <c r="Q966" i="57"/>
  <c r="T966" i="57" s="1"/>
  <c r="R966" i="57"/>
  <c r="S966" i="57"/>
  <c r="P967" i="57"/>
  <c r="Q967" i="57"/>
  <c r="O967" i="57" s="1"/>
  <c r="R967" i="57"/>
  <c r="S967" i="57"/>
  <c r="T967" i="57"/>
  <c r="O968" i="57"/>
  <c r="P968" i="57"/>
  <c r="Q968" i="57"/>
  <c r="R968" i="57"/>
  <c r="S968" i="57"/>
  <c r="T968" i="57"/>
  <c r="P969" i="57"/>
  <c r="O969" i="57" s="1"/>
  <c r="Q969" i="57"/>
  <c r="T969" i="57" s="1"/>
  <c r="R969" i="57"/>
  <c r="S969" i="57"/>
  <c r="P970" i="57"/>
  <c r="O970" i="57" s="1"/>
  <c r="Q970" i="57"/>
  <c r="T970" i="57" s="1"/>
  <c r="R970" i="57"/>
  <c r="S970" i="57"/>
  <c r="P971" i="57"/>
  <c r="Q971" i="57"/>
  <c r="O971" i="57" s="1"/>
  <c r="R971" i="57"/>
  <c r="S971" i="57"/>
  <c r="T971" i="57"/>
  <c r="O972" i="57"/>
  <c r="P972" i="57"/>
  <c r="Q972" i="57"/>
  <c r="R972" i="57"/>
  <c r="S972" i="57"/>
  <c r="T972" i="57"/>
  <c r="P973" i="57"/>
  <c r="Q973" i="57"/>
  <c r="T973" i="57" s="1"/>
  <c r="R973" i="57"/>
  <c r="S973" i="57"/>
  <c r="P974" i="57"/>
  <c r="O974" i="57" s="1"/>
  <c r="Q974" i="57"/>
  <c r="R974" i="57"/>
  <c r="S974" i="57"/>
  <c r="T974" i="57"/>
  <c r="P975" i="57"/>
  <c r="Q975" i="57"/>
  <c r="R975" i="57"/>
  <c r="S975" i="57"/>
  <c r="P976" i="57"/>
  <c r="O976" i="57" s="1"/>
  <c r="Q976" i="57"/>
  <c r="R976" i="57"/>
  <c r="S976" i="57"/>
  <c r="T976" i="57"/>
  <c r="O977" i="57"/>
  <c r="P977" i="57"/>
  <c r="Q977" i="57"/>
  <c r="T977" i="57" s="1"/>
  <c r="R977" i="57"/>
  <c r="S977" i="57"/>
  <c r="O978" i="57"/>
  <c r="P978" i="57"/>
  <c r="Q978" i="57"/>
  <c r="T978" i="57" s="1"/>
  <c r="R978" i="57"/>
  <c r="S978" i="57"/>
  <c r="P979" i="57"/>
  <c r="Q979" i="57"/>
  <c r="R979" i="57"/>
  <c r="S979" i="57"/>
  <c r="O980" i="57"/>
  <c r="P980" i="57"/>
  <c r="Q980" i="57"/>
  <c r="R980" i="57"/>
  <c r="S980" i="57"/>
  <c r="T980" i="57"/>
  <c r="O981" i="57"/>
  <c r="P981" i="57"/>
  <c r="Q981" i="57"/>
  <c r="T981" i="57" s="1"/>
  <c r="R981" i="57"/>
  <c r="S981" i="57"/>
  <c r="P982" i="57"/>
  <c r="O982" i="57" s="1"/>
  <c r="Q982" i="57"/>
  <c r="T982" i="57" s="1"/>
  <c r="R982" i="57"/>
  <c r="S982" i="57"/>
  <c r="P983" i="57"/>
  <c r="Q983" i="57"/>
  <c r="O983" i="57" s="1"/>
  <c r="R983" i="57"/>
  <c r="S983" i="57"/>
  <c r="T983" i="57"/>
  <c r="O984" i="57"/>
  <c r="P984" i="57"/>
  <c r="Q984" i="57"/>
  <c r="R984" i="57"/>
  <c r="S984" i="57"/>
  <c r="T984" i="57"/>
  <c r="P985" i="57"/>
  <c r="O985" i="57" s="1"/>
  <c r="Q985" i="57"/>
  <c r="T985" i="57" s="1"/>
  <c r="R985" i="57"/>
  <c r="S985" i="57"/>
  <c r="P986" i="57"/>
  <c r="Q986" i="57"/>
  <c r="T986" i="57" s="1"/>
  <c r="R986" i="57"/>
  <c r="S986" i="57"/>
  <c r="P987" i="57"/>
  <c r="Q987" i="57"/>
  <c r="O987" i="57" s="1"/>
  <c r="R987" i="57"/>
  <c r="S987" i="57"/>
  <c r="T987" i="57"/>
  <c r="O988" i="57"/>
  <c r="P988" i="57"/>
  <c r="Q988" i="57"/>
  <c r="R988" i="57"/>
  <c r="S988" i="57"/>
  <c r="T988" i="57"/>
  <c r="P989" i="57"/>
  <c r="Q989" i="57"/>
  <c r="T989" i="57" s="1"/>
  <c r="R989" i="57"/>
  <c r="S989" i="57"/>
  <c r="P990" i="57"/>
  <c r="O990" i="57" s="1"/>
  <c r="Q990" i="57"/>
  <c r="R990" i="57"/>
  <c r="S990" i="57"/>
  <c r="T990" i="57"/>
  <c r="P991" i="57"/>
  <c r="Q991" i="57"/>
  <c r="R991" i="57"/>
  <c r="S991" i="57"/>
  <c r="P992" i="57"/>
  <c r="O992" i="57" s="1"/>
  <c r="Q992" i="57"/>
  <c r="R992" i="57"/>
  <c r="S992" i="57"/>
  <c r="T992" i="57"/>
  <c r="O993" i="57"/>
  <c r="P993" i="57"/>
  <c r="Q993" i="57"/>
  <c r="T993" i="57" s="1"/>
  <c r="R993" i="57"/>
  <c r="S993" i="57"/>
  <c r="O994" i="57"/>
  <c r="P994" i="57"/>
  <c r="Q994" i="57"/>
  <c r="T994" i="57" s="1"/>
  <c r="R994" i="57"/>
  <c r="S994" i="57"/>
  <c r="P995" i="57"/>
  <c r="Q995" i="57"/>
  <c r="R995" i="57"/>
  <c r="S995" i="57"/>
  <c r="O996" i="57"/>
  <c r="P996" i="57"/>
  <c r="Q996" i="57"/>
  <c r="R996" i="57"/>
  <c r="S996" i="57"/>
  <c r="T996" i="57"/>
  <c r="O997" i="57"/>
  <c r="P997" i="57"/>
  <c r="Q997" i="57"/>
  <c r="T997" i="57" s="1"/>
  <c r="R997" i="57"/>
  <c r="S997" i="57"/>
  <c r="P998" i="57"/>
  <c r="O998" i="57" s="1"/>
  <c r="Q998" i="57"/>
  <c r="T998" i="57" s="1"/>
  <c r="R998" i="57"/>
  <c r="S998" i="57"/>
  <c r="P999" i="57"/>
  <c r="Q999" i="57"/>
  <c r="O999" i="57" s="1"/>
  <c r="R999" i="57"/>
  <c r="S999" i="57"/>
  <c r="T999" i="57"/>
  <c r="O1000" i="57"/>
  <c r="P1000" i="57"/>
  <c r="Q1000" i="57"/>
  <c r="R1000" i="57"/>
  <c r="S1000" i="57"/>
  <c r="T1000" i="57"/>
  <c r="P1001" i="57"/>
  <c r="O1001" i="57" s="1"/>
  <c r="Q1001" i="57"/>
  <c r="T1001" i="57" s="1"/>
  <c r="R1001" i="57"/>
  <c r="S1001" i="57"/>
  <c r="P1002" i="57"/>
  <c r="Q1002" i="57"/>
  <c r="T1002" i="57" s="1"/>
  <c r="R1002" i="57"/>
  <c r="S1002" i="57"/>
  <c r="P1003" i="57"/>
  <c r="Q1003" i="57"/>
  <c r="O1003" i="57" s="1"/>
  <c r="R1003" i="57"/>
  <c r="S1003" i="57"/>
  <c r="T1003" i="57"/>
  <c r="O1004" i="57"/>
  <c r="P1004" i="57"/>
  <c r="Q1004" i="57"/>
  <c r="R1004" i="57"/>
  <c r="S1004" i="57"/>
  <c r="T1004" i="57"/>
  <c r="P1005" i="57"/>
  <c r="Q1005" i="57"/>
  <c r="T1005" i="57" s="1"/>
  <c r="R1005" i="57"/>
  <c r="S1005" i="57"/>
  <c r="P1006" i="57"/>
  <c r="O1006" i="57" s="1"/>
  <c r="Q1006" i="57"/>
  <c r="R1006" i="57"/>
  <c r="S1006" i="57"/>
  <c r="T1006" i="57"/>
  <c r="P1007" i="57"/>
  <c r="Q1007" i="57"/>
  <c r="R1007" i="57"/>
  <c r="S1007" i="57"/>
  <c r="P1008" i="57"/>
  <c r="O1008" i="57" s="1"/>
  <c r="Q1008" i="57"/>
  <c r="R1008" i="57"/>
  <c r="S1008" i="57"/>
  <c r="T1008" i="57"/>
  <c r="O1009" i="57"/>
  <c r="P1009" i="57"/>
  <c r="Q1009" i="57"/>
  <c r="T1009" i="57" s="1"/>
  <c r="R1009" i="57"/>
  <c r="S1009" i="57"/>
  <c r="O1010" i="57"/>
  <c r="P1010" i="57"/>
  <c r="Q1010" i="57"/>
  <c r="T1010" i="57" s="1"/>
  <c r="R1010" i="57"/>
  <c r="S1010" i="57"/>
  <c r="P1011" i="57"/>
  <c r="Q1011" i="57"/>
  <c r="R1011" i="57"/>
  <c r="S1011" i="57"/>
  <c r="O1012" i="57"/>
  <c r="P1012" i="57"/>
  <c r="Q1012" i="57"/>
  <c r="R1012" i="57"/>
  <c r="S1012" i="57"/>
  <c r="T1012" i="57"/>
  <c r="O1013" i="57"/>
  <c r="P1013" i="57"/>
  <c r="Q1013" i="57"/>
  <c r="T1013" i="57" s="1"/>
  <c r="R1013" i="57"/>
  <c r="S1013" i="57"/>
  <c r="P1014" i="57"/>
  <c r="O1014" i="57" s="1"/>
  <c r="Q1014" i="57"/>
  <c r="T1014" i="57" s="1"/>
  <c r="R1014" i="57"/>
  <c r="S1014" i="57"/>
  <c r="P1015" i="57"/>
  <c r="Q1015" i="57"/>
  <c r="O1015" i="57" s="1"/>
  <c r="R1015" i="57"/>
  <c r="S1015" i="57"/>
  <c r="T1015" i="57"/>
  <c r="O1016" i="57"/>
  <c r="P1016" i="57"/>
  <c r="Q1016" i="57"/>
  <c r="R1016" i="57"/>
  <c r="S1016" i="57"/>
  <c r="T1016" i="57"/>
  <c r="P1017" i="57"/>
  <c r="O1017" i="57" s="1"/>
  <c r="Q1017" i="57"/>
  <c r="T1017" i="57" s="1"/>
  <c r="R1017" i="57"/>
  <c r="S1017" i="57"/>
  <c r="P1018" i="57"/>
  <c r="Q1018" i="57"/>
  <c r="T1018" i="57" s="1"/>
  <c r="R1018" i="57"/>
  <c r="S1018" i="57"/>
  <c r="P1019" i="57"/>
  <c r="Q1019" i="57"/>
  <c r="O1019" i="57" s="1"/>
  <c r="R1019" i="57"/>
  <c r="S1019" i="57"/>
  <c r="T1019" i="57"/>
  <c r="O1020" i="57"/>
  <c r="P1020" i="57"/>
  <c r="Q1020" i="57"/>
  <c r="R1020" i="57"/>
  <c r="S1020" i="57"/>
  <c r="T1020" i="57"/>
  <c r="P1021" i="57"/>
  <c r="O1021" i="57" s="1"/>
  <c r="Q1021" i="57"/>
  <c r="T1021" i="57" s="1"/>
  <c r="R1021" i="57"/>
  <c r="S1021" i="57"/>
  <c r="P1022" i="57"/>
  <c r="O1022" i="57" s="1"/>
  <c r="Q1022" i="57"/>
  <c r="R1022" i="57"/>
  <c r="S1022" i="57"/>
  <c r="T1022" i="57"/>
  <c r="P1023" i="57"/>
  <c r="Q1023" i="57"/>
  <c r="R1023" i="57"/>
  <c r="S1023" i="57"/>
  <c r="P1024" i="57"/>
  <c r="O1024" i="57" s="1"/>
  <c r="Q1024" i="57"/>
  <c r="R1024" i="57"/>
  <c r="S1024" i="57"/>
  <c r="T1024" i="57"/>
  <c r="O1025" i="57"/>
  <c r="P1025" i="57"/>
  <c r="Q1025" i="57"/>
  <c r="T1025" i="57" s="1"/>
  <c r="R1025" i="57"/>
  <c r="S1025" i="57"/>
  <c r="P1026" i="57"/>
  <c r="O1026" i="57" s="1"/>
  <c r="Q1026" i="57"/>
  <c r="T1026" i="57" s="1"/>
  <c r="R1026" i="57"/>
  <c r="S1026" i="57"/>
  <c r="P1027" i="57"/>
  <c r="Q1027" i="57"/>
  <c r="R1027" i="57"/>
  <c r="S1027" i="57"/>
  <c r="O1028" i="57"/>
  <c r="P1028" i="57"/>
  <c r="Q1028" i="57"/>
  <c r="R1028" i="57"/>
  <c r="S1028" i="57"/>
  <c r="T1028" i="57"/>
  <c r="O1029" i="57"/>
  <c r="P1029" i="57"/>
  <c r="Q1029" i="57"/>
  <c r="T1029" i="57" s="1"/>
  <c r="R1029" i="57"/>
  <c r="S1029" i="57"/>
  <c r="P1030" i="57"/>
  <c r="O1030" i="57" s="1"/>
  <c r="Q1030" i="57"/>
  <c r="T1030" i="57" s="1"/>
  <c r="R1030" i="57"/>
  <c r="S1030" i="57"/>
  <c r="P1031" i="57"/>
  <c r="Q1031" i="57"/>
  <c r="O1031" i="57" s="1"/>
  <c r="R1031" i="57"/>
  <c r="S1031" i="57"/>
  <c r="T1031" i="57"/>
  <c r="O1032" i="57"/>
  <c r="P1032" i="57"/>
  <c r="Q1032" i="57"/>
  <c r="R1032" i="57"/>
  <c r="S1032" i="57"/>
  <c r="T1032" i="57"/>
  <c r="P1033" i="57"/>
  <c r="O1033" i="57" s="1"/>
  <c r="Q1033" i="57"/>
  <c r="T1033" i="57" s="1"/>
  <c r="R1033" i="57"/>
  <c r="S1033" i="57"/>
  <c r="P1034" i="57"/>
  <c r="Q1034" i="57"/>
  <c r="T1034" i="57" s="1"/>
  <c r="R1034" i="57"/>
  <c r="S1034" i="57"/>
  <c r="P1035" i="57"/>
  <c r="Q1035" i="57"/>
  <c r="O1035" i="57" s="1"/>
  <c r="R1035" i="57"/>
  <c r="S1035" i="57"/>
  <c r="T1035" i="57"/>
  <c r="O1036" i="57"/>
  <c r="P1036" i="57"/>
  <c r="Q1036" i="57"/>
  <c r="R1036" i="57"/>
  <c r="S1036" i="57"/>
  <c r="T1036" i="57"/>
  <c r="P1037" i="57"/>
  <c r="O1037" i="57" s="1"/>
  <c r="Q1037" i="57"/>
  <c r="T1037" i="57" s="1"/>
  <c r="R1037" i="57"/>
  <c r="S1037" i="57"/>
  <c r="P1038" i="57"/>
  <c r="O1038" i="57" s="1"/>
  <c r="Q1038" i="57"/>
  <c r="R1038" i="57"/>
  <c r="S1038" i="57"/>
  <c r="T1038" i="57"/>
  <c r="P1039" i="57"/>
  <c r="Q1039" i="57"/>
  <c r="R1039" i="57"/>
  <c r="S1039" i="57"/>
  <c r="P1040" i="57"/>
  <c r="O1040" i="57" s="1"/>
  <c r="Q1040" i="57"/>
  <c r="R1040" i="57"/>
  <c r="S1040" i="57"/>
  <c r="T1040" i="57"/>
  <c r="O1041" i="57"/>
  <c r="P1041" i="57"/>
  <c r="Q1041" i="57"/>
  <c r="T1041" i="57" s="1"/>
  <c r="R1041" i="57"/>
  <c r="S1041" i="57"/>
  <c r="P1042" i="57"/>
  <c r="O1042" i="57" s="1"/>
  <c r="Q1042" i="57"/>
  <c r="T1042" i="57" s="1"/>
  <c r="R1042" i="57"/>
  <c r="S1042" i="57"/>
  <c r="P1043" i="57"/>
  <c r="Q1043" i="57"/>
  <c r="R1043" i="57"/>
  <c r="S1043" i="57"/>
  <c r="O1044" i="57"/>
  <c r="P1044" i="57"/>
  <c r="Q1044" i="57"/>
  <c r="R1044" i="57"/>
  <c r="S1044" i="57"/>
  <c r="T1044" i="57"/>
  <c r="O1045" i="57"/>
  <c r="P1045" i="57"/>
  <c r="Q1045" i="57"/>
  <c r="T1045" i="57" s="1"/>
  <c r="R1045" i="57"/>
  <c r="S1045" i="57"/>
  <c r="P1046" i="57"/>
  <c r="O1046" i="57" s="1"/>
  <c r="Q1046" i="57"/>
  <c r="T1046" i="57" s="1"/>
  <c r="R1046" i="57"/>
  <c r="S1046" i="57"/>
  <c r="P1047" i="57"/>
  <c r="Q1047" i="57"/>
  <c r="O1047" i="57" s="1"/>
  <c r="R1047" i="57"/>
  <c r="S1047" i="57"/>
  <c r="T1047" i="57"/>
  <c r="O1048" i="57"/>
  <c r="P1048" i="57"/>
  <c r="Q1048" i="57"/>
  <c r="R1048" i="57"/>
  <c r="S1048" i="57"/>
  <c r="T1048" i="57"/>
  <c r="P1049" i="57"/>
  <c r="O1049" i="57" s="1"/>
  <c r="Q1049" i="57"/>
  <c r="T1049" i="57" s="1"/>
  <c r="R1049" i="57"/>
  <c r="S1049" i="57"/>
  <c r="P1050" i="57"/>
  <c r="Q1050" i="57"/>
  <c r="T1050" i="57" s="1"/>
  <c r="R1050" i="57"/>
  <c r="S1050" i="57"/>
  <c r="P1051" i="57"/>
  <c r="Q1051" i="57"/>
  <c r="O1051" i="57" s="1"/>
  <c r="R1051" i="57"/>
  <c r="S1051" i="57"/>
  <c r="T1051" i="57"/>
  <c r="O1052" i="57"/>
  <c r="P1052" i="57"/>
  <c r="Q1052" i="57"/>
  <c r="R1052" i="57"/>
  <c r="S1052" i="57"/>
  <c r="T1052" i="57"/>
  <c r="P1053" i="57"/>
  <c r="O1053" i="57" s="1"/>
  <c r="Q1053" i="57"/>
  <c r="T1053" i="57" s="1"/>
  <c r="R1053" i="57"/>
  <c r="S1053" i="57"/>
  <c r="P1054" i="57"/>
  <c r="O1054" i="57" s="1"/>
  <c r="Q1054" i="57"/>
  <c r="R1054" i="57"/>
  <c r="S1054" i="57"/>
  <c r="T1054" i="57"/>
  <c r="P1055" i="57"/>
  <c r="Q1055" i="57"/>
  <c r="R1055" i="57"/>
  <c r="S1055" i="57"/>
  <c r="P1056" i="57"/>
  <c r="Q1056" i="57"/>
  <c r="T1056" i="57" s="1"/>
  <c r="R1056" i="57"/>
  <c r="S1056" i="57"/>
  <c r="O1057" i="57"/>
  <c r="P1057" i="57"/>
  <c r="Q1057" i="57"/>
  <c r="T1057" i="57" s="1"/>
  <c r="R1057" i="57"/>
  <c r="S1057" i="57"/>
  <c r="O1058" i="57"/>
  <c r="P1058" i="57"/>
  <c r="Q1058" i="57"/>
  <c r="T1058" i="57" s="1"/>
  <c r="R1058" i="57"/>
  <c r="S1058" i="57"/>
  <c r="P1059" i="57"/>
  <c r="Q1059" i="57"/>
  <c r="T1059" i="57" s="1"/>
  <c r="R1059" i="57"/>
  <c r="S1059" i="57"/>
  <c r="P1060" i="57"/>
  <c r="Q1060" i="57"/>
  <c r="T1060" i="57" s="1"/>
  <c r="R1060" i="57"/>
  <c r="S1060" i="57"/>
  <c r="P1061" i="57"/>
  <c r="O1061" i="57" s="1"/>
  <c r="Q1061" i="57"/>
  <c r="T1061" i="57" s="1"/>
  <c r="R1061" i="57"/>
  <c r="S1061" i="57"/>
  <c r="P1062" i="57"/>
  <c r="O1062" i="57" s="1"/>
  <c r="Q1062" i="57"/>
  <c r="T1062" i="57" s="1"/>
  <c r="R1062" i="57"/>
  <c r="S1062" i="57"/>
  <c r="P1063" i="57"/>
  <c r="Q1063" i="57"/>
  <c r="R1063" i="57"/>
  <c r="S1063" i="57"/>
  <c r="O1064" i="57"/>
  <c r="P1064" i="57"/>
  <c r="Q1064" i="57"/>
  <c r="R1064" i="57"/>
  <c r="S1064" i="57"/>
  <c r="T1064" i="57"/>
  <c r="O1065" i="57"/>
  <c r="P1065" i="57"/>
  <c r="Q1065" i="57"/>
  <c r="T1065" i="57" s="1"/>
  <c r="R1065" i="57"/>
  <c r="S1065" i="57"/>
  <c r="P1066" i="57"/>
  <c r="O1066" i="57" s="1"/>
  <c r="Q1066" i="57"/>
  <c r="T1066" i="57" s="1"/>
  <c r="R1066" i="57"/>
  <c r="S1066" i="57"/>
  <c r="P1067" i="57"/>
  <c r="Q1067" i="57"/>
  <c r="O1067" i="57" s="1"/>
  <c r="R1067" i="57"/>
  <c r="S1067" i="57"/>
  <c r="T1067" i="57"/>
  <c r="P1068" i="57"/>
  <c r="O1068" i="57" s="1"/>
  <c r="Q1068" i="57"/>
  <c r="R1068" i="57"/>
  <c r="S1068" i="57"/>
  <c r="T1068" i="57"/>
  <c r="O1069" i="57"/>
  <c r="P1069" i="57"/>
  <c r="Q1069" i="57"/>
  <c r="T1069" i="57" s="1"/>
  <c r="R1069" i="57"/>
  <c r="S1069" i="57"/>
  <c r="P1070" i="57"/>
  <c r="O1070" i="57" s="1"/>
  <c r="Q1070" i="57"/>
  <c r="T1070" i="57" s="1"/>
  <c r="R1070" i="57"/>
  <c r="S1070" i="57"/>
  <c r="O1071" i="57"/>
  <c r="P1071" i="57"/>
  <c r="Q1071" i="57"/>
  <c r="R1071" i="57"/>
  <c r="S1071" i="57"/>
  <c r="T1071" i="57"/>
  <c r="O1072" i="57"/>
  <c r="P1072" i="57"/>
  <c r="Q1072" i="57"/>
  <c r="R1072" i="57"/>
  <c r="S1072" i="57"/>
  <c r="T1072" i="57"/>
  <c r="O1073" i="57"/>
  <c r="P1073" i="57"/>
  <c r="Q1073" i="57"/>
  <c r="T1073" i="57" s="1"/>
  <c r="R1073" i="57"/>
  <c r="S1073" i="57"/>
  <c r="P1074" i="57"/>
  <c r="O1074" i="57" s="1"/>
  <c r="Q1074" i="57"/>
  <c r="T1074" i="57" s="1"/>
  <c r="R1074" i="57"/>
  <c r="S1074" i="57"/>
  <c r="O1075" i="57"/>
  <c r="P1075" i="57"/>
  <c r="Q1075" i="57"/>
  <c r="R1075" i="57"/>
  <c r="S1075" i="57"/>
  <c r="T1075" i="57"/>
  <c r="O1076" i="57"/>
  <c r="P1076" i="57"/>
  <c r="Q1076" i="57"/>
  <c r="T1076" i="57" s="1"/>
  <c r="R1076" i="57"/>
  <c r="S1076" i="57"/>
  <c r="O1077" i="57"/>
  <c r="P1077" i="57"/>
  <c r="Q1077" i="57"/>
  <c r="T1077" i="57" s="1"/>
  <c r="R1077" i="57"/>
  <c r="S1077" i="57"/>
  <c r="O1078" i="57"/>
  <c r="P1078" i="57"/>
  <c r="Q1078" i="57"/>
  <c r="R1078" i="57"/>
  <c r="S1078" i="57"/>
  <c r="T1078" i="57"/>
  <c r="O1079" i="57"/>
  <c r="P1079" i="57"/>
  <c r="Q1079" i="57"/>
  <c r="R1079" i="57"/>
  <c r="S1079" i="57"/>
  <c r="T1079" i="57"/>
  <c r="P1080" i="57"/>
  <c r="O1080" i="57" s="1"/>
  <c r="Q1080" i="57"/>
  <c r="T1080" i="57" s="1"/>
  <c r="R1080" i="57"/>
  <c r="S1080" i="57"/>
  <c r="P1081" i="57"/>
  <c r="O1081" i="57" s="1"/>
  <c r="Q1081" i="57"/>
  <c r="T1081" i="57" s="1"/>
  <c r="R1081" i="57"/>
  <c r="S1081" i="57"/>
  <c r="P1082" i="57"/>
  <c r="O1082" i="57" s="1"/>
  <c r="Q1082" i="57"/>
  <c r="R1082" i="57"/>
  <c r="S1082" i="57"/>
  <c r="T1082" i="57"/>
  <c r="O1083" i="57"/>
  <c r="P1083" i="57"/>
  <c r="Q1083" i="57"/>
  <c r="T1083" i="57" s="1"/>
  <c r="R1083" i="57"/>
  <c r="S1083" i="57"/>
  <c r="O1084" i="57"/>
  <c r="P1084" i="57"/>
  <c r="Q1084" i="57"/>
  <c r="T1084" i="57" s="1"/>
  <c r="R1084" i="57"/>
  <c r="S1084" i="57"/>
  <c r="P1085" i="57"/>
  <c r="Q1085" i="57"/>
  <c r="T1085" i="57" s="1"/>
  <c r="R1085" i="57"/>
  <c r="S1085" i="57"/>
  <c r="O1086" i="57"/>
  <c r="P1086" i="57"/>
  <c r="Q1086" i="57"/>
  <c r="R1086" i="57"/>
  <c r="S1086" i="57"/>
  <c r="T1086" i="57"/>
  <c r="O1087" i="57"/>
  <c r="P1087" i="57"/>
  <c r="Q1087" i="57"/>
  <c r="T1087" i="57" s="1"/>
  <c r="R1087" i="57"/>
  <c r="S1087" i="57"/>
  <c r="P1088" i="57"/>
  <c r="O1088" i="57" s="1"/>
  <c r="Q1088" i="57"/>
  <c r="T1088" i="57" s="1"/>
  <c r="R1088" i="57"/>
  <c r="S1088" i="57"/>
  <c r="O1089" i="57"/>
  <c r="P1089" i="57"/>
  <c r="Q1089" i="57"/>
  <c r="T1089" i="57" s="1"/>
  <c r="R1089" i="57"/>
  <c r="S1089" i="57"/>
  <c r="P1090" i="57"/>
  <c r="O1090" i="57" s="1"/>
  <c r="Q1090" i="57"/>
  <c r="T1090" i="57" s="1"/>
  <c r="R1090" i="57"/>
  <c r="S1090" i="57"/>
  <c r="P1091" i="57"/>
  <c r="Q1091" i="57"/>
  <c r="R1091" i="57"/>
  <c r="S1091" i="57"/>
  <c r="P1092" i="57"/>
  <c r="Q1092" i="57"/>
  <c r="T1092" i="57" s="1"/>
  <c r="R1092" i="57"/>
  <c r="S1092" i="57"/>
  <c r="P1093" i="57"/>
  <c r="O1093" i="57" s="1"/>
  <c r="Q1093" i="57"/>
  <c r="T1093" i="57" s="1"/>
  <c r="R1093" i="57"/>
  <c r="S1093" i="57"/>
  <c r="O1094" i="57"/>
  <c r="P1094" i="57"/>
  <c r="Q1094" i="57"/>
  <c r="T1094" i="57" s="1"/>
  <c r="R1094" i="57"/>
  <c r="S1094" i="57"/>
  <c r="P1095" i="57"/>
  <c r="Q1095" i="57"/>
  <c r="R1095" i="57"/>
  <c r="S1095" i="57"/>
  <c r="O1096" i="57"/>
  <c r="P1096" i="57"/>
  <c r="Q1096" i="57"/>
  <c r="R1096" i="57"/>
  <c r="S1096" i="57"/>
  <c r="T1096" i="57"/>
  <c r="O1097" i="57"/>
  <c r="P1097" i="57"/>
  <c r="Q1097" i="57"/>
  <c r="T1097" i="57" s="1"/>
  <c r="R1097" i="57"/>
  <c r="S1097" i="57"/>
  <c r="P1098" i="57"/>
  <c r="O1098" i="57" s="1"/>
  <c r="Q1098" i="57"/>
  <c r="T1098" i="57" s="1"/>
  <c r="R1098" i="57"/>
  <c r="S1098" i="57"/>
  <c r="P1099" i="57"/>
  <c r="Q1099" i="57"/>
  <c r="O1099" i="57" s="1"/>
  <c r="R1099" i="57"/>
  <c r="S1099" i="57"/>
  <c r="T1099" i="57"/>
  <c r="P1100" i="57"/>
  <c r="O1100" i="57" s="1"/>
  <c r="Q1100" i="57"/>
  <c r="R1100" i="57"/>
  <c r="S1100" i="57"/>
  <c r="T1100" i="57"/>
  <c r="P1101" i="57"/>
  <c r="O1101" i="57" s="1"/>
  <c r="Q1101" i="57"/>
  <c r="T1101" i="57" s="1"/>
  <c r="R1101" i="57"/>
  <c r="S1101" i="57"/>
  <c r="P1102" i="57"/>
  <c r="O1102" i="57" s="1"/>
  <c r="Q1102" i="57"/>
  <c r="T1102" i="57" s="1"/>
  <c r="R1102" i="57"/>
  <c r="S1102" i="57"/>
  <c r="O1103" i="57"/>
  <c r="P1103" i="57"/>
  <c r="Q1103" i="57"/>
  <c r="R1103" i="57"/>
  <c r="S1103" i="57"/>
  <c r="T1103" i="57"/>
  <c r="O1104" i="57"/>
  <c r="P1104" i="57"/>
  <c r="Q1104" i="57"/>
  <c r="R1104" i="57"/>
  <c r="S1104" i="57"/>
  <c r="T1104" i="57"/>
  <c r="O1105" i="57"/>
  <c r="P1105" i="57"/>
  <c r="Q1105" i="57"/>
  <c r="T1105" i="57" s="1"/>
  <c r="R1105" i="57"/>
  <c r="S1105" i="57"/>
  <c r="P1106" i="57"/>
  <c r="Q1106" i="57"/>
  <c r="T1106" i="57" s="1"/>
  <c r="R1106" i="57"/>
  <c r="S1106" i="57"/>
  <c r="O1107" i="57"/>
  <c r="P1107" i="57"/>
  <c r="Q1107" i="57"/>
  <c r="R1107" i="57"/>
  <c r="S1107" i="57"/>
  <c r="T1107" i="57"/>
  <c r="O1108" i="57"/>
  <c r="P1108" i="57"/>
  <c r="Q1108" i="57"/>
  <c r="T1108" i="57" s="1"/>
  <c r="R1108" i="57"/>
  <c r="S1108" i="57"/>
  <c r="O1109" i="57"/>
  <c r="P1109" i="57"/>
  <c r="Q1109" i="57"/>
  <c r="T1109" i="57" s="1"/>
  <c r="R1109" i="57"/>
  <c r="S1109" i="57"/>
  <c r="O1110" i="57"/>
  <c r="P1110" i="57"/>
  <c r="Q1110" i="57"/>
  <c r="R1110" i="57"/>
  <c r="S1110" i="57"/>
  <c r="T1110" i="57"/>
  <c r="O1111" i="57"/>
  <c r="P1111" i="57"/>
  <c r="Q1111" i="57"/>
  <c r="R1111" i="57"/>
  <c r="S1111" i="57"/>
  <c r="T1111" i="57"/>
  <c r="P1112" i="57"/>
  <c r="O1112" i="57" s="1"/>
  <c r="Q1112" i="57"/>
  <c r="T1112" i="57" s="1"/>
  <c r="R1112" i="57"/>
  <c r="S1112" i="57"/>
  <c r="P1113" i="57"/>
  <c r="Q1113" i="57"/>
  <c r="T1113" i="57" s="1"/>
  <c r="R1113" i="57"/>
  <c r="S1113" i="57"/>
  <c r="P1114" i="57"/>
  <c r="O1114" i="57" s="1"/>
  <c r="Q1114" i="57"/>
  <c r="R1114" i="57"/>
  <c r="S1114" i="57"/>
  <c r="T1114" i="57"/>
  <c r="O1115" i="57"/>
  <c r="P1115" i="57"/>
  <c r="Q1115" i="57"/>
  <c r="T1115" i="57" s="1"/>
  <c r="R1115" i="57"/>
  <c r="S1115" i="57"/>
  <c r="P1116" i="57"/>
  <c r="O1116" i="57" s="1"/>
  <c r="Q1116" i="57"/>
  <c r="T1116" i="57" s="1"/>
  <c r="R1116" i="57"/>
  <c r="S1116" i="57"/>
  <c r="P1117" i="57"/>
  <c r="O1117" i="57" s="1"/>
  <c r="Q1117" i="57"/>
  <c r="T1117" i="57" s="1"/>
  <c r="R1117" i="57"/>
  <c r="S1117" i="57"/>
  <c r="O1118" i="57"/>
  <c r="P1118" i="57"/>
  <c r="Q1118" i="57"/>
  <c r="R1118" i="57"/>
  <c r="S1118" i="57"/>
  <c r="T1118" i="57"/>
  <c r="O1119" i="57"/>
  <c r="P1119" i="57"/>
  <c r="Q1119" i="57"/>
  <c r="T1119" i="57" s="1"/>
  <c r="R1119" i="57"/>
  <c r="S1119" i="57"/>
  <c r="P1120" i="57"/>
  <c r="Q1120" i="57"/>
  <c r="T1120" i="57" s="1"/>
  <c r="R1120" i="57"/>
  <c r="S1120" i="57"/>
  <c r="O1121" i="57"/>
  <c r="P1121" i="57"/>
  <c r="Q1121" i="57"/>
  <c r="T1121" i="57" s="1"/>
  <c r="R1121" i="57"/>
  <c r="S1121" i="57"/>
  <c r="O1122" i="57"/>
  <c r="P1122" i="57"/>
  <c r="Q1122" i="57"/>
  <c r="T1122" i="57" s="1"/>
  <c r="R1122" i="57"/>
  <c r="S1122" i="57"/>
  <c r="P1123" i="57"/>
  <c r="Q1123" i="57"/>
  <c r="R1123" i="57"/>
  <c r="S1123" i="57"/>
  <c r="P1124" i="57"/>
  <c r="O1124" i="57" s="1"/>
  <c r="Q1124" i="57"/>
  <c r="R1124" i="57"/>
  <c r="S1124" i="57"/>
  <c r="T1124" i="57"/>
  <c r="P1125" i="57"/>
  <c r="O1125" i="57" s="1"/>
  <c r="Q1125" i="57"/>
  <c r="T1125" i="57" s="1"/>
  <c r="R1125" i="57"/>
  <c r="S1125" i="57"/>
  <c r="P1126" i="57"/>
  <c r="O1126" i="57" s="1"/>
  <c r="Q1126" i="57"/>
  <c r="T1126" i="57" s="1"/>
  <c r="R1126" i="57"/>
  <c r="S1126" i="57"/>
  <c r="P1127" i="57"/>
  <c r="Q1127" i="57"/>
  <c r="R1127" i="57"/>
  <c r="S1127" i="57"/>
  <c r="O1128" i="57"/>
  <c r="P1128" i="57"/>
  <c r="Q1128" i="57"/>
  <c r="R1128" i="57"/>
  <c r="S1128" i="57"/>
  <c r="T1128" i="57"/>
  <c r="O1129" i="57"/>
  <c r="P1129" i="57"/>
  <c r="Q1129" i="57"/>
  <c r="T1129" i="57" s="1"/>
  <c r="R1129" i="57"/>
  <c r="S1129" i="57"/>
  <c r="P1130" i="57"/>
  <c r="O1130" i="57" s="1"/>
  <c r="Q1130" i="57"/>
  <c r="T1130" i="57" s="1"/>
  <c r="R1130" i="57"/>
  <c r="S1130" i="57"/>
  <c r="P1131" i="57"/>
  <c r="Q1131" i="57"/>
  <c r="O1131" i="57" s="1"/>
  <c r="R1131" i="57"/>
  <c r="S1131" i="57"/>
  <c r="T1131" i="57"/>
  <c r="P1132" i="57"/>
  <c r="O1132" i="57" s="1"/>
  <c r="Q1132" i="57"/>
  <c r="R1132" i="57"/>
  <c r="S1132" i="57"/>
  <c r="T1132" i="57"/>
  <c r="P1133" i="57"/>
  <c r="O1133" i="57" s="1"/>
  <c r="Q1133" i="57"/>
  <c r="T1133" i="57" s="1"/>
  <c r="R1133" i="57"/>
  <c r="S1133" i="57"/>
  <c r="P1134" i="57"/>
  <c r="Q1134" i="57"/>
  <c r="T1134" i="57" s="1"/>
  <c r="R1134" i="57"/>
  <c r="S1134" i="57"/>
  <c r="O1135" i="57"/>
  <c r="P1135" i="57"/>
  <c r="Q1135" i="57"/>
  <c r="R1135" i="57"/>
  <c r="S1135" i="57"/>
  <c r="T1135" i="57"/>
  <c r="O1136" i="57"/>
  <c r="P1136" i="57"/>
  <c r="Q1136" i="57"/>
  <c r="R1136" i="57"/>
  <c r="S1136" i="57"/>
  <c r="T1136" i="57"/>
  <c r="P1137" i="57"/>
  <c r="O1137" i="57" s="1"/>
  <c r="Q1137" i="57"/>
  <c r="T1137" i="57" s="1"/>
  <c r="R1137" i="57"/>
  <c r="S1137" i="57"/>
  <c r="P1138" i="57"/>
  <c r="Q1138" i="57"/>
  <c r="T1138" i="57" s="1"/>
  <c r="R1138" i="57"/>
  <c r="S1138" i="57"/>
  <c r="O1139" i="57"/>
  <c r="P1139" i="57"/>
  <c r="Q1139" i="57"/>
  <c r="R1139" i="57"/>
  <c r="S1139" i="57"/>
  <c r="T1139" i="57"/>
  <c r="P1140" i="57"/>
  <c r="O1140" i="57" s="1"/>
  <c r="Q1140" i="57"/>
  <c r="T1140" i="57" s="1"/>
  <c r="R1140" i="57"/>
  <c r="S1140" i="57"/>
  <c r="O1141" i="57"/>
  <c r="P1141" i="57"/>
  <c r="Q1141" i="57"/>
  <c r="T1141" i="57" s="1"/>
  <c r="R1141" i="57"/>
  <c r="S1141" i="57"/>
  <c r="O1142" i="57"/>
  <c r="P1142" i="57"/>
  <c r="Q1142" i="57"/>
  <c r="R1142" i="57"/>
  <c r="S1142" i="57"/>
  <c r="T1142" i="57"/>
  <c r="O1143" i="57"/>
  <c r="P1143" i="57"/>
  <c r="Q1143" i="57"/>
  <c r="R1143" i="57"/>
  <c r="S1143" i="57"/>
  <c r="T1143" i="57"/>
  <c r="P1144" i="57"/>
  <c r="O1144" i="57" s="1"/>
  <c r="Q1144" i="57"/>
  <c r="T1144" i="57" s="1"/>
  <c r="R1144" i="57"/>
  <c r="S1144" i="57"/>
  <c r="P1145" i="57"/>
  <c r="Q1145" i="57"/>
  <c r="T1145" i="57" s="1"/>
  <c r="R1145" i="57"/>
  <c r="S1145" i="57"/>
  <c r="P1146" i="57"/>
  <c r="O1146" i="57" s="1"/>
  <c r="Q1146" i="57"/>
  <c r="R1146" i="57"/>
  <c r="S1146" i="57"/>
  <c r="T1146" i="57"/>
  <c r="O1147" i="57"/>
  <c r="P1147" i="57"/>
  <c r="Q1147" i="57"/>
  <c r="T1147" i="57" s="1"/>
  <c r="R1147" i="57"/>
  <c r="S1147" i="57"/>
  <c r="P1148" i="57"/>
  <c r="Q1148" i="57"/>
  <c r="R1148" i="57"/>
  <c r="S1148" i="57"/>
  <c r="P1149" i="57"/>
  <c r="O1149" i="57" s="1"/>
  <c r="Q1149" i="57"/>
  <c r="T1149" i="57" s="1"/>
  <c r="R1149" i="57"/>
  <c r="S1149" i="57"/>
  <c r="O1150" i="57"/>
  <c r="P1150" i="57"/>
  <c r="Q1150" i="57"/>
  <c r="R1150" i="57"/>
  <c r="S1150" i="57"/>
  <c r="T1150" i="57"/>
  <c r="P1151" i="57"/>
  <c r="Q1151" i="57"/>
  <c r="T1151" i="57" s="1"/>
  <c r="R1151" i="57"/>
  <c r="S1151" i="57"/>
  <c r="P1152" i="57"/>
  <c r="Q1152" i="57"/>
  <c r="T1152" i="57" s="1"/>
  <c r="R1152" i="57"/>
  <c r="S1152" i="57"/>
  <c r="O1153" i="57"/>
  <c r="P1153" i="57"/>
  <c r="Q1153" i="57"/>
  <c r="T1153" i="57" s="1"/>
  <c r="R1153" i="57"/>
  <c r="S1153" i="57"/>
  <c r="P1154" i="57"/>
  <c r="O1154" i="57" s="1"/>
  <c r="Q1154" i="57"/>
  <c r="T1154" i="57" s="1"/>
  <c r="R1154" i="57"/>
  <c r="S1154" i="57"/>
  <c r="P1155" i="57"/>
  <c r="Q1155" i="57"/>
  <c r="T1155" i="57" s="1"/>
  <c r="R1155" i="57"/>
  <c r="S1155" i="57"/>
  <c r="P1156" i="57"/>
  <c r="Q1156" i="57"/>
  <c r="R1156" i="57"/>
  <c r="S1156" i="57"/>
  <c r="T1156" i="57"/>
  <c r="P1157" i="57"/>
  <c r="O1157" i="57" s="1"/>
  <c r="Q1157" i="57"/>
  <c r="T1157" i="57" s="1"/>
  <c r="R1157" i="57"/>
  <c r="S1157" i="57"/>
  <c r="P1158" i="57"/>
  <c r="Q1158" i="57"/>
  <c r="R1158" i="57"/>
  <c r="S1158" i="57"/>
  <c r="P1159" i="57"/>
  <c r="Q1159" i="57"/>
  <c r="R1159" i="57"/>
  <c r="S1159" i="57"/>
  <c r="O1160" i="57"/>
  <c r="P1160" i="57"/>
  <c r="Q1160" i="57"/>
  <c r="R1160" i="57"/>
  <c r="S1160" i="57"/>
  <c r="T1160" i="57"/>
  <c r="O1161" i="57"/>
  <c r="P1161" i="57"/>
  <c r="Q1161" i="57"/>
  <c r="T1161" i="57" s="1"/>
  <c r="R1161" i="57"/>
  <c r="S1161" i="57"/>
  <c r="O1162" i="57"/>
  <c r="P1162" i="57"/>
  <c r="Q1162" i="57"/>
  <c r="T1162" i="57" s="1"/>
  <c r="R1162" i="57"/>
  <c r="S1162" i="57"/>
  <c r="P1163" i="57"/>
  <c r="Q1163" i="57"/>
  <c r="O1163" i="57" s="1"/>
  <c r="R1163" i="57"/>
  <c r="S1163" i="57"/>
  <c r="P1164" i="57"/>
  <c r="O1164" i="57" s="1"/>
  <c r="Q1164" i="57"/>
  <c r="R1164" i="57"/>
  <c r="S1164" i="57"/>
  <c r="T1164" i="57"/>
  <c r="P1165" i="57"/>
  <c r="O1165" i="57" s="1"/>
  <c r="Q1165" i="57"/>
  <c r="T1165" i="57" s="1"/>
  <c r="R1165" i="57"/>
  <c r="S1165" i="57"/>
  <c r="P1166" i="57"/>
  <c r="O1166" i="57" s="1"/>
  <c r="Q1166" i="57"/>
  <c r="T1166" i="57" s="1"/>
  <c r="R1166" i="57"/>
  <c r="S1166" i="57"/>
  <c r="O1167" i="57"/>
  <c r="P1167" i="57"/>
  <c r="Q1167" i="57"/>
  <c r="R1167" i="57"/>
  <c r="S1167" i="57"/>
  <c r="T1167" i="57"/>
  <c r="O1168" i="57"/>
  <c r="P1168" i="57"/>
  <c r="Q1168" i="57"/>
  <c r="R1168" i="57"/>
  <c r="S1168" i="57"/>
  <c r="T1168" i="57"/>
  <c r="P1169" i="57"/>
  <c r="Q1169" i="57"/>
  <c r="R1169" i="57"/>
  <c r="S1169" i="57"/>
  <c r="P1170" i="57"/>
  <c r="O1170" i="57" s="1"/>
  <c r="Q1170" i="57"/>
  <c r="T1170" i="57" s="1"/>
  <c r="R1170" i="57"/>
  <c r="S1170" i="57"/>
  <c r="O1171" i="57"/>
  <c r="P1171" i="57"/>
  <c r="Q1171" i="57"/>
  <c r="R1171" i="57"/>
  <c r="S1171" i="57"/>
  <c r="T1171" i="57"/>
  <c r="O1172" i="57"/>
  <c r="P1172" i="57"/>
  <c r="Q1172" i="57"/>
  <c r="T1172" i="57" s="1"/>
  <c r="R1172" i="57"/>
  <c r="S1172" i="57"/>
  <c r="P1173" i="57"/>
  <c r="O1173" i="57" s="1"/>
  <c r="Q1173" i="57"/>
  <c r="T1173" i="57" s="1"/>
  <c r="R1173" i="57"/>
  <c r="S1173" i="57"/>
  <c r="O1174" i="57"/>
  <c r="P1174" i="57"/>
  <c r="Q1174" i="57"/>
  <c r="R1174" i="57"/>
  <c r="S1174" i="57"/>
  <c r="T1174" i="57"/>
  <c r="O1175" i="57"/>
  <c r="P1175" i="57"/>
  <c r="Q1175" i="57"/>
  <c r="R1175" i="57"/>
  <c r="S1175" i="57"/>
  <c r="T1175" i="57"/>
  <c r="O1176" i="57"/>
  <c r="P1176" i="57"/>
  <c r="Q1176" i="57"/>
  <c r="T1176" i="57" s="1"/>
  <c r="R1176" i="57"/>
  <c r="S1176" i="57"/>
  <c r="P1177" i="57"/>
  <c r="Q1177" i="57"/>
  <c r="T1177" i="57" s="1"/>
  <c r="R1177" i="57"/>
  <c r="S1177" i="57"/>
  <c r="P1178" i="57"/>
  <c r="O1178" i="57" s="1"/>
  <c r="Q1178" i="57"/>
  <c r="R1178" i="57"/>
  <c r="S1178" i="57"/>
  <c r="T1178" i="57"/>
  <c r="O1179" i="57"/>
  <c r="P1179" i="57"/>
  <c r="Q1179" i="57"/>
  <c r="T1179" i="57" s="1"/>
  <c r="R1179" i="57"/>
  <c r="S1179" i="57"/>
  <c r="P1180" i="57"/>
  <c r="O1180" i="57" s="1"/>
  <c r="Q1180" i="57"/>
  <c r="T1180" i="57" s="1"/>
  <c r="R1180" i="57"/>
  <c r="S1180" i="57"/>
  <c r="P1181" i="57"/>
  <c r="O1181" i="57" s="1"/>
  <c r="Q1181" i="57"/>
  <c r="T1181" i="57" s="1"/>
  <c r="R1181" i="57"/>
  <c r="S1181" i="57"/>
  <c r="O1182" i="57"/>
  <c r="P1182" i="57"/>
  <c r="Q1182" i="57"/>
  <c r="R1182" i="57"/>
  <c r="S1182" i="57"/>
  <c r="T1182" i="57"/>
  <c r="P1183" i="57"/>
  <c r="Q1183" i="57"/>
  <c r="R1183" i="57"/>
  <c r="S1183" i="57"/>
  <c r="P1184" i="57"/>
  <c r="Q1184" i="57"/>
  <c r="T1184" i="57" s="1"/>
  <c r="R1184" i="57"/>
  <c r="S1184" i="57"/>
  <c r="O1185" i="57"/>
  <c r="P1185" i="57"/>
  <c r="Q1185" i="57"/>
  <c r="T1185" i="57" s="1"/>
  <c r="R1185" i="57"/>
  <c r="S1185" i="57"/>
  <c r="O1186" i="57"/>
  <c r="P1186" i="57"/>
  <c r="Q1186" i="57"/>
  <c r="T1186" i="57" s="1"/>
  <c r="R1186" i="57"/>
  <c r="S1186" i="57"/>
  <c r="O1187" i="57"/>
  <c r="P1187" i="57"/>
  <c r="Q1187" i="57"/>
  <c r="T1187" i="57" s="1"/>
  <c r="R1187" i="57"/>
  <c r="S1187" i="57"/>
  <c r="P1188" i="57"/>
  <c r="O1188" i="57" s="1"/>
  <c r="Q1188" i="57"/>
  <c r="R1188" i="57"/>
  <c r="S1188" i="57"/>
  <c r="T1188" i="57"/>
  <c r="P1189" i="57"/>
  <c r="O1189" i="57" s="1"/>
  <c r="Q1189" i="57"/>
  <c r="T1189" i="57" s="1"/>
  <c r="R1189" i="57"/>
  <c r="S1189" i="57"/>
  <c r="P1190" i="57"/>
  <c r="Q1190" i="57"/>
  <c r="T1190" i="57" s="1"/>
  <c r="R1190" i="57"/>
  <c r="S1190" i="57"/>
  <c r="P1191" i="57"/>
  <c r="Q1191" i="57"/>
  <c r="R1191" i="57"/>
  <c r="S1191" i="57"/>
  <c r="O1192" i="57"/>
  <c r="P1192" i="57"/>
  <c r="Q1192" i="57"/>
  <c r="R1192" i="57"/>
  <c r="S1192" i="57"/>
  <c r="T1192" i="57"/>
  <c r="O1193" i="57"/>
  <c r="P1193" i="57"/>
  <c r="Q1193" i="57"/>
  <c r="T1193" i="57" s="1"/>
  <c r="R1193" i="57"/>
  <c r="S1193" i="57"/>
  <c r="P1194" i="57"/>
  <c r="O1194" i="57" s="1"/>
  <c r="Q1194" i="57"/>
  <c r="R1194" i="57"/>
  <c r="S1194" i="57"/>
  <c r="T1194" i="57"/>
  <c r="P1195" i="57"/>
  <c r="Q1195" i="57"/>
  <c r="R1195" i="57"/>
  <c r="S1195" i="57"/>
  <c r="P1196" i="57"/>
  <c r="O1196" i="57" s="1"/>
  <c r="Q1196" i="57"/>
  <c r="R1196" i="57"/>
  <c r="S1196" i="57"/>
  <c r="T1196" i="57"/>
  <c r="O1197" i="57"/>
  <c r="P1197" i="57"/>
  <c r="Q1197" i="57"/>
  <c r="T1197" i="57" s="1"/>
  <c r="R1197" i="57"/>
  <c r="S1197" i="57"/>
  <c r="P1198" i="57"/>
  <c r="O1198" i="57" s="1"/>
  <c r="Q1198" i="57"/>
  <c r="T1198" i="57" s="1"/>
  <c r="R1198" i="57"/>
  <c r="S1198" i="57"/>
  <c r="O1199" i="57"/>
  <c r="P1199" i="57"/>
  <c r="Q1199" i="57"/>
  <c r="R1199" i="57"/>
  <c r="S1199" i="57"/>
  <c r="T1199" i="57"/>
  <c r="O1200" i="57"/>
  <c r="P1200" i="57"/>
  <c r="Q1200" i="57"/>
  <c r="T1200" i="57" s="1"/>
  <c r="R1200" i="57"/>
  <c r="S1200" i="57"/>
  <c r="P1201" i="57"/>
  <c r="O1201" i="57" s="1"/>
  <c r="Q1201" i="57"/>
  <c r="T1201" i="57" s="1"/>
  <c r="R1201" i="57"/>
  <c r="S1201" i="57"/>
  <c r="P1202" i="57"/>
  <c r="Q1202" i="57"/>
  <c r="R1202" i="57"/>
  <c r="S1202" i="57"/>
  <c r="T1202" i="57"/>
  <c r="O1203" i="57"/>
  <c r="P1203" i="57"/>
  <c r="Q1203" i="57"/>
  <c r="R1203" i="57"/>
  <c r="S1203" i="57"/>
  <c r="T1203" i="57"/>
  <c r="P1204" i="57"/>
  <c r="O1204" i="57" s="1"/>
  <c r="Q1204" i="57"/>
  <c r="T1204" i="57" s="1"/>
  <c r="R1204" i="57"/>
  <c r="S1204" i="57"/>
  <c r="P1205" i="57"/>
  <c r="O1205" i="57" s="1"/>
  <c r="Q1205" i="57"/>
  <c r="T1205" i="57" s="1"/>
  <c r="R1205" i="57"/>
  <c r="S1205" i="57"/>
  <c r="O1206" i="57"/>
  <c r="P1206" i="57"/>
  <c r="Q1206" i="57"/>
  <c r="R1206" i="57"/>
  <c r="S1206" i="57"/>
  <c r="T1206" i="57"/>
  <c r="P1207" i="57"/>
  <c r="Q1207" i="57"/>
  <c r="T1207" i="57" s="1"/>
  <c r="R1207" i="57"/>
  <c r="S1207" i="57"/>
  <c r="P1208" i="57"/>
  <c r="Q1208" i="57"/>
  <c r="R1208" i="57"/>
  <c r="S1208" i="57"/>
  <c r="P1209" i="57"/>
  <c r="Q1209" i="57"/>
  <c r="T1209" i="57" s="1"/>
  <c r="R1209" i="57"/>
  <c r="S1209" i="57"/>
  <c r="P1210" i="57"/>
  <c r="O1210" i="57" s="1"/>
  <c r="Q1210" i="57"/>
  <c r="R1210" i="57"/>
  <c r="S1210" i="57"/>
  <c r="T1210" i="57"/>
  <c r="O1211" i="57"/>
  <c r="P1211" i="57"/>
  <c r="Q1211" i="57"/>
  <c r="T1211" i="57" s="1"/>
  <c r="R1211" i="57"/>
  <c r="S1211" i="57"/>
  <c r="P1212" i="57"/>
  <c r="O1212" i="57" s="1"/>
  <c r="Q1212" i="57"/>
  <c r="T1212" i="57" s="1"/>
  <c r="R1212" i="57"/>
  <c r="S1212" i="57"/>
  <c r="P1213" i="57"/>
  <c r="Q1213" i="57"/>
  <c r="T1213" i="57" s="1"/>
  <c r="R1213" i="57"/>
  <c r="S1213" i="57"/>
  <c r="O1214" i="57"/>
  <c r="P1214" i="57"/>
  <c r="Q1214" i="57"/>
  <c r="R1214" i="57"/>
  <c r="S1214" i="57"/>
  <c r="T1214" i="57"/>
  <c r="P1215" i="57"/>
  <c r="Q1215" i="57"/>
  <c r="T1215" i="57" s="1"/>
  <c r="R1215" i="57"/>
  <c r="S1215" i="57"/>
  <c r="P1216" i="57"/>
  <c r="O1216" i="57" s="1"/>
  <c r="Q1216" i="57"/>
  <c r="T1216" i="57" s="1"/>
  <c r="R1216" i="57"/>
  <c r="S1216" i="57"/>
  <c r="O1217" i="57"/>
  <c r="P1217" i="57"/>
  <c r="Q1217" i="57"/>
  <c r="T1217" i="57" s="1"/>
  <c r="R1217" i="57"/>
  <c r="S1217" i="57"/>
  <c r="P1218" i="57"/>
  <c r="O1218" i="57" s="1"/>
  <c r="Q1218" i="57"/>
  <c r="T1218" i="57" s="1"/>
  <c r="R1218" i="57"/>
  <c r="S1218" i="57"/>
  <c r="O1219" i="57"/>
  <c r="P1219" i="57"/>
  <c r="Q1219" i="57"/>
  <c r="R1219" i="57"/>
  <c r="S1219" i="57"/>
  <c r="T1219" i="57"/>
  <c r="P1220" i="57"/>
  <c r="Q1220" i="57"/>
  <c r="T1220" i="57" s="1"/>
  <c r="R1220" i="57"/>
  <c r="S1220" i="57"/>
  <c r="P1221" i="57"/>
  <c r="O1221" i="57" s="1"/>
  <c r="Q1221" i="57"/>
  <c r="T1221" i="57" s="1"/>
  <c r="R1221" i="57"/>
  <c r="S1221" i="57"/>
  <c r="P1222" i="57"/>
  <c r="O1222" i="57" s="1"/>
  <c r="Q1222" i="57"/>
  <c r="T1222" i="57" s="1"/>
  <c r="R1222" i="57"/>
  <c r="S1222" i="57"/>
  <c r="P1223" i="57"/>
  <c r="Q1223" i="57"/>
  <c r="R1223" i="57"/>
  <c r="S1223" i="57"/>
  <c r="O1224" i="57"/>
  <c r="P1224" i="57"/>
  <c r="Q1224" i="57"/>
  <c r="R1224" i="57"/>
  <c r="S1224" i="57"/>
  <c r="T1224" i="57"/>
  <c r="O1225" i="57"/>
  <c r="P1225" i="57"/>
  <c r="Q1225" i="57"/>
  <c r="T1225" i="57" s="1"/>
  <c r="R1225" i="57"/>
  <c r="S1225" i="57"/>
  <c r="P1226" i="57"/>
  <c r="O1226" i="57" s="1"/>
  <c r="Q1226" i="57"/>
  <c r="R1226" i="57"/>
  <c r="S1226" i="57"/>
  <c r="T1226" i="57"/>
  <c r="P1227" i="57"/>
  <c r="Q1227" i="57"/>
  <c r="O1227" i="57" s="1"/>
  <c r="R1227" i="57"/>
  <c r="S1227" i="57"/>
  <c r="T1227" i="57"/>
  <c r="P1228" i="57"/>
  <c r="O1228" i="57" s="1"/>
  <c r="Q1228" i="57"/>
  <c r="R1228" i="57"/>
  <c r="S1228" i="57"/>
  <c r="T1228" i="57"/>
  <c r="P1229" i="57"/>
  <c r="O1229" i="57" s="1"/>
  <c r="Q1229" i="57"/>
  <c r="T1229" i="57" s="1"/>
  <c r="R1229" i="57"/>
  <c r="S1229" i="57"/>
  <c r="P1230" i="57"/>
  <c r="O1230" i="57" s="1"/>
  <c r="Q1230" i="57"/>
  <c r="T1230" i="57" s="1"/>
  <c r="R1230" i="57"/>
  <c r="S1230" i="57"/>
  <c r="O1231" i="57"/>
  <c r="P1231" i="57"/>
  <c r="Q1231" i="57"/>
  <c r="R1231" i="57"/>
  <c r="S1231" i="57"/>
  <c r="T1231" i="57"/>
  <c r="P1232" i="57"/>
  <c r="Q1232" i="57"/>
  <c r="O1232" i="57" s="1"/>
  <c r="R1232" i="57"/>
  <c r="S1232" i="57"/>
  <c r="O1233" i="57"/>
  <c r="P1233" i="57"/>
  <c r="Q1233" i="57"/>
  <c r="T1233" i="57" s="1"/>
  <c r="R1233" i="57"/>
  <c r="S1233" i="57"/>
  <c r="P1234" i="57"/>
  <c r="Q1234" i="57"/>
  <c r="T1234" i="57" s="1"/>
  <c r="R1234" i="57"/>
  <c r="S1234" i="57"/>
  <c r="O1235" i="57"/>
  <c r="P1235" i="57"/>
  <c r="Q1235" i="57"/>
  <c r="R1235" i="57"/>
  <c r="S1235" i="57"/>
  <c r="T1235" i="57"/>
  <c r="O1236" i="57"/>
  <c r="P1236" i="57"/>
  <c r="Q1236" i="57"/>
  <c r="T1236" i="57" s="1"/>
  <c r="R1236" i="57"/>
  <c r="S1236" i="57"/>
  <c r="P1237" i="57"/>
  <c r="Q1237" i="57"/>
  <c r="T1237" i="57" s="1"/>
  <c r="R1237" i="57"/>
  <c r="S1237" i="57"/>
  <c r="O1238" i="57"/>
  <c r="P1238" i="57"/>
  <c r="Q1238" i="57"/>
  <c r="R1238" i="57"/>
  <c r="S1238" i="57"/>
  <c r="T1238" i="57"/>
  <c r="O1239" i="57"/>
  <c r="P1239" i="57"/>
  <c r="Q1239" i="57"/>
  <c r="R1239" i="57"/>
  <c r="S1239" i="57"/>
  <c r="T1239" i="57"/>
  <c r="P1240" i="57"/>
  <c r="O1240" i="57" s="1"/>
  <c r="Q1240" i="57"/>
  <c r="T1240" i="57" s="1"/>
  <c r="R1240" i="57"/>
  <c r="S1240" i="57"/>
  <c r="P1241" i="57"/>
  <c r="Q1241" i="57"/>
  <c r="T1241" i="57" s="1"/>
  <c r="R1241" i="57"/>
  <c r="S1241" i="57"/>
  <c r="P1242" i="57"/>
  <c r="O1242" i="57" s="1"/>
  <c r="Q1242" i="57"/>
  <c r="R1242" i="57"/>
  <c r="S1242" i="57"/>
  <c r="T1242" i="57"/>
  <c r="O1243" i="57"/>
  <c r="P1243" i="57"/>
  <c r="Q1243" i="57"/>
  <c r="T1243" i="57" s="1"/>
  <c r="R1243" i="57"/>
  <c r="S1243" i="57"/>
  <c r="P1244" i="57"/>
  <c r="O1244" i="57" s="1"/>
  <c r="Q1244" i="57"/>
  <c r="R1244" i="57"/>
  <c r="S1244" i="57"/>
  <c r="T1244" i="57"/>
  <c r="P1245" i="57"/>
  <c r="Q1245" i="57"/>
  <c r="T1245" i="57" s="1"/>
  <c r="R1245" i="57"/>
  <c r="S1245" i="57"/>
  <c r="P1246" i="57"/>
  <c r="Q1246" i="57"/>
  <c r="O1246" i="57" s="1"/>
  <c r="R1246" i="57"/>
  <c r="S1246" i="57"/>
  <c r="P1247" i="57"/>
  <c r="Q1247" i="57"/>
  <c r="T1247" i="57" s="1"/>
  <c r="R1247" i="57"/>
  <c r="S1247" i="57"/>
  <c r="P1248" i="57"/>
  <c r="Q1248" i="57"/>
  <c r="T1248" i="57" s="1"/>
  <c r="R1248" i="57"/>
  <c r="S1248" i="57"/>
  <c r="O1249" i="57"/>
  <c r="P1249" i="57"/>
  <c r="Q1249" i="57"/>
  <c r="T1249" i="57" s="1"/>
  <c r="R1249" i="57"/>
  <c r="S1249" i="57"/>
  <c r="P1250" i="57"/>
  <c r="O1250" i="57" s="1"/>
  <c r="Q1250" i="57"/>
  <c r="T1250" i="57" s="1"/>
  <c r="R1250" i="57"/>
  <c r="S1250" i="57"/>
  <c r="O1251" i="57"/>
  <c r="P1251" i="57"/>
  <c r="Q1251" i="57"/>
  <c r="T1251" i="57" s="1"/>
  <c r="R1251" i="57"/>
  <c r="S1251" i="57"/>
  <c r="P1252" i="57"/>
  <c r="O1252" i="57" s="1"/>
  <c r="Q1252" i="57"/>
  <c r="R1252" i="57"/>
  <c r="S1252" i="57"/>
  <c r="T1252" i="57"/>
  <c r="P1253" i="57"/>
  <c r="O1253" i="57" s="1"/>
  <c r="Q1253" i="57"/>
  <c r="T1253" i="57" s="1"/>
  <c r="R1253" i="57"/>
  <c r="S1253" i="57"/>
  <c r="P1254" i="57"/>
  <c r="O1254" i="57" s="1"/>
  <c r="Q1254" i="57"/>
  <c r="T1254" i="57" s="1"/>
  <c r="R1254" i="57"/>
  <c r="S1254" i="57"/>
  <c r="P1255" i="57"/>
  <c r="Q1255" i="57"/>
  <c r="R1255" i="57"/>
  <c r="S1255" i="57"/>
  <c r="O1256" i="57"/>
  <c r="P1256" i="57"/>
  <c r="Q1256" i="57"/>
  <c r="R1256" i="57"/>
  <c r="S1256" i="57"/>
  <c r="T1256" i="57"/>
  <c r="P1257" i="57"/>
  <c r="Q1257" i="57"/>
  <c r="R1257" i="57"/>
  <c r="S1257" i="57"/>
  <c r="P1258" i="57"/>
  <c r="O1258" i="57" s="1"/>
  <c r="Q1258" i="57"/>
  <c r="R1258" i="57"/>
  <c r="S1258" i="57"/>
  <c r="T1258" i="57"/>
  <c r="P1259" i="57"/>
  <c r="Q1259" i="57"/>
  <c r="R1259" i="57"/>
  <c r="S1259" i="57"/>
  <c r="P1260" i="57"/>
  <c r="O1260" i="57" s="1"/>
  <c r="Q1260" i="57"/>
  <c r="R1260" i="57"/>
  <c r="S1260" i="57"/>
  <c r="T1260" i="57"/>
  <c r="P1261" i="57"/>
  <c r="O1261" i="57" s="1"/>
  <c r="Q1261" i="57"/>
  <c r="T1261" i="57" s="1"/>
  <c r="R1261" i="57"/>
  <c r="S1261" i="57"/>
  <c r="P1262" i="57"/>
  <c r="O1262" i="57" s="1"/>
  <c r="Q1262" i="57"/>
  <c r="T1262" i="57" s="1"/>
  <c r="R1262" i="57"/>
  <c r="S1262" i="57"/>
  <c r="O1263" i="57"/>
  <c r="P1263" i="57"/>
  <c r="Q1263" i="57"/>
  <c r="R1263" i="57"/>
  <c r="S1263" i="57"/>
  <c r="T1263" i="57"/>
  <c r="O1264" i="57"/>
  <c r="P1264" i="57"/>
  <c r="Q1264" i="57"/>
  <c r="T1264" i="57" s="1"/>
  <c r="R1264" i="57"/>
  <c r="S1264" i="57"/>
  <c r="P1265" i="57"/>
  <c r="O1265" i="57" s="1"/>
  <c r="Q1265" i="57"/>
  <c r="T1265" i="57" s="1"/>
  <c r="R1265" i="57"/>
  <c r="S1265" i="57"/>
  <c r="P1266" i="57"/>
  <c r="Q1266" i="57"/>
  <c r="R1266" i="57"/>
  <c r="S1266" i="57"/>
  <c r="T1266" i="57"/>
  <c r="O1267" i="57"/>
  <c r="P1267" i="57"/>
  <c r="Q1267" i="57"/>
  <c r="R1267" i="57"/>
  <c r="S1267" i="57"/>
  <c r="T1267" i="57"/>
  <c r="P1268" i="57"/>
  <c r="O1268" i="57" s="1"/>
  <c r="Q1268" i="57"/>
  <c r="T1268" i="57" s="1"/>
  <c r="R1268" i="57"/>
  <c r="S1268" i="57"/>
  <c r="P1269" i="57"/>
  <c r="O1269" i="57" s="1"/>
  <c r="Q1269" i="57"/>
  <c r="T1269" i="57" s="1"/>
  <c r="R1269" i="57"/>
  <c r="S1269" i="57"/>
  <c r="O1270" i="57"/>
  <c r="P1270" i="57"/>
  <c r="Q1270" i="57"/>
  <c r="R1270" i="57"/>
  <c r="S1270" i="57"/>
  <c r="T1270" i="57"/>
  <c r="P1271" i="57"/>
  <c r="Q1271" i="57"/>
  <c r="T1271" i="57" s="1"/>
  <c r="R1271" i="57"/>
  <c r="S1271" i="57"/>
  <c r="P1272" i="57"/>
  <c r="Q1272" i="57"/>
  <c r="R1272" i="57"/>
  <c r="S1272" i="57"/>
  <c r="P1273" i="57"/>
  <c r="Q1273" i="57"/>
  <c r="T1273" i="57" s="1"/>
  <c r="R1273" i="57"/>
  <c r="S1273" i="57"/>
  <c r="P1274" i="57"/>
  <c r="O1274" i="57" s="1"/>
  <c r="Q1274" i="57"/>
  <c r="R1274" i="57"/>
  <c r="S1274" i="57"/>
  <c r="T1274" i="57"/>
  <c r="O1275" i="57"/>
  <c r="P1275" i="57"/>
  <c r="Q1275" i="57"/>
  <c r="T1275" i="57" s="1"/>
  <c r="R1275" i="57"/>
  <c r="S1275" i="57"/>
  <c r="O1276" i="57"/>
  <c r="P1276" i="57"/>
  <c r="Q1276" i="57"/>
  <c r="T1276" i="57" s="1"/>
  <c r="R1276" i="57"/>
  <c r="S1276" i="57"/>
  <c r="P1277" i="57"/>
  <c r="Q1277" i="57"/>
  <c r="T1277" i="57" s="1"/>
  <c r="R1277" i="57"/>
  <c r="S1277" i="57"/>
  <c r="O1278" i="57"/>
  <c r="P1278" i="57"/>
  <c r="Q1278" i="57"/>
  <c r="R1278" i="57"/>
  <c r="S1278" i="57"/>
  <c r="T1278" i="57"/>
  <c r="O1279" i="57"/>
  <c r="P1279" i="57"/>
  <c r="Q1279" i="57"/>
  <c r="T1279" i="57" s="1"/>
  <c r="R1279" i="57"/>
  <c r="S1279" i="57"/>
  <c r="P1280" i="57"/>
  <c r="O1280" i="57" s="1"/>
  <c r="Q1280" i="57"/>
  <c r="T1280" i="57" s="1"/>
  <c r="R1280" i="57"/>
  <c r="S1280" i="57"/>
  <c r="O1281" i="57"/>
  <c r="P1281" i="57"/>
  <c r="Q1281" i="57"/>
  <c r="T1281" i="57" s="1"/>
  <c r="R1281" i="57"/>
  <c r="S1281" i="57"/>
  <c r="P1282" i="57"/>
  <c r="O1282" i="57" s="1"/>
  <c r="Q1282" i="57"/>
  <c r="T1282" i="57" s="1"/>
  <c r="R1282" i="57"/>
  <c r="S1282" i="57"/>
  <c r="O1283" i="57"/>
  <c r="P1283" i="57"/>
  <c r="Q1283" i="57"/>
  <c r="R1283" i="57"/>
  <c r="S1283" i="57"/>
  <c r="T1283" i="57"/>
  <c r="P1284" i="57"/>
  <c r="Q1284" i="57"/>
  <c r="T1284" i="57" s="1"/>
  <c r="R1284" i="57"/>
  <c r="S1284" i="57"/>
  <c r="P1285" i="57"/>
  <c r="O1285" i="57" s="1"/>
  <c r="Q1285" i="57"/>
  <c r="T1285" i="57" s="1"/>
  <c r="R1285" i="57"/>
  <c r="S1285" i="57"/>
  <c r="P1286" i="57"/>
  <c r="O1286" i="57" s="1"/>
  <c r="Q1286" i="57"/>
  <c r="T1286" i="57" s="1"/>
  <c r="R1286" i="57"/>
  <c r="S1286" i="57"/>
  <c r="P1287" i="57"/>
  <c r="Q1287" i="57"/>
  <c r="R1287" i="57"/>
  <c r="S1287" i="57"/>
  <c r="O1288" i="57"/>
  <c r="P1288" i="57"/>
  <c r="Q1288" i="57"/>
  <c r="R1288" i="57"/>
  <c r="S1288" i="57"/>
  <c r="T1288" i="57"/>
  <c r="P1289" i="57"/>
  <c r="Q1289" i="57"/>
  <c r="T1289" i="57" s="1"/>
  <c r="R1289" i="57"/>
  <c r="S1289" i="57"/>
  <c r="P1290" i="57"/>
  <c r="O1290" i="57" s="1"/>
  <c r="Q1290" i="57"/>
  <c r="R1290" i="57"/>
  <c r="S1290" i="57"/>
  <c r="T1290" i="57"/>
  <c r="P1291" i="57"/>
  <c r="Q1291" i="57"/>
  <c r="O1291" i="57" s="1"/>
  <c r="R1291" i="57"/>
  <c r="S1291" i="57"/>
  <c r="T1291" i="57"/>
  <c r="P1292" i="57"/>
  <c r="O1292" i="57" s="1"/>
  <c r="Q1292" i="57"/>
  <c r="R1292" i="57"/>
  <c r="S1292" i="57"/>
  <c r="T1292" i="57"/>
  <c r="P1293" i="57"/>
  <c r="O1293" i="57" s="1"/>
  <c r="Q1293" i="57"/>
  <c r="T1293" i="57" s="1"/>
  <c r="R1293" i="57"/>
  <c r="S1293" i="57"/>
  <c r="P1294" i="57"/>
  <c r="O1294" i="57" s="1"/>
  <c r="Q1294" i="57"/>
  <c r="T1294" i="57" s="1"/>
  <c r="R1294" i="57"/>
  <c r="S1294" i="57"/>
  <c r="O1295" i="57"/>
  <c r="P1295" i="57"/>
  <c r="Q1295" i="57"/>
  <c r="R1295" i="57"/>
  <c r="S1295" i="57"/>
  <c r="T1295" i="57"/>
  <c r="P1296" i="57"/>
  <c r="Q1296" i="57"/>
  <c r="O1296" i="57" s="1"/>
  <c r="R1296" i="57"/>
  <c r="S1296" i="57"/>
  <c r="O1297" i="57"/>
  <c r="P1297" i="57"/>
  <c r="Q1297" i="57"/>
  <c r="T1297" i="57" s="1"/>
  <c r="R1297" i="57"/>
  <c r="S1297" i="57"/>
  <c r="P1298" i="57"/>
  <c r="Q1298" i="57"/>
  <c r="T1298" i="57" s="1"/>
  <c r="R1298" i="57"/>
  <c r="S1298" i="57"/>
  <c r="O1299" i="57"/>
  <c r="P1299" i="57"/>
  <c r="Q1299" i="57"/>
  <c r="R1299" i="57"/>
  <c r="S1299" i="57"/>
  <c r="T1299" i="57"/>
  <c r="O1300" i="57"/>
  <c r="P1300" i="57"/>
  <c r="Q1300" i="57"/>
  <c r="T1300" i="57" s="1"/>
  <c r="R1300" i="57"/>
  <c r="S1300" i="57"/>
  <c r="P1301" i="57"/>
  <c r="O1301" i="57" s="1"/>
  <c r="Q1301" i="57"/>
  <c r="T1301" i="57" s="1"/>
  <c r="R1301" i="57"/>
  <c r="S1301" i="57"/>
  <c r="O1302" i="57"/>
  <c r="P1302" i="57"/>
  <c r="Q1302" i="57"/>
  <c r="R1302" i="57"/>
  <c r="S1302" i="57"/>
  <c r="T1302" i="57"/>
  <c r="O1303" i="57"/>
  <c r="P1303" i="57"/>
  <c r="Q1303" i="57"/>
  <c r="R1303" i="57"/>
  <c r="S1303" i="57"/>
  <c r="T1303" i="57"/>
  <c r="P1304" i="57"/>
  <c r="O1304" i="57" s="1"/>
  <c r="Q1304" i="57"/>
  <c r="T1304" i="57" s="1"/>
  <c r="R1304" i="57"/>
  <c r="S1304" i="57"/>
  <c r="P1305" i="57"/>
  <c r="Q1305" i="57"/>
  <c r="T1305" i="57" s="1"/>
  <c r="R1305" i="57"/>
  <c r="S1305" i="57"/>
  <c r="P1306" i="57"/>
  <c r="O1306" i="57" s="1"/>
  <c r="Q1306" i="57"/>
  <c r="R1306" i="57"/>
  <c r="S1306" i="57"/>
  <c r="T1306" i="57"/>
  <c r="O1307" i="57"/>
  <c r="P1307" i="57"/>
  <c r="Q1307" i="57"/>
  <c r="T1307" i="57" s="1"/>
  <c r="R1307" i="57"/>
  <c r="S1307" i="57"/>
  <c r="P1308" i="57"/>
  <c r="O1308" i="57" s="1"/>
  <c r="Q1308" i="57"/>
  <c r="R1308" i="57"/>
  <c r="S1308" i="57"/>
  <c r="T1308" i="57"/>
  <c r="P1309" i="57"/>
  <c r="Q1309" i="57"/>
  <c r="T1309" i="57" s="1"/>
  <c r="R1309" i="57"/>
  <c r="S1309" i="57"/>
  <c r="P1310" i="57"/>
  <c r="Q1310" i="57"/>
  <c r="O1310" i="57" s="1"/>
  <c r="R1310" i="57"/>
  <c r="S1310" i="57"/>
  <c r="P1311" i="57"/>
  <c r="Q1311" i="57"/>
  <c r="T1311" i="57" s="1"/>
  <c r="R1311" i="57"/>
  <c r="S1311" i="57"/>
  <c r="P1312" i="57"/>
  <c r="Q1312" i="57"/>
  <c r="T1312" i="57" s="1"/>
  <c r="R1312" i="57"/>
  <c r="S1312" i="57"/>
  <c r="O1313" i="57"/>
  <c r="P1313" i="57"/>
  <c r="Q1313" i="57"/>
  <c r="T1313" i="57" s="1"/>
  <c r="R1313" i="57"/>
  <c r="S1313" i="57"/>
  <c r="O1314" i="57"/>
  <c r="P1314" i="57"/>
  <c r="Q1314" i="57"/>
  <c r="T1314" i="57" s="1"/>
  <c r="R1314" i="57"/>
  <c r="S1314" i="57"/>
  <c r="O1315" i="57"/>
  <c r="P1315" i="57"/>
  <c r="Q1315" i="57"/>
  <c r="T1315" i="57" s="1"/>
  <c r="R1315" i="57"/>
  <c r="S1315" i="57"/>
  <c r="P1316" i="57"/>
  <c r="O1316" i="57" s="1"/>
  <c r="Q1316" i="57"/>
  <c r="R1316" i="57"/>
  <c r="S1316" i="57"/>
  <c r="T1316" i="57"/>
  <c r="P1317" i="57"/>
  <c r="O1317" i="57" s="1"/>
  <c r="Q1317" i="57"/>
  <c r="T1317" i="57" s="1"/>
  <c r="R1317" i="57"/>
  <c r="S1317" i="57"/>
  <c r="P1318" i="57"/>
  <c r="O1318" i="57" s="1"/>
  <c r="Q1318" i="57"/>
  <c r="T1318" i="57" s="1"/>
  <c r="R1318" i="57"/>
  <c r="S1318" i="57"/>
  <c r="P1319" i="57"/>
  <c r="Q1319" i="57"/>
  <c r="O1319" i="57" s="1"/>
  <c r="R1319" i="57"/>
  <c r="S1319" i="57"/>
  <c r="T1319" i="57"/>
  <c r="O1320" i="57"/>
  <c r="P1320" i="57"/>
  <c r="Q1320" i="57"/>
  <c r="R1320" i="57"/>
  <c r="S1320" i="57"/>
  <c r="T1320" i="57"/>
  <c r="P1321" i="57"/>
  <c r="O1321" i="57" s="1"/>
  <c r="Q1321" i="57"/>
  <c r="T1321" i="57" s="1"/>
  <c r="R1321" i="57"/>
  <c r="S1321" i="57"/>
  <c r="P1322" i="57"/>
  <c r="Q1322" i="57"/>
  <c r="O1322" i="57" s="1"/>
  <c r="R1322" i="57"/>
  <c r="S1322" i="57"/>
  <c r="T1322" i="57"/>
  <c r="P1323" i="57"/>
  <c r="Q1323" i="57"/>
  <c r="O1323" i="57" s="1"/>
  <c r="R1323" i="57"/>
  <c r="S1323" i="57"/>
  <c r="T1323" i="57"/>
  <c r="O1324" i="57"/>
  <c r="P1324" i="57"/>
  <c r="Q1324" i="57"/>
  <c r="R1324" i="57"/>
  <c r="S1324" i="57"/>
  <c r="T1324" i="57"/>
  <c r="P1325" i="57"/>
  <c r="Q1325" i="57"/>
  <c r="T1325" i="57" s="1"/>
  <c r="R1325" i="57"/>
  <c r="S1325" i="57"/>
  <c r="O1326" i="57"/>
  <c r="P1326" i="57"/>
  <c r="Q1326" i="57"/>
  <c r="R1326" i="57"/>
  <c r="S1326" i="57"/>
  <c r="T1326" i="57"/>
  <c r="P1327" i="57"/>
  <c r="Q1327" i="57"/>
  <c r="T1327" i="57" s="1"/>
  <c r="R1327" i="57"/>
  <c r="S1327" i="57"/>
  <c r="O1328" i="57"/>
  <c r="P1328" i="57"/>
  <c r="Q1328" i="57"/>
  <c r="T1328" i="57" s="1"/>
  <c r="R1328" i="57"/>
  <c r="S1328" i="57"/>
  <c r="P1329" i="57"/>
  <c r="Q1329" i="57"/>
  <c r="R1329" i="57"/>
  <c r="S1329" i="57"/>
  <c r="P1330" i="57"/>
  <c r="Q1330" i="57"/>
  <c r="T1330" i="57" s="1"/>
  <c r="R1330" i="57"/>
  <c r="S1330" i="57"/>
  <c r="O1331" i="57"/>
  <c r="P1331" i="57"/>
  <c r="Q1331" i="57"/>
  <c r="R1331" i="57"/>
  <c r="S1331" i="57"/>
  <c r="T1331" i="57"/>
  <c r="P1332" i="57"/>
  <c r="Q1332" i="57"/>
  <c r="O1332" i="57" s="1"/>
  <c r="R1332" i="57"/>
  <c r="S1332" i="57"/>
  <c r="T1332" i="57"/>
  <c r="O1333" i="57"/>
  <c r="P1333" i="57"/>
  <c r="Q1333" i="57"/>
  <c r="T1333" i="57" s="1"/>
  <c r="R1333" i="57"/>
  <c r="S1333" i="57"/>
  <c r="O1334" i="57"/>
  <c r="P1334" i="57"/>
  <c r="Q1334" i="57"/>
  <c r="T1334" i="57" s="1"/>
  <c r="R1334" i="57"/>
  <c r="S1334" i="57"/>
  <c r="P1335" i="57"/>
  <c r="Q1335" i="57"/>
  <c r="O1335" i="57" s="1"/>
  <c r="R1335" i="57"/>
  <c r="S1335" i="57"/>
  <c r="P1336" i="57"/>
  <c r="O1336" i="57" s="1"/>
  <c r="Q1336" i="57"/>
  <c r="T1336" i="57" s="1"/>
  <c r="R1336" i="57"/>
  <c r="S1336" i="57"/>
  <c r="P1337" i="57"/>
  <c r="Q1337" i="57"/>
  <c r="T1337" i="57" s="1"/>
  <c r="R1337" i="57"/>
  <c r="S1337" i="57"/>
  <c r="P1338" i="57"/>
  <c r="O1338" i="57" s="1"/>
  <c r="Q1338" i="57"/>
  <c r="R1338" i="57"/>
  <c r="S1338" i="57"/>
  <c r="T1338" i="57"/>
  <c r="P1339" i="57"/>
  <c r="Q1339" i="57"/>
  <c r="O1339" i="57" s="1"/>
  <c r="R1339" i="57"/>
  <c r="S1339" i="57"/>
  <c r="T1339" i="57"/>
  <c r="P1340" i="57"/>
  <c r="O1340" i="57" s="1"/>
  <c r="Q1340" i="57"/>
  <c r="R1340" i="57"/>
  <c r="S1340" i="57"/>
  <c r="T1340" i="57"/>
  <c r="P1341" i="57"/>
  <c r="O1341" i="57" s="1"/>
  <c r="Q1341" i="57"/>
  <c r="T1341" i="57" s="1"/>
  <c r="R1341" i="57"/>
  <c r="S1341" i="57"/>
  <c r="P1342" i="57"/>
  <c r="O1342" i="57" s="1"/>
  <c r="Q1342" i="57"/>
  <c r="R1342" i="57"/>
  <c r="S1342" i="57"/>
  <c r="T1342" i="57"/>
  <c r="O1343" i="57"/>
  <c r="P1343" i="57"/>
  <c r="Q1343" i="57"/>
  <c r="T1343" i="57" s="1"/>
  <c r="R1343" i="57"/>
  <c r="S1343" i="57"/>
  <c r="P1344" i="57"/>
  <c r="O1344" i="57" s="1"/>
  <c r="Q1344" i="57"/>
  <c r="T1344" i="57" s="1"/>
  <c r="R1344" i="57"/>
  <c r="S1344" i="57"/>
  <c r="P1345" i="57"/>
  <c r="Q1345" i="57"/>
  <c r="R1345" i="57"/>
  <c r="S1345" i="57"/>
  <c r="P1346" i="57"/>
  <c r="O1346" i="57" s="1"/>
  <c r="Q1346" i="57"/>
  <c r="R1346" i="57"/>
  <c r="S1346" i="57"/>
  <c r="T1346" i="57"/>
  <c r="O1347" i="57"/>
  <c r="P1347" i="57"/>
  <c r="Q1347" i="57"/>
  <c r="T1347" i="57" s="1"/>
  <c r="R1347" i="57"/>
  <c r="S1347" i="57"/>
  <c r="P1348" i="57"/>
  <c r="Q1348" i="57"/>
  <c r="T1348" i="57" s="1"/>
  <c r="R1348" i="57"/>
  <c r="S1348" i="57"/>
  <c r="O1349" i="57"/>
  <c r="P1349" i="57"/>
  <c r="Q1349" i="57"/>
  <c r="T1349" i="57" s="1"/>
  <c r="R1349" i="57"/>
  <c r="S1349" i="57"/>
  <c r="P1350" i="57"/>
  <c r="O1350" i="57" s="1"/>
  <c r="Q1350" i="57"/>
  <c r="T1350" i="57" s="1"/>
  <c r="R1350" i="57"/>
  <c r="S1350" i="57"/>
  <c r="P1351" i="57"/>
  <c r="Q1351" i="57"/>
  <c r="O1351" i="57" s="1"/>
  <c r="R1351" i="57"/>
  <c r="S1351" i="57"/>
  <c r="T1351" i="57"/>
  <c r="O1352" i="57"/>
  <c r="P1352" i="57"/>
  <c r="Q1352" i="57"/>
  <c r="R1352" i="57"/>
  <c r="S1352" i="57"/>
  <c r="T1352" i="57"/>
  <c r="P1353" i="57"/>
  <c r="O1353" i="57" s="1"/>
  <c r="Q1353" i="57"/>
  <c r="T1353" i="57" s="1"/>
  <c r="R1353" i="57"/>
  <c r="S1353" i="57"/>
  <c r="P1354" i="57"/>
  <c r="Q1354" i="57"/>
  <c r="R1354" i="57"/>
  <c r="S1354" i="57"/>
  <c r="T1354" i="57"/>
  <c r="P1355" i="57"/>
  <c r="Q1355" i="57"/>
  <c r="O1355" i="57" s="1"/>
  <c r="R1355" i="57"/>
  <c r="S1355" i="57"/>
  <c r="T1355" i="57"/>
  <c r="O1356" i="57"/>
  <c r="P1356" i="57"/>
  <c r="Q1356" i="57"/>
  <c r="R1356" i="57"/>
  <c r="S1356" i="57"/>
  <c r="T1356" i="57"/>
  <c r="P1357" i="57"/>
  <c r="O1357" i="57" s="1"/>
  <c r="Q1357" i="57"/>
  <c r="T1357" i="57" s="1"/>
  <c r="R1357" i="57"/>
  <c r="S1357" i="57"/>
  <c r="P1358" i="57"/>
  <c r="O1358" i="57" s="1"/>
  <c r="Q1358" i="57"/>
  <c r="R1358" i="57"/>
  <c r="S1358" i="57"/>
  <c r="T1358" i="57"/>
  <c r="O1359" i="57"/>
  <c r="P1359" i="57"/>
  <c r="Q1359" i="57"/>
  <c r="R1359" i="57"/>
  <c r="S1359" i="57"/>
  <c r="T1359" i="57"/>
  <c r="P1360" i="57"/>
  <c r="O1360" i="57" s="1"/>
  <c r="Q1360" i="57"/>
  <c r="T1360" i="57" s="1"/>
  <c r="R1360" i="57"/>
  <c r="S1360" i="57"/>
  <c r="P1361" i="57"/>
  <c r="Q1361" i="57"/>
  <c r="T1361" i="57" s="1"/>
  <c r="R1361" i="57"/>
  <c r="S1361" i="57"/>
  <c r="P1362" i="57"/>
  <c r="O1362" i="57" s="1"/>
  <c r="Q1362" i="57"/>
  <c r="R1362" i="57"/>
  <c r="S1362" i="57"/>
  <c r="T1362" i="57"/>
  <c r="O1363" i="57"/>
  <c r="P1363" i="57"/>
  <c r="Q1363" i="57"/>
  <c r="R1363" i="57"/>
  <c r="S1363" i="57"/>
  <c r="T1363" i="57"/>
  <c r="P1364" i="57"/>
  <c r="O1364" i="57" s="1"/>
  <c r="Q1364" i="57"/>
  <c r="R1364" i="57"/>
  <c r="S1364" i="57"/>
  <c r="T1364" i="57"/>
  <c r="P1365" i="57"/>
  <c r="O1365" i="57" s="1"/>
  <c r="Q1365" i="57"/>
  <c r="T1365" i="57" s="1"/>
  <c r="R1365" i="57"/>
  <c r="S1365" i="57"/>
  <c r="P1366" i="57"/>
  <c r="Q1366" i="57"/>
  <c r="T1366" i="57" s="1"/>
  <c r="R1366" i="57"/>
  <c r="S1366" i="57"/>
  <c r="P1367" i="57"/>
  <c r="Q1367" i="57"/>
  <c r="T1367" i="57" s="1"/>
  <c r="R1367" i="57"/>
  <c r="S1367" i="57"/>
  <c r="P1368" i="57"/>
  <c r="Q1368" i="57"/>
  <c r="R1368" i="57"/>
  <c r="S1368" i="57"/>
  <c r="P1369" i="57"/>
  <c r="O1369" i="57" s="1"/>
  <c r="Q1369" i="57"/>
  <c r="T1369" i="57" s="1"/>
  <c r="R1369" i="57"/>
  <c r="S1369" i="57"/>
  <c r="P1370" i="57"/>
  <c r="O1370" i="57" s="1"/>
  <c r="Q1370" i="57"/>
  <c r="R1370" i="57"/>
  <c r="S1370" i="57"/>
  <c r="T1370" i="57"/>
  <c r="P1371" i="57"/>
  <c r="Q1371" i="57"/>
  <c r="O1371" i="57" s="1"/>
  <c r="R1371" i="57"/>
  <c r="S1371" i="57"/>
  <c r="O1372" i="57"/>
  <c r="P1372" i="57"/>
  <c r="Q1372" i="57"/>
  <c r="R1372" i="57"/>
  <c r="S1372" i="57"/>
  <c r="T1372" i="57"/>
  <c r="P1373" i="57"/>
  <c r="Q1373" i="57"/>
  <c r="T1373" i="57" s="1"/>
  <c r="R1373" i="57"/>
  <c r="S1373" i="57"/>
  <c r="P1374" i="57"/>
  <c r="Q1374" i="57"/>
  <c r="O1374" i="57" s="1"/>
  <c r="R1374" i="57"/>
  <c r="S1374" i="57"/>
  <c r="O1375" i="57"/>
  <c r="P1375" i="57"/>
  <c r="Q1375" i="57"/>
  <c r="T1375" i="57" s="1"/>
  <c r="R1375" i="57"/>
  <c r="S1375" i="57"/>
  <c r="O1376" i="57"/>
  <c r="P1376" i="57"/>
  <c r="Q1376" i="57"/>
  <c r="T1376" i="57" s="1"/>
  <c r="R1376" i="57"/>
  <c r="S1376" i="57"/>
  <c r="P1377" i="57"/>
  <c r="Q1377" i="57"/>
  <c r="R1377" i="57"/>
  <c r="S1377" i="57"/>
  <c r="O1378" i="57"/>
  <c r="P1378" i="57"/>
  <c r="Q1378" i="57"/>
  <c r="R1378" i="57"/>
  <c r="S1378" i="57"/>
  <c r="T1378" i="57"/>
  <c r="O1379" i="57"/>
  <c r="P1379" i="57"/>
  <c r="Q1379" i="57"/>
  <c r="T1379" i="57" s="1"/>
  <c r="R1379" i="57"/>
  <c r="S1379" i="57"/>
  <c r="P1380" i="57"/>
  <c r="Q1380" i="57"/>
  <c r="R1380" i="57"/>
  <c r="S1380" i="57"/>
  <c r="T1380" i="57"/>
  <c r="P1381" i="57"/>
  <c r="O1381" i="57" s="1"/>
  <c r="Q1381" i="57"/>
  <c r="T1381" i="57" s="1"/>
  <c r="R1381" i="57"/>
  <c r="S1381" i="57"/>
  <c r="O1382" i="57"/>
  <c r="P1382" i="57"/>
  <c r="Q1382" i="57"/>
  <c r="T1382" i="57" s="1"/>
  <c r="R1382" i="57"/>
  <c r="S1382" i="57"/>
  <c r="P1383" i="57"/>
  <c r="Q1383" i="57"/>
  <c r="O1383" i="57" s="1"/>
  <c r="R1383" i="57"/>
  <c r="S1383" i="57"/>
  <c r="P1384" i="57"/>
  <c r="Q1384" i="57"/>
  <c r="O1384" i="57" s="1"/>
  <c r="R1384" i="57"/>
  <c r="S1384" i="57"/>
  <c r="T1384" i="57"/>
  <c r="P1385" i="57"/>
  <c r="O1385" i="57" s="1"/>
  <c r="Q1385" i="57"/>
  <c r="T1385" i="57" s="1"/>
  <c r="R1385" i="57"/>
  <c r="S1385" i="57"/>
  <c r="P1386" i="57"/>
  <c r="O1386" i="57" s="1"/>
  <c r="Q1386" i="57"/>
  <c r="T1386" i="57" s="1"/>
  <c r="R1386" i="57"/>
  <c r="S1386" i="57"/>
  <c r="P1387" i="57"/>
  <c r="Q1387" i="57"/>
  <c r="O1387" i="57" s="1"/>
  <c r="R1387" i="57"/>
  <c r="S1387" i="57"/>
  <c r="T1387" i="57"/>
  <c r="O1388" i="57"/>
  <c r="P1388" i="57"/>
  <c r="Q1388" i="57"/>
  <c r="R1388" i="57"/>
  <c r="S1388" i="57"/>
  <c r="T1388" i="57"/>
  <c r="P1389" i="57"/>
  <c r="O1389" i="57" s="1"/>
  <c r="Q1389" i="57"/>
  <c r="T1389" i="57" s="1"/>
  <c r="R1389" i="57"/>
  <c r="S1389" i="57"/>
  <c r="P1390" i="57"/>
  <c r="Q1390" i="57"/>
  <c r="O1390" i="57" s="1"/>
  <c r="R1390" i="57"/>
  <c r="S1390" i="57"/>
  <c r="O1391" i="57"/>
  <c r="P1391" i="57"/>
  <c r="Q1391" i="57"/>
  <c r="R1391" i="57"/>
  <c r="S1391" i="57"/>
  <c r="T1391" i="57"/>
  <c r="P1392" i="57"/>
  <c r="O1392" i="57" s="1"/>
  <c r="Q1392" i="57"/>
  <c r="T1392" i="57" s="1"/>
  <c r="R1392" i="57"/>
  <c r="S1392" i="57"/>
  <c r="P1393" i="57"/>
  <c r="O1393" i="57" s="1"/>
  <c r="Q1393" i="57"/>
  <c r="T1393" i="57" s="1"/>
  <c r="R1393" i="57"/>
  <c r="S1393" i="57"/>
  <c r="P1394" i="57"/>
  <c r="Q1394" i="57"/>
  <c r="R1394" i="57"/>
  <c r="S1394" i="57"/>
  <c r="T1394" i="57"/>
  <c r="O1395" i="57"/>
  <c r="P1395" i="57"/>
  <c r="Q1395" i="57"/>
  <c r="R1395" i="57"/>
  <c r="S1395" i="57"/>
  <c r="T1395" i="57"/>
  <c r="P1396" i="57"/>
  <c r="O1396" i="57" s="1"/>
  <c r="Q1396" i="57"/>
  <c r="T1396" i="57" s="1"/>
  <c r="R1396" i="57"/>
  <c r="S1396" i="57"/>
  <c r="P1397" i="57"/>
  <c r="Q1397" i="57"/>
  <c r="R1397" i="57"/>
  <c r="S1397" i="57"/>
  <c r="O1398" i="57"/>
  <c r="P1398" i="57"/>
  <c r="Q1398" i="57"/>
  <c r="R1398" i="57"/>
  <c r="S1398" i="57"/>
  <c r="T1398" i="57"/>
  <c r="O1399" i="57"/>
  <c r="P1399" i="57"/>
  <c r="Q1399" i="57"/>
  <c r="T1399" i="57" s="1"/>
  <c r="R1399" i="57"/>
  <c r="S1399" i="57"/>
  <c r="P1400" i="57"/>
  <c r="Q1400" i="57"/>
  <c r="T1400" i="57" s="1"/>
  <c r="R1400" i="57"/>
  <c r="S1400" i="57"/>
  <c r="O1401" i="57"/>
  <c r="P1401" i="57"/>
  <c r="Q1401" i="57"/>
  <c r="T1401" i="57" s="1"/>
  <c r="R1401" i="57"/>
  <c r="S1401" i="57"/>
  <c r="O1402" i="57"/>
  <c r="P1402" i="57"/>
  <c r="Q1402" i="57"/>
  <c r="R1402" i="57"/>
  <c r="S1402" i="57"/>
  <c r="T1402" i="57"/>
  <c r="P1403" i="57"/>
  <c r="Q1403" i="57"/>
  <c r="O1403" i="57" s="1"/>
  <c r="R1403" i="57"/>
  <c r="S1403" i="57"/>
  <c r="T1403" i="57"/>
  <c r="P1404" i="57"/>
  <c r="O1404" i="57" s="1"/>
  <c r="Q1404" i="57"/>
  <c r="R1404" i="57"/>
  <c r="S1404" i="57"/>
  <c r="T1404" i="57"/>
  <c r="P1405" i="57"/>
  <c r="O1405" i="57" s="1"/>
  <c r="Q1405" i="57"/>
  <c r="T1405" i="57" s="1"/>
  <c r="R1405" i="57"/>
  <c r="S1405" i="57"/>
  <c r="P1406" i="57"/>
  <c r="Q1406" i="57"/>
  <c r="T1406" i="57" s="1"/>
  <c r="R1406" i="57"/>
  <c r="S1406" i="57"/>
  <c r="P1407" i="57"/>
  <c r="Q1407" i="57"/>
  <c r="T1407" i="57" s="1"/>
  <c r="R1407" i="57"/>
  <c r="S1407" i="57"/>
  <c r="O1408" i="57"/>
  <c r="P1408" i="57"/>
  <c r="Q1408" i="57"/>
  <c r="T1408" i="57" s="1"/>
  <c r="R1408" i="57"/>
  <c r="S1408" i="57"/>
  <c r="O1409" i="57"/>
  <c r="P1409" i="57"/>
  <c r="Q1409" i="57"/>
  <c r="T1409" i="57" s="1"/>
  <c r="R1409" i="57"/>
  <c r="S1409" i="57"/>
  <c r="P1410" i="57"/>
  <c r="O1410" i="57" s="1"/>
  <c r="Q1410" i="57"/>
  <c r="R1410" i="57"/>
  <c r="S1410" i="57"/>
  <c r="T1410" i="57"/>
  <c r="O1411" i="57"/>
  <c r="P1411" i="57"/>
  <c r="Q1411" i="57"/>
  <c r="R1411" i="57"/>
  <c r="S1411" i="57"/>
  <c r="T1411" i="57"/>
  <c r="P1412" i="57"/>
  <c r="O1412" i="57" s="1"/>
  <c r="Q1412" i="57"/>
  <c r="T1412" i="57" s="1"/>
  <c r="R1412" i="57"/>
  <c r="S1412" i="57"/>
  <c r="O1413" i="57"/>
  <c r="P1413" i="57"/>
  <c r="Q1413" i="57"/>
  <c r="T1413" i="57" s="1"/>
  <c r="R1413" i="57"/>
  <c r="S1413" i="57"/>
  <c r="P1414" i="57"/>
  <c r="O1414" i="57" s="1"/>
  <c r="Q1414" i="57"/>
  <c r="T1414" i="57" s="1"/>
  <c r="R1414" i="57"/>
  <c r="S1414" i="57"/>
  <c r="P1415" i="57"/>
  <c r="Q1415" i="57"/>
  <c r="T1415" i="57" s="1"/>
  <c r="R1415" i="57"/>
  <c r="S1415" i="57"/>
  <c r="P1416" i="57"/>
  <c r="Q1416" i="57"/>
  <c r="O1416" i="57" s="1"/>
  <c r="R1416" i="57"/>
  <c r="S1416" i="57"/>
  <c r="O1417" i="57"/>
  <c r="P1417" i="57"/>
  <c r="Q1417" i="57"/>
  <c r="T1417" i="57" s="1"/>
  <c r="R1417" i="57"/>
  <c r="S1417" i="57"/>
  <c r="P1418" i="57"/>
  <c r="O1418" i="57" s="1"/>
  <c r="Q1418" i="57"/>
  <c r="T1418" i="57" s="1"/>
  <c r="R1418" i="57"/>
  <c r="S1418" i="57"/>
  <c r="P1419" i="57"/>
  <c r="Q1419" i="57"/>
  <c r="O1419" i="57" s="1"/>
  <c r="R1419" i="57"/>
  <c r="S1419" i="57"/>
  <c r="O1420" i="57"/>
  <c r="P1420" i="57"/>
  <c r="Q1420" i="57"/>
  <c r="R1420" i="57"/>
  <c r="S1420" i="57"/>
  <c r="T1420" i="57"/>
  <c r="P1421" i="57"/>
  <c r="O1421" i="57" s="1"/>
  <c r="Q1421" i="57"/>
  <c r="T1421" i="57" s="1"/>
  <c r="R1421" i="57"/>
  <c r="S1421" i="57"/>
  <c r="P1422" i="57"/>
  <c r="Q1422" i="57"/>
  <c r="T1422" i="57" s="1"/>
  <c r="R1422" i="57"/>
  <c r="S1422" i="57"/>
  <c r="P1423" i="57"/>
  <c r="Q1423" i="57"/>
  <c r="O1423" i="57" s="1"/>
  <c r="R1423" i="57"/>
  <c r="S1423" i="57"/>
  <c r="T1423" i="57"/>
  <c r="P1424" i="57"/>
  <c r="O1424" i="57" s="1"/>
  <c r="Q1424" i="57"/>
  <c r="R1424" i="57"/>
  <c r="S1424" i="57"/>
  <c r="T1424" i="57"/>
  <c r="P1425" i="57"/>
  <c r="O1425" i="57" s="1"/>
  <c r="Q1425" i="57"/>
  <c r="T1425" i="57" s="1"/>
  <c r="R1425" i="57"/>
  <c r="S1425" i="57"/>
  <c r="P1426" i="57"/>
  <c r="O1426" i="57" s="1"/>
  <c r="Q1426" i="57"/>
  <c r="R1426" i="57"/>
  <c r="S1426" i="57"/>
  <c r="T1426" i="57"/>
  <c r="O1427" i="57"/>
  <c r="P1427" i="57"/>
  <c r="Q1427" i="57"/>
  <c r="R1427" i="57"/>
  <c r="S1427" i="57"/>
  <c r="T1427" i="57"/>
  <c r="P1428" i="57"/>
  <c r="O1428" i="57" s="1"/>
  <c r="Q1428" i="57"/>
  <c r="T1428" i="57" s="1"/>
  <c r="R1428" i="57"/>
  <c r="S1428" i="57"/>
  <c r="P1429" i="57"/>
  <c r="Q1429" i="57"/>
  <c r="T1429" i="57" s="1"/>
  <c r="R1429" i="57"/>
  <c r="S1429" i="57"/>
  <c r="O1430" i="57"/>
  <c r="P1430" i="57"/>
  <c r="Q1430" i="57"/>
  <c r="R1430" i="57"/>
  <c r="S1430" i="57"/>
  <c r="T1430" i="57"/>
  <c r="P1431" i="57"/>
  <c r="Q1431" i="57"/>
  <c r="T1431" i="57" s="1"/>
  <c r="R1431" i="57"/>
  <c r="S1431" i="57"/>
  <c r="P1432" i="57"/>
  <c r="Q1432" i="57"/>
  <c r="T1432" i="57" s="1"/>
  <c r="R1432" i="57"/>
  <c r="S1432" i="57"/>
  <c r="P1433" i="57"/>
  <c r="O1433" i="57" s="1"/>
  <c r="Q1433" i="57"/>
  <c r="T1433" i="57" s="1"/>
  <c r="R1433" i="57"/>
  <c r="S1433" i="57"/>
  <c r="P1434" i="57"/>
  <c r="O1434" i="57" s="1"/>
  <c r="Q1434" i="57"/>
  <c r="R1434" i="57"/>
  <c r="S1434" i="57"/>
  <c r="T1434" i="57"/>
  <c r="O1435" i="57"/>
  <c r="P1435" i="57"/>
  <c r="Q1435" i="57"/>
  <c r="T1435" i="57" s="1"/>
  <c r="R1435" i="57"/>
  <c r="S1435" i="57"/>
  <c r="P1436" i="57"/>
  <c r="Q1436" i="57"/>
  <c r="O1436" i="57" s="1"/>
  <c r="R1436" i="57"/>
  <c r="S1436" i="57"/>
  <c r="P1437" i="57"/>
  <c r="O1437" i="57" s="1"/>
  <c r="Q1437" i="57"/>
  <c r="T1437" i="57" s="1"/>
  <c r="R1437" i="57"/>
  <c r="S1437" i="57"/>
  <c r="O1438" i="57"/>
  <c r="P1438" i="57"/>
  <c r="Q1438" i="57"/>
  <c r="T1438" i="57" s="1"/>
  <c r="R1438" i="57"/>
  <c r="S1438" i="57"/>
  <c r="P1439" i="57"/>
  <c r="Q1439" i="57"/>
  <c r="R1439" i="57"/>
  <c r="S1439" i="57"/>
  <c r="P1440" i="57"/>
  <c r="O1440" i="57" s="1"/>
  <c r="Q1440" i="57"/>
  <c r="R1440" i="57"/>
  <c r="S1440" i="57"/>
  <c r="T1440" i="57"/>
  <c r="O1441" i="57"/>
  <c r="P1441" i="57"/>
  <c r="Q1441" i="57"/>
  <c r="T1441" i="57" s="1"/>
  <c r="R1441" i="57"/>
  <c r="S1441" i="57"/>
  <c r="P1442" i="57"/>
  <c r="Q1442" i="57"/>
  <c r="O1442" i="57" s="1"/>
  <c r="R1442" i="57"/>
  <c r="S1442" i="57"/>
  <c r="T1442" i="57"/>
  <c r="O1443" i="57"/>
  <c r="P1443" i="57"/>
  <c r="Q1443" i="57"/>
  <c r="R1443" i="57"/>
  <c r="S1443" i="57"/>
  <c r="T1443" i="57"/>
  <c r="P1444" i="57"/>
  <c r="Q1444" i="57"/>
  <c r="T1444" i="57" s="1"/>
  <c r="R1444" i="57"/>
  <c r="S1444" i="57"/>
  <c r="P1445" i="57"/>
  <c r="O1445" i="57" s="1"/>
  <c r="Q1445" i="57"/>
  <c r="T1445" i="57" s="1"/>
  <c r="R1445" i="57"/>
  <c r="S1445" i="57"/>
  <c r="O1446" i="57"/>
  <c r="P1446" i="57"/>
  <c r="Q1446" i="57"/>
  <c r="T1446" i="57" s="1"/>
  <c r="R1446" i="57"/>
  <c r="S1446" i="57"/>
  <c r="P1447" i="57"/>
  <c r="Q1447" i="57"/>
  <c r="T1447" i="57" s="1"/>
  <c r="R1447" i="57"/>
  <c r="S1447" i="57"/>
  <c r="P1448" i="57"/>
  <c r="Q1448" i="57"/>
  <c r="O1448" i="57" s="1"/>
  <c r="R1448" i="57"/>
  <c r="S1448" i="57"/>
  <c r="T1448" i="57"/>
  <c r="P1449" i="57"/>
  <c r="O1449" i="57" s="1"/>
  <c r="Q1449" i="57"/>
  <c r="T1449" i="57" s="1"/>
  <c r="R1449" i="57"/>
  <c r="S1449" i="57"/>
  <c r="P1450" i="57"/>
  <c r="O1450" i="57" s="1"/>
  <c r="Q1450" i="57"/>
  <c r="T1450" i="57" s="1"/>
  <c r="R1450" i="57"/>
  <c r="S1450" i="57"/>
  <c r="P1451" i="57"/>
  <c r="Q1451" i="57"/>
  <c r="O1451" i="57" s="1"/>
  <c r="R1451" i="57"/>
  <c r="S1451" i="57"/>
  <c r="P1452" i="57"/>
  <c r="O1452" i="57" s="1"/>
  <c r="Q1452" i="57"/>
  <c r="R1452" i="57"/>
  <c r="S1452" i="57"/>
  <c r="T1452" i="57"/>
  <c r="P1453" i="57"/>
  <c r="O1453" i="57" s="1"/>
  <c r="Q1453" i="57"/>
  <c r="T1453" i="57" s="1"/>
  <c r="R1453" i="57"/>
  <c r="S1453" i="57"/>
  <c r="P1454" i="57"/>
  <c r="O1454" i="57" s="1"/>
  <c r="Q1454" i="57"/>
  <c r="T1454" i="57" s="1"/>
  <c r="R1454" i="57"/>
  <c r="S1454" i="57"/>
  <c r="P1455" i="57"/>
  <c r="Q1455" i="57"/>
  <c r="O1455" i="57" s="1"/>
  <c r="R1455" i="57"/>
  <c r="S1455" i="57"/>
  <c r="T1455" i="57"/>
  <c r="O1456" i="57"/>
  <c r="P1456" i="57"/>
  <c r="Q1456" i="57"/>
  <c r="R1456" i="57"/>
  <c r="S1456" i="57"/>
  <c r="T1456" i="57"/>
  <c r="P1457" i="57"/>
  <c r="O1457" i="57" s="1"/>
  <c r="Q1457" i="57"/>
  <c r="T1457" i="57" s="1"/>
  <c r="R1457" i="57"/>
  <c r="S1457" i="57"/>
  <c r="P1458" i="57"/>
  <c r="Q1458" i="57"/>
  <c r="R1458" i="57"/>
  <c r="S1458" i="57"/>
  <c r="T1458" i="57"/>
  <c r="O1459" i="57"/>
  <c r="P1459" i="57"/>
  <c r="Q1459" i="57"/>
  <c r="R1459" i="57"/>
  <c r="S1459" i="57"/>
  <c r="T1459" i="57"/>
  <c r="P1460" i="57"/>
  <c r="O1460" i="57" s="1"/>
  <c r="Q1460" i="57"/>
  <c r="T1460" i="57" s="1"/>
  <c r="R1460" i="57"/>
  <c r="S1460" i="57"/>
  <c r="P1461" i="57"/>
  <c r="Q1461" i="57"/>
  <c r="T1461" i="57" s="1"/>
  <c r="R1461" i="57"/>
  <c r="S1461" i="57"/>
  <c r="P1462" i="57"/>
  <c r="Q1462" i="57"/>
  <c r="O1462" i="57" s="1"/>
  <c r="R1462" i="57"/>
  <c r="S1462" i="57"/>
  <c r="T1462" i="57"/>
  <c r="O1463" i="57"/>
  <c r="P1463" i="57"/>
  <c r="Q1463" i="57"/>
  <c r="R1463" i="57"/>
  <c r="S1463" i="57"/>
  <c r="T1463" i="57"/>
  <c r="P1464" i="57"/>
  <c r="Q1464" i="57"/>
  <c r="T1464" i="57" s="1"/>
  <c r="R1464" i="57"/>
  <c r="S1464" i="57"/>
  <c r="P1465" i="57"/>
  <c r="Q1465" i="57"/>
  <c r="R1465" i="57"/>
  <c r="S1465" i="57"/>
  <c r="P1466" i="57"/>
  <c r="O1466" i="57" s="1"/>
  <c r="Q1466" i="57"/>
  <c r="R1466" i="57"/>
  <c r="S1466" i="57"/>
  <c r="T1466" i="57"/>
  <c r="O1467" i="57"/>
  <c r="P1467" i="57"/>
  <c r="Q1467" i="57"/>
  <c r="T1467" i="57" s="1"/>
  <c r="R1467" i="57"/>
  <c r="S1467" i="57"/>
  <c r="P1468" i="57"/>
  <c r="Q1468" i="57"/>
  <c r="T1468" i="57" s="1"/>
  <c r="R1468" i="57"/>
  <c r="S1468" i="57"/>
  <c r="P1469" i="57"/>
  <c r="Q1469" i="57"/>
  <c r="T1469" i="57" s="1"/>
  <c r="R1469" i="57"/>
  <c r="S1469" i="57"/>
  <c r="O1470" i="57"/>
  <c r="P1470" i="57"/>
  <c r="Q1470" i="57"/>
  <c r="T1470" i="57" s="1"/>
  <c r="R1470" i="57"/>
  <c r="S1470" i="57"/>
  <c r="P1471" i="57"/>
  <c r="Q1471" i="57"/>
  <c r="R1471" i="57"/>
  <c r="S1471" i="57"/>
  <c r="O1472" i="57"/>
  <c r="P1472" i="57"/>
  <c r="Q1472" i="57"/>
  <c r="R1472" i="57"/>
  <c r="S1472" i="57"/>
  <c r="T1472" i="57"/>
  <c r="O1473" i="57"/>
  <c r="P1473" i="57"/>
  <c r="Q1473" i="57"/>
  <c r="T1473" i="57" s="1"/>
  <c r="R1473" i="57"/>
  <c r="S1473" i="57"/>
  <c r="P1474" i="57"/>
  <c r="Q1474" i="57"/>
  <c r="R1474" i="57"/>
  <c r="S1474" i="57"/>
  <c r="T1474" i="57"/>
  <c r="P1475" i="57"/>
  <c r="Q1475" i="57"/>
  <c r="O1475" i="57" s="1"/>
  <c r="R1475" i="57"/>
  <c r="S1475" i="57"/>
  <c r="T1475" i="57"/>
  <c r="P1476" i="57"/>
  <c r="Q1476" i="57"/>
  <c r="T1476" i="57" s="1"/>
  <c r="R1476" i="57"/>
  <c r="S1476" i="57"/>
  <c r="P1477" i="57"/>
  <c r="O1477" i="57" s="1"/>
  <c r="Q1477" i="57"/>
  <c r="T1477" i="57" s="1"/>
  <c r="R1477" i="57"/>
  <c r="S1477" i="57"/>
  <c r="P1478" i="57"/>
  <c r="O1478" i="57" s="1"/>
  <c r="Q1478" i="57"/>
  <c r="T1478" i="57" s="1"/>
  <c r="R1478" i="57"/>
  <c r="S1478" i="57"/>
  <c r="P1479" i="57"/>
  <c r="Q1479" i="57"/>
  <c r="T1479" i="57" s="1"/>
  <c r="R1479" i="57"/>
  <c r="S1479" i="57"/>
  <c r="O1480" i="57"/>
  <c r="P1480" i="57"/>
  <c r="Q1480" i="57"/>
  <c r="T1480" i="57" s="1"/>
  <c r="R1480" i="57"/>
  <c r="S1480" i="57"/>
  <c r="P1481" i="57"/>
  <c r="Q1481" i="57"/>
  <c r="R1481" i="57"/>
  <c r="S1481" i="57"/>
  <c r="P1482" i="57"/>
  <c r="O1482" i="57" s="1"/>
  <c r="Q1482" i="57"/>
  <c r="R1482" i="57"/>
  <c r="S1482" i="57"/>
  <c r="T1482" i="57"/>
  <c r="P1483" i="57"/>
  <c r="Q1483" i="57"/>
  <c r="R1483" i="57"/>
  <c r="S1483" i="57"/>
  <c r="O1484" i="57"/>
  <c r="P1484" i="57"/>
  <c r="Q1484" i="57"/>
  <c r="R1484" i="57"/>
  <c r="S1484" i="57"/>
  <c r="T1484" i="57"/>
  <c r="O1485" i="57"/>
  <c r="P1485" i="57"/>
  <c r="Q1485" i="57"/>
  <c r="T1485" i="57" s="1"/>
  <c r="R1485" i="57"/>
  <c r="S1485" i="57"/>
  <c r="P1486" i="57"/>
  <c r="O1486" i="57" s="1"/>
  <c r="Q1486" i="57"/>
  <c r="T1486" i="57" s="1"/>
  <c r="R1486" i="57"/>
  <c r="S1486" i="57"/>
  <c r="P1487" i="57"/>
  <c r="Q1487" i="57"/>
  <c r="O1487" i="57" s="1"/>
  <c r="R1487" i="57"/>
  <c r="S1487" i="57"/>
  <c r="T1487" i="57"/>
  <c r="P1488" i="57"/>
  <c r="O1488" i="57" s="1"/>
  <c r="Q1488" i="57"/>
  <c r="R1488" i="57"/>
  <c r="S1488" i="57"/>
  <c r="T1488" i="57"/>
  <c r="O1489" i="57"/>
  <c r="P1489" i="57"/>
  <c r="Q1489" i="57"/>
  <c r="T1489" i="57" s="1"/>
  <c r="R1489" i="57"/>
  <c r="S1489" i="57"/>
  <c r="P1490" i="57"/>
  <c r="Q1490" i="57"/>
  <c r="T1490" i="57" s="1"/>
  <c r="R1490" i="57"/>
  <c r="S1490" i="57"/>
  <c r="O1491" i="57"/>
  <c r="P1491" i="57"/>
  <c r="Q1491" i="57"/>
  <c r="R1491" i="57"/>
  <c r="S1491" i="57"/>
  <c r="T1491" i="57"/>
  <c r="O1492" i="57"/>
  <c r="P1492" i="57"/>
  <c r="Q1492" i="57"/>
  <c r="R1492" i="57"/>
  <c r="S1492" i="57"/>
  <c r="T1492" i="57"/>
  <c r="P1493" i="57"/>
  <c r="Q1493" i="57"/>
  <c r="T1493" i="57" s="1"/>
  <c r="R1493" i="57"/>
  <c r="S1493" i="57"/>
  <c r="P1494" i="57"/>
  <c r="Q1494" i="57"/>
  <c r="O1494" i="57" s="1"/>
  <c r="R1494" i="57"/>
  <c r="S1494" i="57"/>
  <c r="O1495" i="57"/>
  <c r="P1495" i="57"/>
  <c r="Q1495" i="57"/>
  <c r="R1495" i="57"/>
  <c r="S1495" i="57"/>
  <c r="T1495" i="57"/>
  <c r="P1496" i="57"/>
  <c r="Q1496" i="57"/>
  <c r="T1496" i="57" s="1"/>
  <c r="R1496" i="57"/>
  <c r="S1496" i="57"/>
  <c r="P1497" i="57"/>
  <c r="O1497" i="57" s="1"/>
  <c r="Q1497" i="57"/>
  <c r="T1497" i="57" s="1"/>
  <c r="R1497" i="57"/>
  <c r="S1497" i="57"/>
  <c r="O1498" i="57"/>
  <c r="P1498" i="57"/>
  <c r="Q1498" i="57"/>
  <c r="R1498" i="57"/>
  <c r="S1498" i="57"/>
  <c r="T1498" i="57"/>
  <c r="O1499" i="57"/>
  <c r="P1499" i="57"/>
  <c r="Q1499" i="57"/>
  <c r="T1499" i="57" s="1"/>
  <c r="R1499" i="57"/>
  <c r="S1499" i="57"/>
  <c r="P1500" i="57"/>
  <c r="O1500" i="57" s="1"/>
  <c r="Q1500" i="57"/>
  <c r="T1500" i="57" s="1"/>
  <c r="R1500" i="57"/>
  <c r="S1500" i="57"/>
  <c r="P1501" i="57"/>
  <c r="O1501" i="57" s="1"/>
  <c r="Q1501" i="57"/>
  <c r="T1501" i="57" s="1"/>
  <c r="R1501" i="57"/>
  <c r="S1501" i="57"/>
  <c r="O1502" i="57"/>
  <c r="P1502" i="57"/>
  <c r="Q1502" i="57"/>
  <c r="T1502" i="57" s="1"/>
  <c r="R1502" i="57"/>
  <c r="S1502" i="57"/>
  <c r="O1503" i="57"/>
  <c r="P1503" i="57"/>
  <c r="Q1503" i="57"/>
  <c r="T1503" i="57" s="1"/>
  <c r="R1503" i="57"/>
  <c r="S1503" i="57"/>
  <c r="P1504" i="57"/>
  <c r="O1504" i="57" s="1"/>
  <c r="Q1504" i="57"/>
  <c r="R1504" i="57"/>
  <c r="S1504" i="57"/>
  <c r="T1504" i="57"/>
  <c r="O1505" i="57"/>
  <c r="P1505" i="57"/>
  <c r="Q1505" i="57"/>
  <c r="R1505" i="57"/>
  <c r="S1505" i="57"/>
  <c r="T1505" i="57"/>
  <c r="O1506" i="57"/>
  <c r="P1506" i="57"/>
  <c r="Q1506" i="57"/>
  <c r="T1506" i="57" s="1"/>
  <c r="R1506" i="57"/>
  <c r="S1506" i="57"/>
  <c r="P1507" i="57"/>
  <c r="Q1507" i="57"/>
  <c r="T1507" i="57" s="1"/>
  <c r="R1507" i="57"/>
  <c r="S1507" i="57"/>
  <c r="O1508" i="57"/>
  <c r="P1508" i="57"/>
  <c r="Q1508" i="57"/>
  <c r="R1508" i="57"/>
  <c r="S1508" i="57"/>
  <c r="T1508" i="57"/>
  <c r="P1509" i="57"/>
  <c r="Q1509" i="57"/>
  <c r="T1509" i="57" s="1"/>
  <c r="R1509" i="57"/>
  <c r="S1509" i="57"/>
  <c r="P1510" i="57"/>
  <c r="O1510" i="57" s="1"/>
  <c r="Q1510" i="57"/>
  <c r="T1510" i="57" s="1"/>
  <c r="R1510" i="57"/>
  <c r="S1510" i="57"/>
  <c r="P1511" i="57"/>
  <c r="Q1511" i="57"/>
  <c r="R1511" i="57"/>
  <c r="S1511" i="57"/>
  <c r="P1512" i="57"/>
  <c r="O1512" i="57" s="1"/>
  <c r="Q1512" i="57"/>
  <c r="R1512" i="57"/>
  <c r="S1512" i="57"/>
  <c r="T1512" i="57"/>
  <c r="O1513" i="57"/>
  <c r="P1513" i="57"/>
  <c r="Q1513" i="57"/>
  <c r="T1513" i="57" s="1"/>
  <c r="R1513" i="57"/>
  <c r="S1513" i="57"/>
  <c r="P1514" i="57"/>
  <c r="O1514" i="57" s="1"/>
  <c r="Q1514" i="57"/>
  <c r="R1514" i="57"/>
  <c r="S1514" i="57"/>
  <c r="T1514" i="57"/>
  <c r="P1515" i="57"/>
  <c r="O1515" i="57" s="1"/>
  <c r="Q1515" i="57"/>
  <c r="T1515" i="57" s="1"/>
  <c r="R1515" i="57"/>
  <c r="S1515" i="57"/>
  <c r="P1516" i="57"/>
  <c r="O1516" i="57" s="1"/>
  <c r="Q1516" i="57"/>
  <c r="T1516" i="57" s="1"/>
  <c r="R1516" i="57"/>
  <c r="S1516" i="57"/>
  <c r="P1517" i="57"/>
  <c r="Q1517" i="57"/>
  <c r="T1517" i="57" s="1"/>
  <c r="R1517" i="57"/>
  <c r="S1517" i="57"/>
  <c r="P1518" i="57"/>
  <c r="Q1518" i="57"/>
  <c r="O1518" i="57" s="1"/>
  <c r="R1518" i="57"/>
  <c r="S1518" i="57"/>
  <c r="O1519" i="57"/>
  <c r="P1519" i="57"/>
  <c r="Q1519" i="57"/>
  <c r="T1519" i="57" s="1"/>
  <c r="R1519" i="57"/>
  <c r="S1519" i="57"/>
  <c r="P1520" i="57"/>
  <c r="O1520" i="57" s="1"/>
  <c r="Q1520" i="57"/>
  <c r="T1520" i="57" s="1"/>
  <c r="R1520" i="57"/>
  <c r="S1520" i="57"/>
  <c r="P1521" i="57"/>
  <c r="Q1521" i="57"/>
  <c r="O1521" i="57" s="1"/>
  <c r="R1521" i="57"/>
  <c r="S1521" i="57"/>
  <c r="P1522" i="57"/>
  <c r="O1522" i="57" s="1"/>
  <c r="Q1522" i="57"/>
  <c r="R1522" i="57"/>
  <c r="S1522" i="57"/>
  <c r="T1522" i="57"/>
  <c r="P1523" i="57"/>
  <c r="O1523" i="57" s="1"/>
  <c r="Q1523" i="57"/>
  <c r="T1523" i="57" s="1"/>
  <c r="R1523" i="57"/>
  <c r="S1523" i="57"/>
  <c r="P1524" i="57"/>
  <c r="O1524" i="57" s="1"/>
  <c r="Q1524" i="57"/>
  <c r="T1524" i="57" s="1"/>
  <c r="R1524" i="57"/>
  <c r="S1524" i="57"/>
  <c r="P1525" i="57"/>
  <c r="Q1525" i="57"/>
  <c r="O1525" i="57" s="1"/>
  <c r="R1525" i="57"/>
  <c r="S1525" i="57"/>
  <c r="T1525" i="57"/>
  <c r="O1526" i="57"/>
  <c r="P1526" i="57"/>
  <c r="Q1526" i="57"/>
  <c r="R1526" i="57"/>
  <c r="S1526" i="57"/>
  <c r="T1526" i="57"/>
  <c r="P1527" i="57"/>
  <c r="O1527" i="57" s="1"/>
  <c r="Q1527" i="57"/>
  <c r="T1527" i="57" s="1"/>
  <c r="R1527" i="57"/>
  <c r="S1527" i="57"/>
  <c r="P1528" i="57"/>
  <c r="O1528" i="57" s="1"/>
  <c r="Q1528" i="57"/>
  <c r="R1528" i="57"/>
  <c r="S1528" i="57"/>
  <c r="T1528" i="57"/>
  <c r="P1529" i="57"/>
  <c r="Q1529" i="57"/>
  <c r="O1529" i="57" s="1"/>
  <c r="R1529" i="57"/>
  <c r="S1529" i="57"/>
  <c r="T1529" i="57"/>
  <c r="O1530" i="57"/>
  <c r="P1530" i="57"/>
  <c r="Q1530" i="57"/>
  <c r="R1530" i="57"/>
  <c r="S1530" i="57"/>
  <c r="T1530" i="57"/>
  <c r="P1531" i="57"/>
  <c r="Q1531" i="57"/>
  <c r="T1531" i="57" s="1"/>
  <c r="R1531" i="57"/>
  <c r="S1531" i="57"/>
  <c r="P1532" i="57"/>
  <c r="Q1532" i="57"/>
  <c r="O1532" i="57" s="1"/>
  <c r="R1532" i="57"/>
  <c r="S1532" i="57"/>
  <c r="O1533" i="57"/>
  <c r="P1533" i="57"/>
  <c r="Q1533" i="57"/>
  <c r="R1533" i="57"/>
  <c r="S1533" i="57"/>
  <c r="T1533" i="57"/>
  <c r="P1534" i="57"/>
  <c r="Q1534" i="57"/>
  <c r="T1534" i="57" s="1"/>
  <c r="R1534" i="57"/>
  <c r="S1534" i="57"/>
  <c r="O1535" i="57"/>
  <c r="P1535" i="57"/>
  <c r="Q1535" i="57"/>
  <c r="T1535" i="57" s="1"/>
  <c r="R1535" i="57"/>
  <c r="S1535" i="57"/>
  <c r="P1536" i="57"/>
  <c r="O1536" i="57" s="1"/>
  <c r="Q1536" i="57"/>
  <c r="R1536" i="57"/>
  <c r="S1536" i="57"/>
  <c r="T1536" i="57"/>
  <c r="O1537" i="57"/>
  <c r="P1537" i="57"/>
  <c r="Q1537" i="57"/>
  <c r="R1537" i="57"/>
  <c r="S1537" i="57"/>
  <c r="T1537" i="57"/>
  <c r="O1538" i="57"/>
  <c r="P1538" i="57"/>
  <c r="Q1538" i="57"/>
  <c r="T1538" i="57" s="1"/>
  <c r="R1538" i="57"/>
  <c r="S1538" i="57"/>
  <c r="P1539" i="57"/>
  <c r="O1539" i="57" s="1"/>
  <c r="Q1539" i="57"/>
  <c r="T1539" i="57" s="1"/>
  <c r="R1539" i="57"/>
  <c r="S1539" i="57"/>
  <c r="O1540" i="57"/>
  <c r="P1540" i="57"/>
  <c r="Q1540" i="57"/>
  <c r="R1540" i="57"/>
  <c r="S1540" i="57"/>
  <c r="T1540" i="57"/>
  <c r="O1541" i="57"/>
  <c r="P1541" i="57"/>
  <c r="Q1541" i="57"/>
  <c r="T1541" i="57" s="1"/>
  <c r="R1541" i="57"/>
  <c r="S1541" i="57"/>
  <c r="P1542" i="57"/>
  <c r="O1542" i="57" s="1"/>
  <c r="Q1542" i="57"/>
  <c r="T1542" i="57" s="1"/>
  <c r="R1542" i="57"/>
  <c r="S1542" i="57"/>
  <c r="P1543" i="57"/>
  <c r="Q1543" i="57"/>
  <c r="R1543" i="57"/>
  <c r="S1543" i="57"/>
  <c r="O1544" i="57"/>
  <c r="P1544" i="57"/>
  <c r="Q1544" i="57"/>
  <c r="R1544" i="57"/>
  <c r="S1544" i="57"/>
  <c r="T1544" i="57"/>
  <c r="P1545" i="57"/>
  <c r="Q1545" i="57"/>
  <c r="T1545" i="57" s="1"/>
  <c r="R1545" i="57"/>
  <c r="S1545" i="57"/>
  <c r="P1546" i="57"/>
  <c r="O1546" i="57" s="1"/>
  <c r="Q1546" i="57"/>
  <c r="T1546" i="57" s="1"/>
  <c r="R1546" i="57"/>
  <c r="S1546" i="57"/>
  <c r="P1547" i="57"/>
  <c r="O1547" i="57" s="1"/>
  <c r="Q1547" i="57"/>
  <c r="T1547" i="57" s="1"/>
  <c r="R1547" i="57"/>
  <c r="S1547" i="57"/>
  <c r="P1548" i="57"/>
  <c r="O1548" i="57" s="1"/>
  <c r="Q1548" i="57"/>
  <c r="T1548" i="57" s="1"/>
  <c r="R1548" i="57"/>
  <c r="S1548" i="57"/>
  <c r="P1549" i="57"/>
  <c r="Q1549" i="57"/>
  <c r="T1549" i="57" s="1"/>
  <c r="R1549" i="57"/>
  <c r="S1549" i="57"/>
  <c r="P1550" i="57"/>
  <c r="Q1550" i="57"/>
  <c r="O1550" i="57" s="1"/>
  <c r="R1550" i="57"/>
  <c r="S1550" i="57"/>
  <c r="T1550" i="57"/>
  <c r="O1551" i="57"/>
  <c r="P1551" i="57"/>
  <c r="Q1551" i="57"/>
  <c r="T1551" i="57" s="1"/>
  <c r="R1551" i="57"/>
  <c r="S1551" i="57"/>
  <c r="O1552" i="57"/>
  <c r="P1552" i="57"/>
  <c r="Q1552" i="57"/>
  <c r="T1552" i="57" s="1"/>
  <c r="R1552" i="57"/>
  <c r="S1552" i="57"/>
  <c r="P1553" i="57"/>
  <c r="Q1553" i="57"/>
  <c r="O1553" i="57" s="1"/>
  <c r="R1553" i="57"/>
  <c r="S1553" i="57"/>
  <c r="P1554" i="57"/>
  <c r="O1554" i="57" s="1"/>
  <c r="Q1554" i="57"/>
  <c r="R1554" i="57"/>
  <c r="S1554" i="57"/>
  <c r="T1554" i="57"/>
  <c r="P1555" i="57"/>
  <c r="O1555" i="57" s="1"/>
  <c r="Q1555" i="57"/>
  <c r="T1555" i="57" s="1"/>
  <c r="R1555" i="57"/>
  <c r="S1555" i="57"/>
  <c r="P1556" i="57"/>
  <c r="O1556" i="57" s="1"/>
  <c r="Q1556" i="57"/>
  <c r="T1556" i="57" s="1"/>
  <c r="R1556" i="57"/>
  <c r="S1556" i="57"/>
  <c r="P1557" i="57"/>
  <c r="Q1557" i="57"/>
  <c r="O1557" i="57" s="1"/>
  <c r="R1557" i="57"/>
  <c r="S1557" i="57"/>
  <c r="O1558" i="57"/>
  <c r="P1558" i="57"/>
  <c r="Q1558" i="57"/>
  <c r="R1558" i="57"/>
  <c r="S1558" i="57"/>
  <c r="T1558" i="57"/>
  <c r="P1559" i="57"/>
  <c r="O1559" i="57" s="1"/>
  <c r="Q1559" i="57"/>
  <c r="T1559" i="57" s="1"/>
  <c r="R1559" i="57"/>
  <c r="S1559" i="57"/>
  <c r="P1560" i="57"/>
  <c r="Q1560" i="57"/>
  <c r="T1560" i="57" s="1"/>
  <c r="R1560" i="57"/>
  <c r="S1560" i="57"/>
  <c r="P1561" i="57"/>
  <c r="Q1561" i="57"/>
  <c r="O1561" i="57" s="1"/>
  <c r="R1561" i="57"/>
  <c r="S1561" i="57"/>
  <c r="T1561" i="57"/>
  <c r="O1562" i="57"/>
  <c r="P1562" i="57"/>
  <c r="Q1562" i="57"/>
  <c r="R1562" i="57"/>
  <c r="S1562" i="57"/>
  <c r="T1562" i="57"/>
  <c r="P1563" i="57"/>
  <c r="O1563" i="57" s="1"/>
  <c r="Q1563" i="57"/>
  <c r="T1563" i="57" s="1"/>
  <c r="R1563" i="57"/>
  <c r="S1563" i="57"/>
  <c r="P1564" i="57"/>
  <c r="Q1564" i="57"/>
  <c r="O1564" i="57" s="1"/>
  <c r="R1564" i="57"/>
  <c r="S1564" i="57"/>
  <c r="T1564" i="57"/>
  <c r="O1565" i="57"/>
  <c r="P1565" i="57"/>
  <c r="Q1565" i="57"/>
  <c r="R1565" i="57"/>
  <c r="S1565" i="57"/>
  <c r="T1565" i="57"/>
  <c r="P1566" i="57"/>
  <c r="O1566" i="57" s="1"/>
  <c r="Q1566" i="57"/>
  <c r="T1566" i="57" s="1"/>
  <c r="R1566" i="57"/>
  <c r="S1566" i="57"/>
  <c r="P1567" i="57"/>
  <c r="Q1567" i="57"/>
  <c r="T1567" i="57" s="1"/>
  <c r="R1567" i="57"/>
  <c r="S1567" i="57"/>
  <c r="P1568" i="57"/>
  <c r="O1568" i="57" s="1"/>
  <c r="Q1568" i="57"/>
  <c r="R1568" i="57"/>
  <c r="S1568" i="57"/>
  <c r="T1568" i="57"/>
  <c r="O1569" i="57"/>
  <c r="P1569" i="57"/>
  <c r="Q1569" i="57"/>
  <c r="R1569" i="57"/>
  <c r="S1569" i="57"/>
  <c r="T1569" i="57"/>
  <c r="P1570" i="57"/>
  <c r="Q1570" i="57"/>
  <c r="T1570" i="57" s="1"/>
  <c r="R1570" i="57"/>
  <c r="S1570" i="57"/>
  <c r="P1571" i="57"/>
  <c r="O1571" i="57" s="1"/>
  <c r="Q1571" i="57"/>
  <c r="T1571" i="57" s="1"/>
  <c r="R1571" i="57"/>
  <c r="S1571" i="57"/>
  <c r="O1572" i="57"/>
  <c r="P1572" i="57"/>
  <c r="Q1572" i="57"/>
  <c r="R1572" i="57"/>
  <c r="S1572" i="57"/>
  <c r="T1572" i="57"/>
  <c r="O1573" i="57"/>
  <c r="P1573" i="57"/>
  <c r="Q1573" i="57"/>
  <c r="T1573" i="57" s="1"/>
  <c r="R1573" i="57"/>
  <c r="S1573" i="57"/>
  <c r="P1574" i="57"/>
  <c r="O1574" i="57" s="1"/>
  <c r="Q1574" i="57"/>
  <c r="T1574" i="57" s="1"/>
  <c r="R1574" i="57"/>
  <c r="S1574" i="57"/>
  <c r="P1575" i="57"/>
  <c r="Q1575" i="57"/>
  <c r="R1575" i="57"/>
  <c r="S1575" i="57"/>
  <c r="O1576" i="57"/>
  <c r="P1576" i="57"/>
  <c r="Q1576" i="57"/>
  <c r="R1576" i="57"/>
  <c r="S1576" i="57"/>
  <c r="T1576" i="57"/>
  <c r="P1577" i="57"/>
  <c r="Q1577" i="57"/>
  <c r="T1577" i="57" s="1"/>
  <c r="R1577" i="57"/>
  <c r="S1577" i="57"/>
  <c r="P1578" i="57"/>
  <c r="O1578" i="57" s="1"/>
  <c r="Q1578" i="57"/>
  <c r="R1578" i="57"/>
  <c r="S1578" i="57"/>
  <c r="T1578" i="57"/>
  <c r="P1579" i="57"/>
  <c r="O1579" i="57" s="1"/>
  <c r="Q1579" i="57"/>
  <c r="T1579" i="57" s="1"/>
  <c r="R1579" i="57"/>
  <c r="S1579" i="57"/>
  <c r="P1580" i="57"/>
  <c r="O1580" i="57" s="1"/>
  <c r="Q1580" i="57"/>
  <c r="T1580" i="57" s="1"/>
  <c r="R1580" i="57"/>
  <c r="S1580" i="57"/>
  <c r="P1581" i="57"/>
  <c r="Q1581" i="57"/>
  <c r="T1581" i="57" s="1"/>
  <c r="R1581" i="57"/>
  <c r="S1581" i="57"/>
  <c r="P1582" i="57"/>
  <c r="Q1582" i="57"/>
  <c r="O1582" i="57" s="1"/>
  <c r="R1582" i="57"/>
  <c r="S1582" i="57"/>
  <c r="O1583" i="57"/>
  <c r="P1583" i="57"/>
  <c r="Q1583" i="57"/>
  <c r="T1583" i="57" s="1"/>
  <c r="R1583" i="57"/>
  <c r="S1583" i="57"/>
  <c r="O1584" i="57"/>
  <c r="P1584" i="57"/>
  <c r="Q1584" i="57"/>
  <c r="T1584" i="57" s="1"/>
  <c r="R1584" i="57"/>
  <c r="S1584" i="57"/>
  <c r="P1585" i="57"/>
  <c r="Q1585" i="57"/>
  <c r="O1585" i="57" s="1"/>
  <c r="R1585" i="57"/>
  <c r="S1585" i="57"/>
  <c r="T1585" i="57"/>
  <c r="P1586" i="57"/>
  <c r="O1586" i="57" s="1"/>
  <c r="Q1586" i="57"/>
  <c r="R1586" i="57"/>
  <c r="S1586" i="57"/>
  <c r="T1586" i="57"/>
  <c r="P1587" i="57"/>
  <c r="O1587" i="57" s="1"/>
  <c r="Q1587" i="57"/>
  <c r="T1587" i="57" s="1"/>
  <c r="R1587" i="57"/>
  <c r="S1587" i="57"/>
  <c r="P1588" i="57"/>
  <c r="O1588" i="57" s="1"/>
  <c r="Q1588" i="57"/>
  <c r="T1588" i="57" s="1"/>
  <c r="R1588" i="57"/>
  <c r="S1588" i="57"/>
  <c r="P1589" i="57"/>
  <c r="Q1589" i="57"/>
  <c r="O1589" i="57" s="1"/>
  <c r="R1589" i="57"/>
  <c r="S1589" i="57"/>
  <c r="T1589" i="57"/>
  <c r="O1590" i="57"/>
  <c r="P1590" i="57"/>
  <c r="Q1590" i="57"/>
  <c r="R1590" i="57"/>
  <c r="S1590" i="57"/>
  <c r="T1590" i="57"/>
  <c r="P1591" i="57"/>
  <c r="O1591" i="57" s="1"/>
  <c r="Q1591" i="57"/>
  <c r="T1591" i="57" s="1"/>
  <c r="R1591" i="57"/>
  <c r="S1591" i="57"/>
  <c r="P1592" i="57"/>
  <c r="Q1592" i="57"/>
  <c r="R1592" i="57"/>
  <c r="S1592" i="57"/>
  <c r="T1592" i="57"/>
  <c r="P1593" i="57"/>
  <c r="Q1593" i="57"/>
  <c r="O1593" i="57" s="1"/>
  <c r="R1593" i="57"/>
  <c r="S1593" i="57"/>
  <c r="T1593" i="57"/>
  <c r="O1594" i="57"/>
  <c r="P1594" i="57"/>
  <c r="Q1594" i="57"/>
  <c r="R1594" i="57"/>
  <c r="S1594" i="57"/>
  <c r="T1594" i="57"/>
  <c r="P1595" i="57"/>
  <c r="O1595" i="57" s="1"/>
  <c r="Q1595" i="57"/>
  <c r="T1595" i="57" s="1"/>
  <c r="R1595" i="57"/>
  <c r="S1595" i="57"/>
  <c r="P1596" i="57"/>
  <c r="Q1596" i="57"/>
  <c r="O1596" i="57" s="1"/>
  <c r="R1596" i="57"/>
  <c r="S1596" i="57"/>
  <c r="O1597" i="57"/>
  <c r="P1597" i="57"/>
  <c r="Q1597" i="57"/>
  <c r="R1597" i="57"/>
  <c r="S1597" i="57"/>
  <c r="T1597" i="57"/>
  <c r="P1598" i="57"/>
  <c r="O1598" i="57" s="1"/>
  <c r="Q1598" i="57"/>
  <c r="T1598" i="57" s="1"/>
  <c r="R1598" i="57"/>
  <c r="S1598" i="57"/>
  <c r="P1599" i="57"/>
  <c r="O1599" i="57" s="1"/>
  <c r="Q1599" i="57"/>
  <c r="T1599" i="57" s="1"/>
  <c r="R1599" i="57"/>
  <c r="S1599" i="57"/>
  <c r="P1600" i="57"/>
  <c r="O1600" i="57" s="1"/>
  <c r="Q1600" i="57"/>
  <c r="R1600" i="57"/>
  <c r="S1600" i="57"/>
  <c r="T1600" i="57"/>
  <c r="O1601" i="57"/>
  <c r="P1601" i="57"/>
  <c r="Q1601" i="57"/>
  <c r="R1601" i="57"/>
  <c r="S1601" i="57"/>
  <c r="T1601" i="57"/>
  <c r="P1602" i="57"/>
  <c r="O1602" i="57" s="1"/>
  <c r="Q1602" i="57"/>
  <c r="T1602" i="57" s="1"/>
  <c r="R1602" i="57"/>
  <c r="S1602" i="57"/>
  <c r="P1603" i="57"/>
  <c r="O1603" i="57" s="1"/>
  <c r="Q1603" i="57"/>
  <c r="T1603" i="57" s="1"/>
  <c r="R1603" i="57"/>
  <c r="S1603" i="57"/>
  <c r="O1604" i="57"/>
  <c r="P1604" i="57"/>
  <c r="Q1604" i="57"/>
  <c r="R1604" i="57"/>
  <c r="S1604" i="57"/>
  <c r="T1604" i="57"/>
  <c r="O1605" i="57"/>
  <c r="P1605" i="57"/>
  <c r="Q1605" i="57"/>
  <c r="T1605" i="57" s="1"/>
  <c r="R1605" i="57"/>
  <c r="S1605" i="57"/>
  <c r="P1606" i="57"/>
  <c r="O1606" i="57" s="1"/>
  <c r="Q1606" i="57"/>
  <c r="T1606" i="57" s="1"/>
  <c r="R1606" i="57"/>
  <c r="S1606" i="57"/>
  <c r="P1607" i="57"/>
  <c r="Q1607" i="57"/>
  <c r="R1607" i="57"/>
  <c r="S1607" i="57"/>
  <c r="O1608" i="57"/>
  <c r="P1608" i="57"/>
  <c r="Q1608" i="57"/>
  <c r="R1608" i="57"/>
  <c r="S1608" i="57"/>
  <c r="T1608" i="57"/>
  <c r="P1609" i="57"/>
  <c r="Q1609" i="57"/>
  <c r="T1609" i="57" s="1"/>
  <c r="R1609" i="57"/>
  <c r="S1609" i="57"/>
  <c r="P1610" i="57"/>
  <c r="Q1610" i="57"/>
  <c r="T1610" i="57" s="1"/>
  <c r="R1610" i="57"/>
  <c r="S1610" i="57"/>
  <c r="P1611" i="57"/>
  <c r="O1611" i="57" s="1"/>
  <c r="Q1611" i="57"/>
  <c r="T1611" i="57" s="1"/>
  <c r="R1611" i="57"/>
  <c r="S1611" i="57"/>
  <c r="P1612" i="57"/>
  <c r="O1612" i="57" s="1"/>
  <c r="Q1612" i="57"/>
  <c r="T1612" i="57" s="1"/>
  <c r="R1612" i="57"/>
  <c r="S1612" i="57"/>
  <c r="P1613" i="57"/>
  <c r="Q1613" i="57"/>
  <c r="T1613" i="57" s="1"/>
  <c r="R1613" i="57"/>
  <c r="S1613" i="57"/>
  <c r="P1614" i="57"/>
  <c r="Q1614" i="57"/>
  <c r="O1614" i="57" s="1"/>
  <c r="R1614" i="57"/>
  <c r="S1614" i="57"/>
  <c r="T1614" i="57"/>
  <c r="O1615" i="57"/>
  <c r="P1615" i="57"/>
  <c r="Q1615" i="57"/>
  <c r="T1615" i="57" s="1"/>
  <c r="R1615" i="57"/>
  <c r="S1615" i="57"/>
  <c r="P1616" i="57"/>
  <c r="Q1616" i="57"/>
  <c r="T1616" i="57" s="1"/>
  <c r="R1616" i="57"/>
  <c r="S1616" i="57"/>
  <c r="P1617" i="57"/>
  <c r="Q1617" i="57"/>
  <c r="O1617" i="57" s="1"/>
  <c r="R1617" i="57"/>
  <c r="S1617" i="57"/>
  <c r="P1618" i="57"/>
  <c r="O1618" i="57" s="1"/>
  <c r="Q1618" i="57"/>
  <c r="R1618" i="57"/>
  <c r="S1618" i="57"/>
  <c r="T1618" i="57"/>
  <c r="P1619" i="57"/>
  <c r="O1619" i="57" s="1"/>
  <c r="Q1619" i="57"/>
  <c r="T1619" i="57" s="1"/>
  <c r="R1619" i="57"/>
  <c r="S1619" i="57"/>
  <c r="P1620" i="57"/>
  <c r="O1620" i="57" s="1"/>
  <c r="Q1620" i="57"/>
  <c r="T1620" i="57" s="1"/>
  <c r="R1620" i="57"/>
  <c r="S1620" i="57"/>
  <c r="P1621" i="57"/>
  <c r="Q1621" i="57"/>
  <c r="O1621" i="57" s="1"/>
  <c r="R1621" i="57"/>
  <c r="S1621" i="57"/>
  <c r="T1621" i="57"/>
  <c r="O1622" i="57"/>
  <c r="P1622" i="57"/>
  <c r="Q1622" i="57"/>
  <c r="R1622" i="57"/>
  <c r="S1622" i="57"/>
  <c r="T1622" i="57"/>
  <c r="P1623" i="57"/>
  <c r="O1623" i="57" s="1"/>
  <c r="Q1623" i="57"/>
  <c r="T1623" i="57" s="1"/>
  <c r="R1623" i="57"/>
  <c r="S1623" i="57"/>
  <c r="P1624" i="57"/>
  <c r="Q1624" i="57"/>
  <c r="R1624" i="57"/>
  <c r="S1624" i="57"/>
  <c r="T1624" i="57"/>
  <c r="P1625" i="57"/>
  <c r="Q1625" i="57"/>
  <c r="O1625" i="57" s="1"/>
  <c r="R1625" i="57"/>
  <c r="S1625" i="57"/>
  <c r="T1625" i="57"/>
  <c r="P1626" i="57"/>
  <c r="O1626" i="57" s="1"/>
  <c r="Q1626" i="57"/>
  <c r="R1626" i="57"/>
  <c r="S1626" i="57"/>
  <c r="T1626" i="57"/>
  <c r="P1627" i="57"/>
  <c r="O1627" i="57" s="1"/>
  <c r="Q1627" i="57"/>
  <c r="T1627" i="57" s="1"/>
  <c r="R1627" i="57"/>
  <c r="S1627" i="57"/>
  <c r="P1628" i="57"/>
  <c r="Q1628" i="57"/>
  <c r="O1628" i="57" s="1"/>
  <c r="R1628" i="57"/>
  <c r="S1628" i="57"/>
  <c r="T1628" i="57"/>
  <c r="O1629" i="57"/>
  <c r="P1629" i="57"/>
  <c r="Q1629" i="57"/>
  <c r="R1629" i="57"/>
  <c r="S1629" i="57"/>
  <c r="T1629" i="57"/>
  <c r="P1630" i="57"/>
  <c r="O1630" i="57" s="1"/>
  <c r="Q1630" i="57"/>
  <c r="T1630" i="57" s="1"/>
  <c r="R1630" i="57"/>
  <c r="S1630" i="57"/>
  <c r="P1631" i="57"/>
  <c r="O1631" i="57" s="1"/>
  <c r="Q1631" i="57"/>
  <c r="T1631" i="57" s="1"/>
  <c r="R1631" i="57"/>
  <c r="S1631" i="57"/>
  <c r="P1632" i="57"/>
  <c r="O1632" i="57" s="1"/>
  <c r="Q1632" i="57"/>
  <c r="R1632" i="57"/>
  <c r="S1632" i="57"/>
  <c r="T1632" i="57"/>
  <c r="O1633" i="57"/>
  <c r="P1633" i="57"/>
  <c r="Q1633" i="57"/>
  <c r="R1633" i="57"/>
  <c r="S1633" i="57"/>
  <c r="T1633" i="57"/>
  <c r="P1634" i="57"/>
  <c r="O1634" i="57" s="1"/>
  <c r="Q1634" i="57"/>
  <c r="T1634" i="57" s="1"/>
  <c r="R1634" i="57"/>
  <c r="S1634" i="57"/>
  <c r="P1635" i="57"/>
  <c r="Q1635" i="57"/>
  <c r="T1635" i="57" s="1"/>
  <c r="R1635" i="57"/>
  <c r="S1635" i="57"/>
  <c r="O1636" i="57"/>
  <c r="P1636" i="57"/>
  <c r="Q1636" i="57"/>
  <c r="R1636" i="57"/>
  <c r="S1636" i="57"/>
  <c r="T1636" i="57"/>
  <c r="O1637" i="57"/>
  <c r="P1637" i="57"/>
  <c r="Q1637" i="57"/>
  <c r="T1637" i="57" s="1"/>
  <c r="R1637" i="57"/>
  <c r="S1637" i="57"/>
  <c r="O1638" i="57"/>
  <c r="P1638" i="57"/>
  <c r="Q1638" i="57"/>
  <c r="T1638" i="57" s="1"/>
  <c r="R1638" i="57"/>
  <c r="S1638" i="57"/>
  <c r="P1639" i="57"/>
  <c r="Q1639" i="57"/>
  <c r="R1639" i="57"/>
  <c r="S1639" i="57"/>
  <c r="P1640" i="57"/>
  <c r="O1640" i="57" s="1"/>
  <c r="Q1640" i="57"/>
  <c r="R1640" i="57"/>
  <c r="S1640" i="57"/>
  <c r="T1640" i="57"/>
  <c r="P1641" i="57"/>
  <c r="Q1641" i="57"/>
  <c r="T1641" i="57" s="1"/>
  <c r="R1641" i="57"/>
  <c r="S1641" i="57"/>
  <c r="P1642" i="57"/>
  <c r="Q1642" i="57"/>
  <c r="R1642" i="57"/>
  <c r="S1642" i="57"/>
  <c r="T1642" i="57"/>
  <c r="P1643" i="57"/>
  <c r="O1643" i="57" s="1"/>
  <c r="Q1643" i="57"/>
  <c r="T1643" i="57" s="1"/>
  <c r="R1643" i="57"/>
  <c r="S1643" i="57"/>
  <c r="P1644" i="57"/>
  <c r="O1644" i="57" s="1"/>
  <c r="Q1644" i="57"/>
  <c r="T1644" i="57" s="1"/>
  <c r="R1644" i="57"/>
  <c r="S1644" i="57"/>
  <c r="O1645" i="57"/>
  <c r="P1645" i="57"/>
  <c r="Q1645" i="57"/>
  <c r="T1645" i="57" s="1"/>
  <c r="R1645" i="57"/>
  <c r="S1645" i="57"/>
  <c r="P1646" i="57"/>
  <c r="Q1646" i="57"/>
  <c r="O1646" i="57" s="1"/>
  <c r="R1646" i="57"/>
  <c r="S1646" i="57"/>
  <c r="T1646" i="57"/>
  <c r="O1647" i="57"/>
  <c r="P1647" i="57"/>
  <c r="Q1647" i="57"/>
  <c r="T1647" i="57" s="1"/>
  <c r="R1647" i="57"/>
  <c r="S1647" i="57"/>
  <c r="P1648" i="57"/>
  <c r="O1648" i="57" s="1"/>
  <c r="Q1648" i="57"/>
  <c r="T1648" i="57" s="1"/>
  <c r="R1648" i="57"/>
  <c r="S1648" i="57"/>
  <c r="P1649" i="57"/>
  <c r="Q1649" i="57"/>
  <c r="O1649" i="57" s="1"/>
  <c r="R1649" i="57"/>
  <c r="S1649" i="57"/>
  <c r="T1649" i="57"/>
  <c r="P1650" i="57"/>
  <c r="O1650" i="57" s="1"/>
  <c r="Q1650" i="57"/>
  <c r="R1650" i="57"/>
  <c r="S1650" i="57"/>
  <c r="T1650" i="57"/>
  <c r="O1651" i="57"/>
  <c r="P1651" i="57"/>
  <c r="Q1651" i="57"/>
  <c r="T1651" i="57" s="1"/>
  <c r="R1651" i="57"/>
  <c r="S1651" i="57"/>
  <c r="P1652" i="57"/>
  <c r="O1652" i="57" s="1"/>
  <c r="Q1652" i="57"/>
  <c r="T1652" i="57" s="1"/>
  <c r="R1652" i="57"/>
  <c r="S1652" i="57"/>
  <c r="P1653" i="57"/>
  <c r="Q1653" i="57"/>
  <c r="O1653" i="57" s="1"/>
  <c r="R1653" i="57"/>
  <c r="S1653" i="57"/>
  <c r="O1654" i="57"/>
  <c r="P1654" i="57"/>
  <c r="Q1654" i="57"/>
  <c r="R1654" i="57"/>
  <c r="S1654" i="57"/>
  <c r="T1654" i="57"/>
  <c r="P1655" i="57"/>
  <c r="O1655" i="57" s="1"/>
  <c r="Q1655" i="57"/>
  <c r="T1655" i="57" s="1"/>
  <c r="R1655" i="57"/>
  <c r="S1655" i="57"/>
  <c r="P1656" i="57"/>
  <c r="Q1656" i="57"/>
  <c r="T1656" i="57" s="1"/>
  <c r="R1656" i="57"/>
  <c r="S1656" i="57"/>
  <c r="P1657" i="57"/>
  <c r="Q1657" i="57"/>
  <c r="O1657" i="57" s="1"/>
  <c r="R1657" i="57"/>
  <c r="S1657" i="57"/>
  <c r="T1657" i="57"/>
  <c r="P1658" i="57"/>
  <c r="O1658" i="57" s="1"/>
  <c r="Q1658" i="57"/>
  <c r="R1658" i="57"/>
  <c r="S1658" i="57"/>
  <c r="T1658" i="57"/>
  <c r="P1659" i="57"/>
  <c r="O1659" i="57" s="1"/>
  <c r="Q1659" i="57"/>
  <c r="T1659" i="57" s="1"/>
  <c r="R1659" i="57"/>
  <c r="S1659" i="57"/>
  <c r="P1660" i="57"/>
  <c r="Q1660" i="57"/>
  <c r="O1660" i="57" s="1"/>
  <c r="R1660" i="57"/>
  <c r="S1660" i="57"/>
  <c r="T1660" i="57"/>
  <c r="O1661" i="57"/>
  <c r="P1661" i="57"/>
  <c r="Q1661" i="57"/>
  <c r="R1661" i="57"/>
  <c r="S1661" i="57"/>
  <c r="T1661" i="57"/>
  <c r="P1662" i="57"/>
  <c r="O1662" i="57" s="1"/>
  <c r="Q1662" i="57"/>
  <c r="T1662" i="57" s="1"/>
  <c r="R1662" i="57"/>
  <c r="S1662" i="57"/>
  <c r="P1663" i="57"/>
  <c r="O1663" i="57" s="1"/>
  <c r="Q1663" i="57"/>
  <c r="T1663" i="57" s="1"/>
  <c r="R1663" i="57"/>
  <c r="S1663" i="57"/>
  <c r="P1664" i="57"/>
  <c r="O1664" i="57" s="1"/>
  <c r="Q1664" i="57"/>
  <c r="R1664" i="57"/>
  <c r="S1664" i="57"/>
  <c r="T1664" i="57"/>
  <c r="O1665" i="57"/>
  <c r="P1665" i="57"/>
  <c r="Q1665" i="57"/>
  <c r="R1665" i="57"/>
  <c r="S1665" i="57"/>
  <c r="T1665" i="57"/>
  <c r="P1666" i="57"/>
  <c r="O1666" i="57" s="1"/>
  <c r="Q1666" i="57"/>
  <c r="T1666" i="57" s="1"/>
  <c r="R1666" i="57"/>
  <c r="S1666" i="57"/>
  <c r="P1667" i="57"/>
  <c r="Q1667" i="57"/>
  <c r="T1667" i="57" s="1"/>
  <c r="R1667" i="57"/>
  <c r="S1667" i="57"/>
  <c r="O1668" i="57"/>
  <c r="P1668" i="57"/>
  <c r="Q1668" i="57"/>
  <c r="R1668" i="57"/>
  <c r="S1668" i="57"/>
  <c r="T1668" i="57"/>
  <c r="P1669" i="57"/>
  <c r="Q1669" i="57"/>
  <c r="T1669" i="57" s="1"/>
  <c r="R1669" i="57"/>
  <c r="S1669" i="57"/>
  <c r="O1670" i="57"/>
  <c r="P1670" i="57"/>
  <c r="Q1670" i="57"/>
  <c r="T1670" i="57" s="1"/>
  <c r="R1670" i="57"/>
  <c r="S1670" i="57"/>
  <c r="P1671" i="57"/>
  <c r="Q1671" i="57"/>
  <c r="R1671" i="57"/>
  <c r="S1671" i="57"/>
  <c r="P1672" i="57"/>
  <c r="O1672" i="57" s="1"/>
  <c r="Q1672" i="57"/>
  <c r="R1672" i="57"/>
  <c r="S1672" i="57"/>
  <c r="T1672" i="57"/>
  <c r="O1673" i="57"/>
  <c r="P1673" i="57"/>
  <c r="Q1673" i="57"/>
  <c r="T1673" i="57" s="1"/>
  <c r="R1673" i="57"/>
  <c r="S1673" i="57"/>
  <c r="P1674" i="57"/>
  <c r="Q1674" i="57"/>
  <c r="R1674" i="57"/>
  <c r="S1674" i="57"/>
  <c r="T1674" i="57"/>
  <c r="P1675" i="57"/>
  <c r="O1675" i="57" s="1"/>
  <c r="Q1675" i="57"/>
  <c r="T1675" i="57" s="1"/>
  <c r="R1675" i="57"/>
  <c r="S1675" i="57"/>
  <c r="O1676" i="57"/>
  <c r="P1676" i="57"/>
  <c r="Q1676" i="57"/>
  <c r="T1676" i="57" s="1"/>
  <c r="R1676" i="57"/>
  <c r="S1676" i="57"/>
  <c r="O1677" i="57"/>
  <c r="P1677" i="57"/>
  <c r="Q1677" i="57"/>
  <c r="T1677" i="57" s="1"/>
  <c r="R1677" i="57"/>
  <c r="S1677" i="57"/>
  <c r="P1678" i="57"/>
  <c r="Q1678" i="57"/>
  <c r="O1678" i="57" s="1"/>
  <c r="R1678" i="57"/>
  <c r="S1678" i="57"/>
  <c r="O1679" i="57"/>
  <c r="P1679" i="57"/>
  <c r="Q1679" i="57"/>
  <c r="T1679" i="57" s="1"/>
  <c r="R1679" i="57"/>
  <c r="S1679" i="57"/>
  <c r="P1680" i="57"/>
  <c r="O1680" i="57" s="1"/>
  <c r="Q1680" i="57"/>
  <c r="T1680" i="57" s="1"/>
  <c r="R1680" i="57"/>
  <c r="S1680" i="57"/>
  <c r="P1681" i="57"/>
  <c r="Q1681" i="57"/>
  <c r="O1681" i="57" s="1"/>
  <c r="R1681" i="57"/>
  <c r="S1681" i="57"/>
  <c r="P1682" i="57"/>
  <c r="O1682" i="57" s="1"/>
  <c r="Q1682" i="57"/>
  <c r="R1682" i="57"/>
  <c r="S1682" i="57"/>
  <c r="T1682" i="57"/>
  <c r="O1683" i="57"/>
  <c r="P1683" i="57"/>
  <c r="Q1683" i="57"/>
  <c r="T1683" i="57" s="1"/>
  <c r="R1683" i="57"/>
  <c r="S1683" i="57"/>
  <c r="O1684" i="57"/>
  <c r="P1684" i="57"/>
  <c r="Q1684" i="57"/>
  <c r="T1684" i="57" s="1"/>
  <c r="R1684" i="57"/>
  <c r="S1684" i="57"/>
  <c r="P1685" i="57"/>
  <c r="Q1685" i="57"/>
  <c r="O1685" i="57" s="1"/>
  <c r="R1685" i="57"/>
  <c r="S1685" i="57"/>
  <c r="O1686" i="57"/>
  <c r="P1686" i="57"/>
  <c r="Q1686" i="57"/>
  <c r="R1686" i="57"/>
  <c r="S1686" i="57"/>
  <c r="T1686" i="57"/>
  <c r="O1687" i="57"/>
  <c r="P1687" i="57"/>
  <c r="Q1687" i="57"/>
  <c r="T1687" i="57" s="1"/>
  <c r="R1687" i="57"/>
  <c r="S1687" i="57"/>
  <c r="P1688" i="57"/>
  <c r="Q1688" i="57"/>
  <c r="T1688" i="57" s="1"/>
  <c r="R1688" i="57"/>
  <c r="S1688" i="57"/>
  <c r="P1689" i="57"/>
  <c r="Q1689" i="57"/>
  <c r="O1689" i="57" s="1"/>
  <c r="R1689" i="57"/>
  <c r="S1689" i="57"/>
  <c r="T1689" i="57"/>
  <c r="P1690" i="57"/>
  <c r="O1690" i="57" s="1"/>
  <c r="Q1690" i="57"/>
  <c r="R1690" i="57"/>
  <c r="S1690" i="57"/>
  <c r="T1690" i="57"/>
  <c r="P1691" i="57"/>
  <c r="O1691" i="57" s="1"/>
  <c r="Q1691" i="57"/>
  <c r="T1691" i="57" s="1"/>
  <c r="R1691" i="57"/>
  <c r="S1691" i="57"/>
  <c r="P1692" i="57"/>
  <c r="Q1692" i="57"/>
  <c r="O1692" i="57" s="1"/>
  <c r="R1692" i="57"/>
  <c r="S1692" i="57"/>
  <c r="O1693" i="57"/>
  <c r="P1693" i="57"/>
  <c r="Q1693" i="57"/>
  <c r="R1693" i="57"/>
  <c r="S1693" i="57"/>
  <c r="T1693" i="57"/>
  <c r="P1694" i="57"/>
  <c r="O1694" i="57" s="1"/>
  <c r="Q1694" i="57"/>
  <c r="T1694" i="57" s="1"/>
  <c r="R1694" i="57"/>
  <c r="S1694" i="57"/>
  <c r="P1695" i="57"/>
  <c r="O1695" i="57" s="1"/>
  <c r="Q1695" i="57"/>
  <c r="T1695" i="57" s="1"/>
  <c r="R1695" i="57"/>
  <c r="S1695" i="57"/>
  <c r="P1696" i="57"/>
  <c r="O1696" i="57" s="1"/>
  <c r="Q1696" i="57"/>
  <c r="R1696" i="57"/>
  <c r="S1696" i="57"/>
  <c r="T1696" i="57"/>
  <c r="O1697" i="57"/>
  <c r="P1697" i="57"/>
  <c r="Q1697" i="57"/>
  <c r="R1697" i="57"/>
  <c r="S1697" i="57"/>
  <c r="T1697" i="57"/>
  <c r="P1698" i="57"/>
  <c r="O1698" i="57" s="1"/>
  <c r="Q1698" i="57"/>
  <c r="T1698" i="57" s="1"/>
  <c r="R1698" i="57"/>
  <c r="S1698" i="57"/>
  <c r="P1699" i="57"/>
  <c r="Q1699" i="57"/>
  <c r="T1699" i="57" s="1"/>
  <c r="R1699" i="57"/>
  <c r="S1699" i="57"/>
  <c r="O1700" i="57"/>
  <c r="P1700" i="57"/>
  <c r="Q1700" i="57"/>
  <c r="R1700" i="57"/>
  <c r="S1700" i="57"/>
  <c r="T1700" i="57"/>
  <c r="P1701" i="57"/>
  <c r="Q1701" i="57"/>
  <c r="T1701" i="57" s="1"/>
  <c r="R1701" i="57"/>
  <c r="S1701" i="57"/>
  <c r="P1702" i="57"/>
  <c r="Q1702" i="57"/>
  <c r="T1702" i="57" s="1"/>
  <c r="R1702" i="57"/>
  <c r="S1702" i="57"/>
  <c r="P1703" i="57"/>
  <c r="Q1703" i="57"/>
  <c r="R1703" i="57"/>
  <c r="S1703" i="57"/>
  <c r="P1704" i="57"/>
  <c r="O1704" i="57" s="1"/>
  <c r="Q1704" i="57"/>
  <c r="R1704" i="57"/>
  <c r="S1704" i="57"/>
  <c r="T1704" i="57"/>
  <c r="O1705" i="57"/>
  <c r="P1705" i="57"/>
  <c r="Q1705" i="57"/>
  <c r="T1705" i="57" s="1"/>
  <c r="R1705" i="57"/>
  <c r="S1705" i="57"/>
  <c r="P1706" i="57"/>
  <c r="Q1706" i="57"/>
  <c r="T1706" i="57" s="1"/>
  <c r="R1706" i="57"/>
  <c r="S1706" i="57"/>
  <c r="P1707" i="57"/>
  <c r="O1707" i="57" s="1"/>
  <c r="Q1707" i="57"/>
  <c r="T1707" i="57" s="1"/>
  <c r="R1707" i="57"/>
  <c r="S1707" i="57"/>
  <c r="O1708" i="57"/>
  <c r="P1708" i="57"/>
  <c r="Q1708" i="57"/>
  <c r="T1708" i="57" s="1"/>
  <c r="R1708" i="57"/>
  <c r="S1708" i="57"/>
  <c r="O1709" i="57"/>
  <c r="P1709" i="57"/>
  <c r="Q1709" i="57"/>
  <c r="T1709" i="57" s="1"/>
  <c r="R1709" i="57"/>
  <c r="S1709" i="57"/>
  <c r="P1710" i="57"/>
  <c r="Q1710" i="57"/>
  <c r="O1710" i="57" s="1"/>
  <c r="R1710" i="57"/>
  <c r="S1710" i="57"/>
  <c r="O1711" i="57"/>
  <c r="P1711" i="57"/>
  <c r="Q1711" i="57"/>
  <c r="R1711" i="57"/>
  <c r="S1711" i="57"/>
  <c r="T1711" i="57"/>
  <c r="O1712" i="57"/>
  <c r="P1712" i="57"/>
  <c r="Q1712" i="57"/>
  <c r="T1712" i="57" s="1"/>
  <c r="R1712" i="57"/>
  <c r="S1712" i="57"/>
  <c r="P1713" i="57"/>
  <c r="O1713" i="57" s="1"/>
  <c r="Q1713" i="57"/>
  <c r="T1713" i="57" s="1"/>
  <c r="R1713" i="57"/>
  <c r="S1713" i="57"/>
  <c r="P1714" i="57"/>
  <c r="Q1714" i="57"/>
  <c r="O1714" i="57" s="1"/>
  <c r="R1714" i="57"/>
  <c r="S1714" i="57"/>
  <c r="O1715" i="57"/>
  <c r="P1715" i="57"/>
  <c r="Q1715" i="57"/>
  <c r="R1715" i="57"/>
  <c r="S1715" i="57"/>
  <c r="T1715" i="57"/>
  <c r="P1716" i="57"/>
  <c r="O1716" i="57" s="1"/>
  <c r="Q1716" i="57"/>
  <c r="T1716" i="57" s="1"/>
  <c r="R1716" i="57"/>
  <c r="S1716" i="57"/>
  <c r="P1717" i="57"/>
  <c r="O1717" i="57" s="1"/>
  <c r="Q1717" i="57"/>
  <c r="T1717" i="57" s="1"/>
  <c r="R1717" i="57"/>
  <c r="S1717" i="57"/>
  <c r="P1718" i="57"/>
  <c r="Q1718" i="57"/>
  <c r="O1718" i="57" s="1"/>
  <c r="R1718" i="57"/>
  <c r="S1718" i="57"/>
  <c r="T1718" i="57"/>
  <c r="O1719" i="57"/>
  <c r="P1719" i="57"/>
  <c r="Q1719" i="57"/>
  <c r="R1719" i="57"/>
  <c r="S1719" i="57"/>
  <c r="T1719" i="57"/>
  <c r="P1720" i="57"/>
  <c r="O1720" i="57" s="1"/>
  <c r="Q1720" i="57"/>
  <c r="T1720" i="57" s="1"/>
  <c r="R1720" i="57"/>
  <c r="S1720" i="57"/>
  <c r="P1721" i="57"/>
  <c r="O1721" i="57" s="1"/>
  <c r="Q1721" i="57"/>
  <c r="T1721" i="57" s="1"/>
  <c r="R1721" i="57"/>
  <c r="S1721" i="57"/>
  <c r="P1722" i="57"/>
  <c r="Q1722" i="57"/>
  <c r="O1722" i="57" s="1"/>
  <c r="R1722" i="57"/>
  <c r="S1722" i="57"/>
  <c r="O1723" i="57"/>
  <c r="P1723" i="57"/>
  <c r="Q1723" i="57"/>
  <c r="T1723" i="57" s="1"/>
  <c r="R1723" i="57"/>
  <c r="S1723" i="57"/>
  <c r="O1724" i="57"/>
  <c r="P1724" i="57"/>
  <c r="Q1724" i="57"/>
  <c r="T1724" i="57" s="1"/>
  <c r="R1724" i="57"/>
  <c r="S1724" i="57"/>
  <c r="J10" i="42"/>
  <c r="Z10" i="42"/>
  <c r="L11" i="42"/>
  <c r="AB11" i="42"/>
  <c r="P12" i="42"/>
  <c r="AF12" i="42"/>
  <c r="R13" i="42"/>
  <c r="AH13" i="42"/>
  <c r="T14" i="42"/>
  <c r="V15" i="42"/>
  <c r="N18" i="42"/>
  <c r="AD18" i="42"/>
  <c r="L10" i="42"/>
  <c r="AB10" i="42"/>
  <c r="N11" i="42"/>
  <c r="AD11" i="42"/>
  <c r="R12" i="42"/>
  <c r="AH12" i="42"/>
  <c r="T13" i="42"/>
  <c r="V14" i="42"/>
  <c r="J15" i="42"/>
  <c r="X15" i="42"/>
  <c r="P18" i="42"/>
  <c r="AF18" i="42"/>
  <c r="R10" i="42"/>
  <c r="AH10" i="42"/>
  <c r="T11" i="42"/>
  <c r="X12" i="42"/>
  <c r="J13" i="42"/>
  <c r="Z13" i="42"/>
  <c r="N14" i="42"/>
  <c r="AB14" i="42"/>
  <c r="P15" i="42"/>
  <c r="AD15" i="42"/>
  <c r="V18" i="42"/>
  <c r="P10" i="42"/>
  <c r="J11" i="42"/>
  <c r="J12" i="42"/>
  <c r="AD13" i="42"/>
  <c r="Z14" i="42"/>
  <c r="T15" i="42"/>
  <c r="AH18" i="42"/>
  <c r="T10" i="42"/>
  <c r="P11" i="42"/>
  <c r="L12" i="42"/>
  <c r="F13" i="42"/>
  <c r="AF13" i="42"/>
  <c r="AD14" i="42"/>
  <c r="Z15" i="42"/>
  <c r="J18" i="42"/>
  <c r="V10" i="42"/>
  <c r="R11" i="42"/>
  <c r="N12" i="42"/>
  <c r="L13" i="42"/>
  <c r="J14" i="42"/>
  <c r="AF14" i="42"/>
  <c r="AB15" i="42"/>
  <c r="L18" i="42"/>
  <c r="D4" i="82"/>
  <c r="AD10" i="42"/>
  <c r="X11" i="42"/>
  <c r="V12" i="42"/>
  <c r="P13" i="42"/>
  <c r="P14" i="42"/>
  <c r="L15" i="42"/>
  <c r="AH15" i="42"/>
  <c r="T18" i="42"/>
  <c r="X10" i="42"/>
  <c r="T12" i="42"/>
  <c r="L14" i="42"/>
  <c r="AF15" i="42"/>
  <c r="AF10" i="42"/>
  <c r="Z12" i="42"/>
  <c r="R14" i="42"/>
  <c r="AB12" i="42"/>
  <c r="H11" i="42"/>
  <c r="AD12" i="42"/>
  <c r="X14" i="42"/>
  <c r="AF11" i="42"/>
  <c r="N15" i="42"/>
  <c r="R18" i="42"/>
  <c r="AH11" i="42"/>
  <c r="R15" i="42"/>
  <c r="X18" i="42"/>
  <c r="N13" i="42"/>
  <c r="Z18" i="42"/>
  <c r="V13" i="42"/>
  <c r="AB18" i="42"/>
  <c r="AH14" i="42"/>
  <c r="F10" i="42"/>
  <c r="Z11" i="42"/>
  <c r="N10" i="42"/>
  <c r="X13" i="42"/>
  <c r="V11" i="42"/>
  <c r="AB13" i="42"/>
  <c r="B7" i="2" l="1"/>
  <c r="E2" i="82" s="1"/>
  <c r="F2" i="82" s="1"/>
  <c r="E5" i="82" s="1"/>
  <c r="AJ10" i="42"/>
  <c r="F17" i="42"/>
  <c r="AJ11" i="42"/>
  <c r="H17" i="42"/>
  <c r="H27" i="42"/>
  <c r="AJ27" i="42" s="1"/>
  <c r="D5" i="82"/>
  <c r="AJ14" i="42"/>
  <c r="AJ18" i="42"/>
  <c r="AJ13" i="42"/>
  <c r="AJ12" i="42"/>
  <c r="AJ15" i="42"/>
  <c r="J17" i="42"/>
  <c r="O1483" i="57"/>
  <c r="T1483" i="57"/>
  <c r="O879" i="57"/>
  <c r="T879" i="57"/>
  <c r="O1706" i="57"/>
  <c r="O1656" i="57"/>
  <c r="T1511" i="57"/>
  <c r="O1511" i="57"/>
  <c r="O1468" i="57"/>
  <c r="O1444" i="57"/>
  <c r="O1422" i="57"/>
  <c r="O1406" i="57"/>
  <c r="O1312" i="57"/>
  <c r="O1284" i="57"/>
  <c r="T1272" i="57"/>
  <c r="O1272" i="57"/>
  <c r="T1223" i="57"/>
  <c r="O1223" i="57"/>
  <c r="T1183" i="57"/>
  <c r="O1183" i="57"/>
  <c r="T1159" i="57"/>
  <c r="O1159" i="57"/>
  <c r="T1091" i="57"/>
  <c r="O1091" i="57"/>
  <c r="O1055" i="57"/>
  <c r="T1055" i="57"/>
  <c r="O1002" i="57"/>
  <c r="O927" i="57"/>
  <c r="T927" i="57"/>
  <c r="O799" i="57"/>
  <c r="T799" i="57"/>
  <c r="O646" i="57"/>
  <c r="T599" i="57"/>
  <c r="O599" i="57"/>
  <c r="O566" i="57"/>
  <c r="O515" i="57"/>
  <c r="T515" i="57"/>
  <c r="O448" i="57"/>
  <c r="O152" i="57"/>
  <c r="T152" i="57"/>
  <c r="O142" i="57"/>
  <c r="O92" i="57"/>
  <c r="T92" i="57"/>
  <c r="T1722" i="57"/>
  <c r="T1710" i="57"/>
  <c r="O1701" i="57"/>
  <c r="T1685" i="57"/>
  <c r="T1671" i="57"/>
  <c r="O1671" i="57"/>
  <c r="O1635" i="57"/>
  <c r="O1610" i="57"/>
  <c r="O1577" i="57"/>
  <c r="O1560" i="57"/>
  <c r="T1553" i="57"/>
  <c r="O1549" i="57"/>
  <c r="T1481" i="57"/>
  <c r="O1481" i="57"/>
  <c r="O1476" i="57"/>
  <c r="T1471" i="57"/>
  <c r="O1471" i="57"/>
  <c r="T1439" i="57"/>
  <c r="O1439" i="57"/>
  <c r="O1431" i="57"/>
  <c r="T1383" i="57"/>
  <c r="T1377" i="57"/>
  <c r="O1377" i="57"/>
  <c r="O1366" i="57"/>
  <c r="O1361" i="57"/>
  <c r="T1335" i="57"/>
  <c r="T1329" i="57"/>
  <c r="O1329" i="57"/>
  <c r="O1289" i="57"/>
  <c r="O1259" i="57"/>
  <c r="T1259" i="57"/>
  <c r="T1232" i="57"/>
  <c r="O1190" i="57"/>
  <c r="T1163" i="57"/>
  <c r="O1152" i="57"/>
  <c r="O1145" i="57"/>
  <c r="O1106" i="57"/>
  <c r="O1050" i="57"/>
  <c r="O1005" i="57"/>
  <c r="O975" i="57"/>
  <c r="T975" i="57"/>
  <c r="O847" i="57"/>
  <c r="T847" i="57"/>
  <c r="O719" i="57"/>
  <c r="T719" i="57"/>
  <c r="O649" i="57"/>
  <c r="O639" i="57"/>
  <c r="T639" i="57"/>
  <c r="O633" i="57"/>
  <c r="O630" i="57"/>
  <c r="O623" i="57"/>
  <c r="T623" i="57"/>
  <c r="O538" i="57"/>
  <c r="O476" i="57"/>
  <c r="O451" i="57"/>
  <c r="T402" i="57"/>
  <c r="O402" i="57"/>
  <c r="T213" i="57"/>
  <c r="O213" i="57"/>
  <c r="T1607" i="57"/>
  <c r="O1607" i="57"/>
  <c r="O1195" i="57"/>
  <c r="T1195" i="57"/>
  <c r="O627" i="57"/>
  <c r="T627" i="57"/>
  <c r="O421" i="57"/>
  <c r="T421" i="57"/>
  <c r="O268" i="57"/>
  <c r="T268" i="57"/>
  <c r="T1575" i="57"/>
  <c r="O1575" i="57"/>
  <c r="T1287" i="57"/>
  <c r="O1287" i="57"/>
  <c r="T1148" i="57"/>
  <c r="O1148" i="57"/>
  <c r="O1023" i="57"/>
  <c r="T1023" i="57"/>
  <c r="O895" i="57"/>
  <c r="T895" i="57"/>
  <c r="O767" i="57"/>
  <c r="T767" i="57"/>
  <c r="O551" i="57"/>
  <c r="T551" i="57"/>
  <c r="O481" i="57"/>
  <c r="T481" i="57"/>
  <c r="T407" i="57"/>
  <c r="O407" i="57"/>
  <c r="O193" i="57"/>
  <c r="T193" i="57"/>
  <c r="O1699" i="57"/>
  <c r="O1674" i="57"/>
  <c r="O1641" i="57"/>
  <c r="O1624" i="57"/>
  <c r="T1617" i="57"/>
  <c r="O1613" i="57"/>
  <c r="T1532" i="57"/>
  <c r="T1518" i="57"/>
  <c r="O1509" i="57"/>
  <c r="T1494" i="57"/>
  <c r="O1474" i="57"/>
  <c r="O1447" i="57"/>
  <c r="O1429" i="57"/>
  <c r="T1416" i="57"/>
  <c r="T1397" i="57"/>
  <c r="O1397" i="57"/>
  <c r="O1380" i="57"/>
  <c r="T1345" i="57"/>
  <c r="O1345" i="57"/>
  <c r="T1296" i="57"/>
  <c r="T1257" i="57"/>
  <c r="O1257" i="57"/>
  <c r="T1246" i="57"/>
  <c r="O1245" i="57"/>
  <c r="O1234" i="57"/>
  <c r="O1209" i="57"/>
  <c r="O1155" i="57"/>
  <c r="T1127" i="57"/>
  <c r="O1127" i="57"/>
  <c r="O1120" i="57"/>
  <c r="O1060" i="57"/>
  <c r="O1018" i="57"/>
  <c r="O973" i="57"/>
  <c r="O943" i="57"/>
  <c r="T943" i="57"/>
  <c r="O815" i="57"/>
  <c r="T815" i="57"/>
  <c r="O687" i="57"/>
  <c r="T687" i="57"/>
  <c r="O671" i="57"/>
  <c r="T671" i="57"/>
  <c r="O585" i="57"/>
  <c r="T370" i="57"/>
  <c r="O370" i="57"/>
  <c r="O342" i="57"/>
  <c r="O261" i="57"/>
  <c r="T261" i="57"/>
  <c r="O254" i="57"/>
  <c r="T254" i="57"/>
  <c r="O235" i="57"/>
  <c r="O186" i="57"/>
  <c r="O68" i="57"/>
  <c r="O1007" i="57"/>
  <c r="T1007" i="57"/>
  <c r="O751" i="57"/>
  <c r="T751" i="57"/>
  <c r="O396" i="57"/>
  <c r="T396" i="57"/>
  <c r="T334" i="57"/>
  <c r="O334" i="57"/>
  <c r="T1714" i="57"/>
  <c r="O1702" i="57"/>
  <c r="T1678" i="57"/>
  <c r="T1653" i="57"/>
  <c r="T1639" i="57"/>
  <c r="O1639" i="57"/>
  <c r="O1570" i="57"/>
  <c r="O1534" i="57"/>
  <c r="O1531" i="57"/>
  <c r="T1521" i="57"/>
  <c r="O1496" i="57"/>
  <c r="T1451" i="57"/>
  <c r="O1432" i="57"/>
  <c r="T1419" i="57"/>
  <c r="O1337" i="57"/>
  <c r="T1123" i="57"/>
  <c r="O1123" i="57"/>
  <c r="O863" i="57"/>
  <c r="T863" i="57"/>
  <c r="O735" i="57"/>
  <c r="T735" i="57"/>
  <c r="T593" i="57"/>
  <c r="O593" i="57"/>
  <c r="T387" i="57"/>
  <c r="O387" i="57"/>
  <c r="T110" i="57"/>
  <c r="O110" i="57"/>
  <c r="G3" i="57"/>
  <c r="O1" i="57"/>
  <c r="G2" i="57"/>
  <c r="O1688" i="57"/>
  <c r="T1681" i="57"/>
  <c r="T1596" i="57"/>
  <c r="T1582" i="57"/>
  <c r="T1557" i="57"/>
  <c r="T1543" i="57"/>
  <c r="O1543" i="57"/>
  <c r="O1507" i="57"/>
  <c r="O1490" i="57"/>
  <c r="O1400" i="57"/>
  <c r="T1390" i="57"/>
  <c r="T1374" i="57"/>
  <c r="O1373" i="57"/>
  <c r="T1310" i="57"/>
  <c r="O1309" i="57"/>
  <c r="O1298" i="57"/>
  <c r="O1273" i="57"/>
  <c r="O1184" i="57"/>
  <c r="O1177" i="57"/>
  <c r="T1169" i="57"/>
  <c r="O1169" i="57"/>
  <c r="O1138" i="57"/>
  <c r="O1092" i="57"/>
  <c r="T1063" i="57"/>
  <c r="O1063" i="57"/>
  <c r="O1039" i="57"/>
  <c r="T1039" i="57"/>
  <c r="O986" i="57"/>
  <c r="O911" i="57"/>
  <c r="T911" i="57"/>
  <c r="O783" i="57"/>
  <c r="T783" i="57"/>
  <c r="O666" i="57"/>
  <c r="T581" i="57"/>
  <c r="O581" i="57"/>
  <c r="T535" i="57"/>
  <c r="T375" i="57"/>
  <c r="O375" i="57"/>
  <c r="O350" i="57"/>
  <c r="T350" i="57"/>
  <c r="T345" i="57"/>
  <c r="O345" i="57"/>
  <c r="O243" i="57"/>
  <c r="O133" i="57"/>
  <c r="T133" i="57"/>
  <c r="O8" i="57"/>
  <c r="T1095" i="57"/>
  <c r="O1095" i="57"/>
  <c r="O571" i="57"/>
  <c r="T571" i="57"/>
  <c r="T1692" i="57"/>
  <c r="O1669" i="57"/>
  <c r="O1616" i="57"/>
  <c r="O1567" i="57"/>
  <c r="O1545" i="57"/>
  <c r="O1517" i="57"/>
  <c r="O1493" i="57"/>
  <c r="O1479" i="57"/>
  <c r="O1464" i="57"/>
  <c r="O1461" i="57"/>
  <c r="T1436" i="57"/>
  <c r="O1415" i="57"/>
  <c r="T1371" i="57"/>
  <c r="O1367" i="57"/>
  <c r="O1327" i="57"/>
  <c r="O1237" i="57"/>
  <c r="O1207" i="57"/>
  <c r="T1158" i="57"/>
  <c r="O1158" i="57"/>
  <c r="O991" i="57"/>
  <c r="T991" i="57"/>
  <c r="O575" i="57"/>
  <c r="T575" i="57"/>
  <c r="T498" i="57"/>
  <c r="O498" i="57"/>
  <c r="O465" i="57"/>
  <c r="T465" i="57"/>
  <c r="O460" i="57"/>
  <c r="T460" i="57"/>
  <c r="T259" i="57"/>
  <c r="O259" i="57"/>
  <c r="T241" i="57"/>
  <c r="O241" i="57"/>
  <c r="T1703" i="57"/>
  <c r="O1703" i="57"/>
  <c r="O1667" i="57"/>
  <c r="O1642" i="57"/>
  <c r="O1609" i="57"/>
  <c r="O1592" i="57"/>
  <c r="O1581" i="57"/>
  <c r="T1465" i="57"/>
  <c r="O1465" i="57"/>
  <c r="T1368" i="57"/>
  <c r="O1368" i="57"/>
  <c r="O1354" i="57"/>
  <c r="O1330" i="57"/>
  <c r="O1325" i="57"/>
  <c r="O1271" i="57"/>
  <c r="O1248" i="57"/>
  <c r="O1220" i="57"/>
  <c r="O1215" i="57"/>
  <c r="T1208" i="57"/>
  <c r="O1208" i="57"/>
  <c r="O1085" i="57"/>
  <c r="O1034" i="57"/>
  <c r="O989" i="57"/>
  <c r="O959" i="57"/>
  <c r="T959" i="57"/>
  <c r="O831" i="57"/>
  <c r="T831" i="57"/>
  <c r="O703" i="57"/>
  <c r="T703" i="57"/>
  <c r="O643" i="57"/>
  <c r="T643" i="57"/>
  <c r="T591" i="57"/>
  <c r="O591" i="57"/>
  <c r="T584" i="57"/>
  <c r="O584" i="57"/>
  <c r="O558" i="57"/>
  <c r="T558" i="57"/>
  <c r="T413" i="57"/>
  <c r="O413" i="57"/>
  <c r="T246" i="57"/>
  <c r="O246" i="57"/>
  <c r="O214" i="57"/>
  <c r="O957" i="57"/>
  <c r="O954" i="57"/>
  <c r="O941" i="57"/>
  <c r="O938" i="57"/>
  <c r="O925" i="57"/>
  <c r="O922" i="57"/>
  <c r="O909" i="57"/>
  <c r="O906" i="57"/>
  <c r="O893" i="57"/>
  <c r="O890" i="57"/>
  <c r="O877" i="57"/>
  <c r="O874" i="57"/>
  <c r="O861" i="57"/>
  <c r="O858" i="57"/>
  <c r="O845" i="57"/>
  <c r="O842" i="57"/>
  <c r="O829" i="57"/>
  <c r="O826" i="57"/>
  <c r="O813" i="57"/>
  <c r="O810" i="57"/>
  <c r="O797" i="57"/>
  <c r="O794" i="57"/>
  <c r="O781" i="57"/>
  <c r="O778" i="57"/>
  <c r="O765" i="57"/>
  <c r="O762" i="57"/>
  <c r="O749" i="57"/>
  <c r="O746" i="57"/>
  <c r="O733" i="57"/>
  <c r="O730" i="57"/>
  <c r="O717" i="57"/>
  <c r="O714" i="57"/>
  <c r="O701" i="57"/>
  <c r="O698" i="57"/>
  <c r="O655" i="57"/>
  <c r="T655" i="57"/>
  <c r="O611" i="57"/>
  <c r="T611" i="57"/>
  <c r="O588" i="57"/>
  <c r="O561" i="57"/>
  <c r="O543" i="57"/>
  <c r="T543" i="57"/>
  <c r="O503" i="57"/>
  <c r="T503" i="57"/>
  <c r="O484" i="57"/>
  <c r="T462" i="57"/>
  <c r="O462" i="57"/>
  <c r="T441" i="57"/>
  <c r="O441" i="57"/>
  <c r="O426" i="57"/>
  <c r="T426" i="57"/>
  <c r="O385" i="57"/>
  <c r="T385" i="57"/>
  <c r="O357" i="57"/>
  <c r="T357" i="57"/>
  <c r="O339" i="57"/>
  <c r="O314" i="57"/>
  <c r="O264" i="57"/>
  <c r="O229" i="57"/>
  <c r="T229" i="57"/>
  <c r="O196" i="57"/>
  <c r="T189" i="57"/>
  <c r="O189" i="57"/>
  <c r="O184" i="57"/>
  <c r="O136" i="57"/>
  <c r="O100" i="57"/>
  <c r="T100" i="57"/>
  <c r="O52" i="57"/>
  <c r="G10" i="57"/>
  <c r="F10" i="57" s="1"/>
  <c r="H10" i="57" s="1"/>
  <c r="B10" i="57"/>
  <c r="C11" i="57"/>
  <c r="O1458" i="57"/>
  <c r="O1348" i="57"/>
  <c r="O1305" i="57"/>
  <c r="O1277" i="57"/>
  <c r="O1241" i="57"/>
  <c r="O1213" i="57"/>
  <c r="O1113" i="57"/>
  <c r="O1056" i="57"/>
  <c r="O1043" i="57"/>
  <c r="T1043" i="57"/>
  <c r="O1027" i="57"/>
  <c r="T1027" i="57"/>
  <c r="O1011" i="57"/>
  <c r="T1011" i="57"/>
  <c r="O995" i="57"/>
  <c r="T995" i="57"/>
  <c r="O979" i="57"/>
  <c r="T979" i="57"/>
  <c r="O963" i="57"/>
  <c r="T963" i="57"/>
  <c r="O947" i="57"/>
  <c r="T947" i="57"/>
  <c r="O931" i="57"/>
  <c r="T931" i="57"/>
  <c r="O915" i="57"/>
  <c r="T915" i="57"/>
  <c r="O899" i="57"/>
  <c r="T899" i="57"/>
  <c r="O883" i="57"/>
  <c r="T883" i="57"/>
  <c r="O867" i="57"/>
  <c r="T867" i="57"/>
  <c r="O851" i="57"/>
  <c r="T851" i="57"/>
  <c r="O835" i="57"/>
  <c r="T835" i="57"/>
  <c r="O819" i="57"/>
  <c r="T819" i="57"/>
  <c r="O803" i="57"/>
  <c r="T803" i="57"/>
  <c r="O787" i="57"/>
  <c r="T787" i="57"/>
  <c r="O771" i="57"/>
  <c r="T771" i="57"/>
  <c r="O755" i="57"/>
  <c r="T755" i="57"/>
  <c r="O739" i="57"/>
  <c r="T739" i="57"/>
  <c r="O723" i="57"/>
  <c r="T723" i="57"/>
  <c r="O707" i="57"/>
  <c r="T707" i="57"/>
  <c r="O691" i="57"/>
  <c r="T691" i="57"/>
  <c r="O653" i="57"/>
  <c r="O650" i="57"/>
  <c r="O607" i="57"/>
  <c r="T607" i="57"/>
  <c r="O455" i="57"/>
  <c r="O424" i="57"/>
  <c r="O399" i="57"/>
  <c r="O388" i="57"/>
  <c r="O320" i="57"/>
  <c r="T295" i="57"/>
  <c r="O295" i="57"/>
  <c r="T183" i="57"/>
  <c r="O183" i="57"/>
  <c r="O675" i="57"/>
  <c r="T675" i="57"/>
  <c r="O526" i="57"/>
  <c r="T526" i="57"/>
  <c r="O478" i="57"/>
  <c r="T478" i="57"/>
  <c r="T405" i="57"/>
  <c r="O405" i="57"/>
  <c r="O382" i="57"/>
  <c r="T382" i="57"/>
  <c r="T331" i="57"/>
  <c r="O331" i="57"/>
  <c r="O300" i="57"/>
  <c r="T300" i="57"/>
  <c r="O293" i="57"/>
  <c r="T293" i="57"/>
  <c r="T279" i="57"/>
  <c r="O279" i="57"/>
  <c r="T249" i="57"/>
  <c r="O249" i="57"/>
  <c r="T203" i="57"/>
  <c r="O203" i="57"/>
  <c r="O172" i="57"/>
  <c r="T172" i="57"/>
  <c r="T167" i="57"/>
  <c r="O167" i="57"/>
  <c r="O1469" i="57"/>
  <c r="O1407" i="57"/>
  <c r="O1394" i="57"/>
  <c r="O1311" i="57"/>
  <c r="O1266" i="57"/>
  <c r="T1255" i="57"/>
  <c r="O1255" i="57"/>
  <c r="O1247" i="57"/>
  <c r="O1202" i="57"/>
  <c r="T1191" i="57"/>
  <c r="O1191" i="57"/>
  <c r="O1156" i="57"/>
  <c r="O1151" i="57"/>
  <c r="O1134" i="57"/>
  <c r="O1059" i="57"/>
  <c r="O659" i="57"/>
  <c r="T659" i="57"/>
  <c r="O621" i="57"/>
  <c r="O618" i="57"/>
  <c r="O602" i="57"/>
  <c r="O563" i="57"/>
  <c r="T563" i="57"/>
  <c r="O547" i="57"/>
  <c r="T547" i="57"/>
  <c r="T527" i="57"/>
  <c r="O518" i="57"/>
  <c r="O463" i="57"/>
  <c r="O438" i="57"/>
  <c r="T438" i="57"/>
  <c r="O410" i="57"/>
  <c r="T337" i="57"/>
  <c r="O298" i="57"/>
  <c r="T298" i="57"/>
  <c r="O274" i="57"/>
  <c r="T256" i="57"/>
  <c r="O256" i="57"/>
  <c r="T128" i="57"/>
  <c r="O128" i="57"/>
  <c r="O119" i="57"/>
  <c r="T119" i="57"/>
  <c r="T568" i="57"/>
  <c r="O513" i="57"/>
  <c r="T439" i="57"/>
  <c r="O439" i="57"/>
  <c r="O332" i="57"/>
  <c r="T332" i="57"/>
  <c r="T313" i="57"/>
  <c r="O313" i="57"/>
  <c r="T277" i="57"/>
  <c r="O277" i="57"/>
  <c r="O257" i="57"/>
  <c r="T257" i="57"/>
  <c r="T253" i="57"/>
  <c r="T242" i="57"/>
  <c r="O242" i="57"/>
  <c r="T225" i="57"/>
  <c r="O222" i="57"/>
  <c r="T222" i="57"/>
  <c r="O211" i="57"/>
  <c r="T206" i="57"/>
  <c r="O206" i="57"/>
  <c r="T190" i="57"/>
  <c r="O165" i="57"/>
  <c r="T165" i="57"/>
  <c r="T151" i="57"/>
  <c r="O151" i="57"/>
  <c r="T131" i="57"/>
  <c r="O131" i="57"/>
  <c r="T124" i="57"/>
  <c r="O124" i="57"/>
  <c r="O101" i="57"/>
  <c r="T69" i="57"/>
  <c r="O69" i="57"/>
  <c r="O47" i="57"/>
  <c r="T47" i="57"/>
  <c r="O564" i="57"/>
  <c r="O499" i="57"/>
  <c r="O452" i="57"/>
  <c r="O348" i="57"/>
  <c r="O296" i="57"/>
  <c r="O282" i="57"/>
  <c r="T247" i="57"/>
  <c r="O247" i="57"/>
  <c r="O143" i="57"/>
  <c r="O38" i="57"/>
  <c r="O531" i="57"/>
  <c r="T531" i="57"/>
  <c r="T459" i="57"/>
  <c r="O459" i="57"/>
  <c r="T423" i="57"/>
  <c r="O423" i="57"/>
  <c r="T384" i="57"/>
  <c r="O384" i="57"/>
  <c r="T311" i="57"/>
  <c r="O311" i="57"/>
  <c r="O204" i="57"/>
  <c r="T204" i="57"/>
  <c r="T185" i="57"/>
  <c r="O185" i="57"/>
  <c r="T149" i="57"/>
  <c r="O149" i="57"/>
  <c r="O129" i="57"/>
  <c r="T129" i="57"/>
  <c r="O27" i="57"/>
  <c r="T27" i="57"/>
  <c r="O324" i="57"/>
  <c r="O168" i="57"/>
  <c r="H5" i="82"/>
  <c r="O488" i="57"/>
  <c r="T471" i="57"/>
  <c r="O471" i="57"/>
  <c r="O435" i="57"/>
  <c r="O378" i="57"/>
  <c r="O360" i="57"/>
  <c r="T343" i="57"/>
  <c r="O343" i="57"/>
  <c r="O307" i="57"/>
  <c r="O250" i="57"/>
  <c r="O232" i="57"/>
  <c r="T215" i="57"/>
  <c r="O215" i="57"/>
  <c r="O179" i="57"/>
  <c r="O71" i="57"/>
  <c r="T44" i="57"/>
  <c r="O44" i="57"/>
  <c r="O91" i="57"/>
  <c r="T91" i="57"/>
  <c r="O45" i="57"/>
  <c r="T45" i="57"/>
  <c r="A5" i="42"/>
  <c r="B24" i="2"/>
  <c r="D2" i="82"/>
  <c r="O123" i="57"/>
  <c r="O9" i="57"/>
  <c r="T11" i="57"/>
  <c r="O11" i="57"/>
  <c r="O105" i="57"/>
  <c r="O97" i="57"/>
  <c r="O94" i="57"/>
  <c r="O16" i="57"/>
  <c r="O83" i="57"/>
  <c r="O67" i="57"/>
  <c r="O75" i="57"/>
  <c r="O72" i="57"/>
  <c r="O35" i="57"/>
  <c r="O24" i="57"/>
  <c r="B11" i="57"/>
  <c r="B9" i="57"/>
  <c r="P8" i="42"/>
  <c r="P7" i="42"/>
  <c r="I21" i="58"/>
  <c r="J22" i="58"/>
  <c r="O37" i="57"/>
  <c r="O41" i="57"/>
  <c r="O5" i="57"/>
  <c r="V16" i="42"/>
  <c r="AD16" i="42"/>
  <c r="AB16" i="42"/>
  <c r="AF16" i="42"/>
  <c r="N16" i="42"/>
  <c r="Z16" i="42"/>
  <c r="T16" i="42"/>
  <c r="P16" i="42"/>
  <c r="X16" i="42"/>
  <c r="AH16" i="42"/>
  <c r="R16" i="42"/>
  <c r="L16" i="42"/>
  <c r="AJ16" i="42" l="1"/>
  <c r="AJ17" i="42" s="1"/>
  <c r="L17" i="42"/>
  <c r="R17" i="42"/>
  <c r="AH17" i="42"/>
  <c r="X17" i="42"/>
  <c r="P17" i="42"/>
  <c r="T17" i="42"/>
  <c r="Z17" i="42"/>
  <c r="N17" i="42"/>
  <c r="AF17" i="42"/>
  <c r="AB17" i="42"/>
  <c r="AD17" i="42"/>
  <c r="V17" i="42"/>
  <c r="G11" i="57"/>
  <c r="F11" i="57" s="1"/>
  <c r="H11" i="57" s="1"/>
  <c r="C12" i="57"/>
  <c r="I22" i="58"/>
  <c r="J23" i="58"/>
  <c r="D9" i="57"/>
  <c r="E9" i="57"/>
  <c r="R8" i="42"/>
  <c r="R7" i="42"/>
  <c r="D10" i="57"/>
  <c r="E10" i="57"/>
  <c r="E11" i="57"/>
  <c r="D11" i="57"/>
  <c r="H9" i="57"/>
  <c r="G12" i="57" l="1"/>
  <c r="F12" i="57" s="1"/>
  <c r="H12" i="57" s="1"/>
  <c r="C13" i="57"/>
  <c r="B12" i="57"/>
  <c r="T7" i="42"/>
  <c r="T8" i="42"/>
  <c r="V7" i="42" s="1"/>
  <c r="J24" i="58"/>
  <c r="I23" i="58"/>
  <c r="J25" i="58" l="1"/>
  <c r="I24" i="58"/>
  <c r="E12" i="57"/>
  <c r="D12" i="57"/>
  <c r="V8" i="42"/>
  <c r="X7" i="42"/>
  <c r="X8" i="42" s="1"/>
  <c r="Z7" i="42" s="1"/>
  <c r="C14" i="57"/>
  <c r="G13" i="57"/>
  <c r="F13" i="57" s="1"/>
  <c r="H13" i="57" s="1"/>
  <c r="B13" i="57"/>
  <c r="E13" i="57" l="1"/>
  <c r="D13" i="57"/>
  <c r="Z8" i="42"/>
  <c r="AB7" i="42"/>
  <c r="C15" i="57"/>
  <c r="B14" i="57"/>
  <c r="G14" i="57"/>
  <c r="F14" i="57" s="1"/>
  <c r="H14" i="57" s="1"/>
  <c r="I25" i="58"/>
  <c r="J26" i="58"/>
  <c r="D14" i="57" l="1"/>
  <c r="E14" i="57"/>
  <c r="G15" i="57"/>
  <c r="F15" i="57" s="1"/>
  <c r="H15" i="57" s="1"/>
  <c r="C16" i="57"/>
  <c r="B15" i="57"/>
  <c r="AD7" i="42"/>
  <c r="AD8" i="42" s="1"/>
  <c r="AF7" i="42" s="1"/>
  <c r="AF8" i="42" s="1"/>
  <c r="AH7" i="42" s="1"/>
  <c r="AH8" i="42" s="1"/>
  <c r="AJ8" i="42" s="1"/>
  <c r="AB8" i="42"/>
  <c r="J27" i="58"/>
  <c r="I26" i="58"/>
  <c r="C17" i="57" l="1"/>
  <c r="G16" i="57"/>
  <c r="F16" i="57" s="1"/>
  <c r="H16" i="57" s="1"/>
  <c r="B16" i="57"/>
  <c r="E15" i="57"/>
  <c r="D15" i="57"/>
  <c r="J28" i="58"/>
  <c r="I27" i="58"/>
  <c r="G17" i="57" l="1"/>
  <c r="F17" i="57" s="1"/>
  <c r="H17" i="57" s="1"/>
  <c r="C18" i="57"/>
  <c r="B17" i="57"/>
  <c r="I28" i="58"/>
  <c r="J29" i="58"/>
  <c r="E16" i="57"/>
  <c r="D16" i="57"/>
  <c r="I29" i="58" l="1"/>
  <c r="J30" i="58"/>
  <c r="D17" i="57"/>
  <c r="E17" i="57"/>
  <c r="G18" i="57"/>
  <c r="F18" i="57" s="1"/>
  <c r="H18" i="57" s="1"/>
  <c r="C19" i="57"/>
  <c r="B18" i="57"/>
  <c r="I30" i="58" l="1"/>
  <c r="J31" i="58"/>
  <c r="D18" i="57"/>
  <c r="E18" i="57"/>
  <c r="G19" i="57"/>
  <c r="F19" i="57" s="1"/>
  <c r="H19" i="57" s="1"/>
  <c r="C20" i="57"/>
  <c r="B19" i="57"/>
  <c r="E19" i="57" l="1"/>
  <c r="D19" i="57"/>
  <c r="G20" i="57"/>
  <c r="F20" i="57" s="1"/>
  <c r="H20" i="57" s="1"/>
  <c r="C21" i="57"/>
  <c r="B20" i="57"/>
  <c r="J32" i="58"/>
  <c r="I31" i="58"/>
  <c r="I32" i="58" l="1"/>
  <c r="J33" i="58"/>
  <c r="E20" i="57"/>
  <c r="D20" i="57"/>
  <c r="C22" i="57"/>
  <c r="B21" i="57"/>
  <c r="G21" i="57"/>
  <c r="F21" i="57" s="1"/>
  <c r="H21" i="57" s="1"/>
  <c r="E21" i="57" l="1"/>
  <c r="D21" i="57"/>
  <c r="C23" i="57"/>
  <c r="B22" i="57"/>
  <c r="G22" i="57"/>
  <c r="F22" i="57" s="1"/>
  <c r="H22" i="57" s="1"/>
  <c r="I33" i="58"/>
  <c r="J34" i="58"/>
  <c r="J35" i="58" l="1"/>
  <c r="I34" i="58"/>
  <c r="E22" i="57"/>
  <c r="D22" i="57"/>
  <c r="G23" i="57"/>
  <c r="F23" i="57" s="1"/>
  <c r="H23" i="57" s="1"/>
  <c r="B23" i="57"/>
  <c r="C24" i="57"/>
  <c r="G24" i="57" l="1"/>
  <c r="F24" i="57" s="1"/>
  <c r="H24" i="57" s="1"/>
  <c r="C25" i="57"/>
  <c r="B24" i="57"/>
  <c r="E23" i="57"/>
  <c r="D23" i="57"/>
  <c r="J36" i="58"/>
  <c r="I35" i="58"/>
  <c r="I36" i="58" l="1"/>
  <c r="J37" i="58"/>
  <c r="D24" i="57"/>
  <c r="E24" i="57"/>
  <c r="G25" i="57"/>
  <c r="F25" i="57" s="1"/>
  <c r="H25" i="57" s="1"/>
  <c r="B25" i="57"/>
  <c r="C26" i="57"/>
  <c r="I37" i="58" l="1"/>
  <c r="J38" i="58"/>
  <c r="G26" i="57"/>
  <c r="F26" i="57" s="1"/>
  <c r="H26" i="57" s="1"/>
  <c r="C27" i="57"/>
  <c r="B26" i="57"/>
  <c r="D25" i="57"/>
  <c r="E25" i="57"/>
  <c r="D26" i="57" l="1"/>
  <c r="E26" i="57"/>
  <c r="G27" i="57"/>
  <c r="F27" i="57" s="1"/>
  <c r="H27" i="57" s="1"/>
  <c r="C28" i="57"/>
  <c r="B27" i="57"/>
  <c r="I38" i="58"/>
  <c r="J39" i="58"/>
  <c r="J40" i="58" l="1"/>
  <c r="I39" i="58"/>
  <c r="E27" i="57"/>
  <c r="D27" i="57"/>
  <c r="G28" i="57"/>
  <c r="F28" i="57" s="1"/>
  <c r="H28" i="57" s="1"/>
  <c r="C29" i="57"/>
  <c r="B28" i="57"/>
  <c r="J41" i="58" l="1"/>
  <c r="I40" i="58"/>
  <c r="E28" i="57"/>
  <c r="D28" i="57"/>
  <c r="C30" i="57"/>
  <c r="B29" i="57"/>
  <c r="G29" i="57"/>
  <c r="F29" i="57" s="1"/>
  <c r="H29" i="57" s="1"/>
  <c r="E29" i="57" l="1"/>
  <c r="D29" i="57"/>
  <c r="C31" i="57"/>
  <c r="G30" i="57"/>
  <c r="F30" i="57" s="1"/>
  <c r="H30" i="57" s="1"/>
  <c r="B30" i="57"/>
  <c r="I41" i="58"/>
  <c r="J42" i="58"/>
  <c r="I42" i="58" l="1"/>
  <c r="J43" i="58"/>
  <c r="E30" i="57"/>
  <c r="D30" i="57"/>
  <c r="G31" i="57"/>
  <c r="F31" i="57" s="1"/>
  <c r="H31" i="57" s="1"/>
  <c r="C32" i="57"/>
  <c r="B31" i="57"/>
  <c r="E31" i="57" l="1"/>
  <c r="D31" i="57"/>
  <c r="G32" i="57"/>
  <c r="F32" i="57" s="1"/>
  <c r="H32" i="57" s="1"/>
  <c r="C33" i="57"/>
  <c r="B32" i="57"/>
  <c r="J44" i="58"/>
  <c r="I43" i="58"/>
  <c r="I44" i="58" l="1"/>
  <c r="J45" i="58"/>
  <c r="E32" i="57"/>
  <c r="D32" i="57"/>
  <c r="G33" i="57"/>
  <c r="F33" i="57" s="1"/>
  <c r="H33" i="57" s="1"/>
  <c r="C34" i="57"/>
  <c r="B33" i="57"/>
  <c r="I45" i="58" l="1"/>
  <c r="J46" i="58"/>
  <c r="D33" i="57"/>
  <c r="E33" i="57"/>
  <c r="G34" i="57"/>
  <c r="F34" i="57" s="1"/>
  <c r="H34" i="57" s="1"/>
  <c r="C35" i="57"/>
  <c r="B34" i="57"/>
  <c r="D34" i="57" l="1"/>
  <c r="E34" i="57"/>
  <c r="G35" i="57"/>
  <c r="F35" i="57" s="1"/>
  <c r="H35" i="57" s="1"/>
  <c r="C36" i="57"/>
  <c r="B35" i="57"/>
  <c r="J47" i="58"/>
  <c r="I46" i="58"/>
  <c r="J48" i="58" l="1"/>
  <c r="I47" i="58"/>
  <c r="E35" i="57"/>
  <c r="D35" i="57"/>
  <c r="C37" i="57"/>
  <c r="G36" i="57"/>
  <c r="F36" i="57" s="1"/>
  <c r="H36" i="57" s="1"/>
  <c r="B36" i="57"/>
  <c r="E36" i="57" l="1"/>
  <c r="D36" i="57"/>
  <c r="B37" i="57"/>
  <c r="C38" i="57"/>
  <c r="G37" i="57"/>
  <c r="F37" i="57" s="1"/>
  <c r="H37" i="57" s="1"/>
  <c r="I48" i="58"/>
  <c r="J49" i="58"/>
  <c r="E37" i="57" l="1"/>
  <c r="D37" i="57"/>
  <c r="I49" i="58"/>
  <c r="J50" i="58"/>
  <c r="C39" i="57"/>
  <c r="B38" i="57"/>
  <c r="G38" i="57"/>
  <c r="F38" i="57" s="1"/>
  <c r="H38" i="57" s="1"/>
  <c r="C40" i="57" l="1"/>
  <c r="G39" i="57"/>
  <c r="F39" i="57" s="1"/>
  <c r="H39" i="57" s="1"/>
  <c r="B39" i="57"/>
  <c r="D38" i="57"/>
  <c r="E38" i="57"/>
  <c r="I50" i="58"/>
  <c r="J51" i="58"/>
  <c r="D39" i="57" l="1"/>
  <c r="E39" i="57"/>
  <c r="B40" i="57"/>
  <c r="G40" i="57"/>
  <c r="F40" i="57" s="1"/>
  <c r="H40" i="57" s="1"/>
  <c r="C41" i="57"/>
  <c r="J52" i="58"/>
  <c r="I51" i="58"/>
  <c r="J53" i="58" l="1"/>
  <c r="I52" i="58"/>
  <c r="D40" i="57"/>
  <c r="E40" i="57"/>
  <c r="B41" i="57"/>
  <c r="C42" i="57"/>
  <c r="G41" i="57"/>
  <c r="F41" i="57" s="1"/>
  <c r="H41" i="57" s="1"/>
  <c r="G42" i="57" l="1"/>
  <c r="F42" i="57" s="1"/>
  <c r="H42" i="57" s="1"/>
  <c r="B42" i="57"/>
  <c r="C43" i="57"/>
  <c r="D41" i="57"/>
  <c r="E41" i="57"/>
  <c r="I53" i="58"/>
  <c r="J54" i="58"/>
  <c r="I54" i="58" l="1"/>
  <c r="J55" i="58"/>
  <c r="G43" i="57"/>
  <c r="F43" i="57" s="1"/>
  <c r="H43" i="57" s="1"/>
  <c r="C44" i="57"/>
  <c r="B43" i="57"/>
  <c r="D42" i="57"/>
  <c r="E42" i="57"/>
  <c r="J56" i="58" l="1"/>
  <c r="I55" i="58"/>
  <c r="E43" i="57"/>
  <c r="D43" i="57"/>
  <c r="G44" i="57"/>
  <c r="F44" i="57" s="1"/>
  <c r="H44" i="57" s="1"/>
  <c r="C45" i="57"/>
  <c r="B44" i="57"/>
  <c r="D44" i="57" l="1"/>
  <c r="E44" i="57"/>
  <c r="G45" i="57"/>
  <c r="F45" i="57" s="1"/>
  <c r="H45" i="57" s="1"/>
  <c r="B45" i="57"/>
  <c r="C46" i="57"/>
  <c r="J57" i="58"/>
  <c r="I56" i="58"/>
  <c r="I57" i="58" l="1"/>
  <c r="J58" i="58"/>
  <c r="G46" i="57"/>
  <c r="F46" i="57" s="1"/>
  <c r="H46" i="57" s="1"/>
  <c r="C47" i="57"/>
  <c r="B46" i="57"/>
  <c r="E45" i="57"/>
  <c r="D45" i="57"/>
  <c r="E46" i="57" l="1"/>
  <c r="D46" i="57"/>
  <c r="C48" i="57"/>
  <c r="G47" i="57"/>
  <c r="F47" i="57" s="1"/>
  <c r="H47" i="57" s="1"/>
  <c r="B47" i="57"/>
  <c r="I58" i="58"/>
  <c r="J59" i="58"/>
  <c r="J60" i="58" l="1"/>
  <c r="I59" i="58"/>
  <c r="E47" i="57"/>
  <c r="D47" i="57"/>
  <c r="G48" i="57"/>
  <c r="F48" i="57" s="1"/>
  <c r="H48" i="57" s="1"/>
  <c r="B48" i="57"/>
  <c r="C49" i="57"/>
  <c r="I60" i="58" l="1"/>
  <c r="J61" i="58"/>
  <c r="B49" i="57"/>
  <c r="C50" i="57"/>
  <c r="G49" i="57"/>
  <c r="F49" i="57" s="1"/>
  <c r="H49" i="57" s="1"/>
  <c r="E48" i="57"/>
  <c r="D48" i="57"/>
  <c r="B50" i="57" l="1"/>
  <c r="C51" i="57"/>
  <c r="G50" i="57"/>
  <c r="F50" i="57" s="1"/>
  <c r="H50" i="57" s="1"/>
  <c r="D49" i="57"/>
  <c r="E49" i="57"/>
  <c r="I61" i="58"/>
  <c r="J62" i="58"/>
  <c r="C52" i="57" l="1"/>
  <c r="G51" i="57"/>
  <c r="F51" i="57" s="1"/>
  <c r="H51" i="57" s="1"/>
  <c r="B51" i="57"/>
  <c r="E50" i="57"/>
  <c r="D50" i="57"/>
  <c r="I62" i="58"/>
  <c r="J63" i="58"/>
  <c r="J64" i="58" l="1"/>
  <c r="I63" i="58"/>
  <c r="D51" i="57"/>
  <c r="E51" i="57"/>
  <c r="G52" i="57"/>
  <c r="F52" i="57" s="1"/>
  <c r="H52" i="57" s="1"/>
  <c r="C53" i="57"/>
  <c r="B52" i="57"/>
  <c r="E52" i="57" l="1"/>
  <c r="D52" i="57"/>
  <c r="G53" i="57"/>
  <c r="F53" i="57" s="1"/>
  <c r="H53" i="57" s="1"/>
  <c r="C54" i="57"/>
  <c r="B53" i="57"/>
  <c r="I64" i="58"/>
  <c r="J65" i="58"/>
  <c r="I65" i="58" l="1"/>
  <c r="J66" i="58"/>
  <c r="E53" i="57"/>
  <c r="D53" i="57"/>
  <c r="G54" i="57"/>
  <c r="F54" i="57" s="1"/>
  <c r="H54" i="57" s="1"/>
  <c r="B54" i="57"/>
  <c r="C55" i="57"/>
  <c r="J67" i="58" l="1"/>
  <c r="I66" i="58"/>
  <c r="C56" i="57"/>
  <c r="G55" i="57"/>
  <c r="F55" i="57" s="1"/>
  <c r="H55" i="57" s="1"/>
  <c r="B55" i="57"/>
  <c r="E54" i="57"/>
  <c r="D54" i="57"/>
  <c r="E55" i="57" l="1"/>
  <c r="D55" i="57"/>
  <c r="G56" i="57"/>
  <c r="F56" i="57" s="1"/>
  <c r="H56" i="57" s="1"/>
  <c r="C57" i="57"/>
  <c r="B56" i="57"/>
  <c r="J68" i="58"/>
  <c r="I67" i="58"/>
  <c r="G57" i="57" l="1"/>
  <c r="F57" i="57" s="1"/>
  <c r="H57" i="57" s="1"/>
  <c r="C58" i="57"/>
  <c r="B57" i="57"/>
  <c r="I68" i="58"/>
  <c r="J69" i="58"/>
  <c r="E56" i="57"/>
  <c r="D56" i="57"/>
  <c r="G58" i="57" l="1"/>
  <c r="F58" i="57" s="1"/>
  <c r="H58" i="57" s="1"/>
  <c r="C59" i="57"/>
  <c r="B58" i="57"/>
  <c r="E57" i="57"/>
  <c r="D57" i="57"/>
  <c r="I69" i="58"/>
  <c r="J70" i="58"/>
  <c r="I70" i="58" l="1"/>
  <c r="J71" i="58"/>
  <c r="D58" i="57"/>
  <c r="E58" i="57"/>
  <c r="C60" i="57"/>
  <c r="G59" i="57"/>
  <c r="F59" i="57" s="1"/>
  <c r="H59" i="57" s="1"/>
  <c r="B59" i="57"/>
  <c r="D59" i="57" l="1"/>
  <c r="E59" i="57"/>
  <c r="G60" i="57"/>
  <c r="F60" i="57" s="1"/>
  <c r="H60" i="57" s="1"/>
  <c r="C61" i="57"/>
  <c r="B60" i="57"/>
  <c r="J72" i="58"/>
  <c r="I71" i="58"/>
  <c r="D60" i="57" l="1"/>
  <c r="E60" i="57"/>
  <c r="J73" i="58"/>
  <c r="I72" i="58"/>
  <c r="G61" i="57"/>
  <c r="F61" i="57" s="1"/>
  <c r="H61" i="57" s="1"/>
  <c r="C62" i="57"/>
  <c r="B61" i="57"/>
  <c r="D61" i="57" l="1"/>
  <c r="E61" i="57"/>
  <c r="G62" i="57"/>
  <c r="F62" i="57" s="1"/>
  <c r="H62" i="57" s="1"/>
  <c r="C63" i="57"/>
  <c r="B62" i="57"/>
  <c r="I73" i="58"/>
  <c r="J74" i="58"/>
  <c r="C64" i="57" l="1"/>
  <c r="G63" i="57"/>
  <c r="F63" i="57" s="1"/>
  <c r="H63" i="57" s="1"/>
  <c r="B63" i="57"/>
  <c r="I74" i="58"/>
  <c r="J75" i="58"/>
  <c r="E62" i="57"/>
  <c r="D62" i="57"/>
  <c r="D63" i="57" l="1"/>
  <c r="E63" i="57"/>
  <c r="J76" i="58"/>
  <c r="I75" i="58"/>
  <c r="G64" i="57"/>
  <c r="F64" i="57" s="1"/>
  <c r="H64" i="57" s="1"/>
  <c r="C65" i="57"/>
  <c r="B64" i="57"/>
  <c r="E64" i="57" l="1"/>
  <c r="D64" i="57"/>
  <c r="C66" i="57"/>
  <c r="G65" i="57"/>
  <c r="F65" i="57" s="1"/>
  <c r="H65" i="57" s="1"/>
  <c r="B65" i="57"/>
  <c r="I76" i="58"/>
  <c r="J77" i="58"/>
  <c r="I77" i="58" l="1"/>
  <c r="J78" i="58"/>
  <c r="G66" i="57"/>
  <c r="F66" i="57" s="1"/>
  <c r="H66" i="57" s="1"/>
  <c r="C67" i="57"/>
  <c r="B66" i="57"/>
  <c r="D65" i="57"/>
  <c r="E65" i="57"/>
  <c r="D66" i="57" l="1"/>
  <c r="E66" i="57"/>
  <c r="G67" i="57"/>
  <c r="F67" i="57" s="1"/>
  <c r="H67" i="57" s="1"/>
  <c r="C68" i="57"/>
  <c r="B67" i="57"/>
  <c r="J79" i="58"/>
  <c r="I78" i="58"/>
  <c r="J80" i="58" l="1"/>
  <c r="I79" i="58"/>
  <c r="E67" i="57"/>
  <c r="D67" i="57"/>
  <c r="C69" i="57"/>
  <c r="B68" i="57"/>
  <c r="G68" i="57"/>
  <c r="F68" i="57" s="1"/>
  <c r="H68" i="57" s="1"/>
  <c r="D68" i="57" l="1"/>
  <c r="E68" i="57"/>
  <c r="G69" i="57"/>
  <c r="F69" i="57" s="1"/>
  <c r="H69" i="57" s="1"/>
  <c r="C70" i="57"/>
  <c r="B69" i="57"/>
  <c r="I80" i="58"/>
  <c r="J81" i="58"/>
  <c r="I81" i="58" l="1"/>
  <c r="J82" i="58"/>
  <c r="D69" i="57"/>
  <c r="E69" i="57"/>
  <c r="G70" i="57"/>
  <c r="F70" i="57" s="1"/>
  <c r="H70" i="57" s="1"/>
  <c r="C71" i="57"/>
  <c r="B70" i="57"/>
  <c r="F2" i="81" l="1"/>
  <c r="H2" i="81" s="1"/>
  <c r="F3" i="81"/>
  <c r="H3" i="81" s="1"/>
  <c r="D70" i="57"/>
  <c r="E70" i="57"/>
  <c r="B71" i="57"/>
  <c r="G71" i="57"/>
  <c r="F71" i="57" s="1"/>
  <c r="H71" i="57" s="1"/>
  <c r="C72" i="57"/>
  <c r="J25" i="42"/>
  <c r="R29" i="42"/>
  <c r="N29" i="42"/>
  <c r="AD26" i="42"/>
  <c r="AB28" i="42"/>
  <c r="AH24" i="42"/>
  <c r="T24" i="42"/>
  <c r="AB26" i="42"/>
  <c r="V26" i="42"/>
  <c r="V30" i="42"/>
  <c r="J26" i="42"/>
  <c r="X29" i="42"/>
  <c r="L25" i="42"/>
  <c r="T30" i="42"/>
  <c r="Z28" i="42"/>
  <c r="F26" i="42"/>
  <c r="R24" i="42"/>
  <c r="R30" i="42"/>
  <c r="V28" i="42"/>
  <c r="L24" i="42"/>
  <c r="L30" i="42"/>
  <c r="N28" i="42"/>
  <c r="AB25" i="42"/>
  <c r="F24" i="42"/>
  <c r="Z29" i="42"/>
  <c r="N25" i="42"/>
  <c r="N30" i="42"/>
  <c r="P29" i="42"/>
  <c r="T28" i="42"/>
  <c r="Z26" i="42"/>
  <c r="AD25" i="42"/>
  <c r="J24" i="42"/>
  <c r="AH30" i="42"/>
  <c r="AH29" i="42"/>
  <c r="J29" i="42"/>
  <c r="L28" i="42"/>
  <c r="T26" i="42"/>
  <c r="Z25" i="42"/>
  <c r="AB24" i="42"/>
  <c r="AD30" i="42"/>
  <c r="AF29" i="42"/>
  <c r="J28" i="42"/>
  <c r="N26" i="42"/>
  <c r="V25" i="42"/>
  <c r="Z24" i="42"/>
  <c r="AB30" i="42"/>
  <c r="AD29" i="42"/>
  <c r="AD28" i="42"/>
  <c r="L26" i="42"/>
  <c r="T25" i="42"/>
  <c r="X24" i="42"/>
  <c r="AF30" i="42"/>
  <c r="P30" i="42"/>
  <c r="AB29" i="42"/>
  <c r="L29" i="42"/>
  <c r="X28" i="42"/>
  <c r="X26" i="42"/>
  <c r="H26" i="42"/>
  <c r="X25" i="42"/>
  <c r="F25" i="42"/>
  <c r="V24" i="42"/>
  <c r="Z30" i="42"/>
  <c r="J30" i="42"/>
  <c r="V29" i="42"/>
  <c r="AH28" i="42"/>
  <c r="R28" i="42"/>
  <c r="AH26" i="42"/>
  <c r="R26" i="42"/>
  <c r="AH25" i="42"/>
  <c r="R25" i="42"/>
  <c r="AF24" i="42"/>
  <c r="P24" i="42"/>
  <c r="X30" i="42"/>
  <c r="T29" i="42"/>
  <c r="AF28" i="42"/>
  <c r="P28" i="42"/>
  <c r="AF26" i="42"/>
  <c r="P26" i="42"/>
  <c r="AF25" i="42"/>
  <c r="P25" i="42"/>
  <c r="AD24" i="42"/>
  <c r="N24" i="42"/>
  <c r="N32" i="42" l="1"/>
  <c r="AD32" i="42"/>
  <c r="P32" i="42"/>
  <c r="AF32" i="42"/>
  <c r="AJ30" i="42"/>
  <c r="V32" i="42"/>
  <c r="AJ25" i="42"/>
  <c r="H32" i="42"/>
  <c r="AJ26" i="42"/>
  <c r="X32" i="42"/>
  <c r="Z32" i="42"/>
  <c r="AJ28" i="42"/>
  <c r="AB32" i="42"/>
  <c r="AJ29" i="42"/>
  <c r="J32" i="42"/>
  <c r="F32" i="42"/>
  <c r="AJ24" i="42"/>
  <c r="AJ32" i="42" s="1"/>
  <c r="L32" i="42"/>
  <c r="R32" i="42"/>
  <c r="T32" i="42"/>
  <c r="AH32" i="42"/>
  <c r="C73" i="57"/>
  <c r="G72" i="57"/>
  <c r="F72" i="57" s="1"/>
  <c r="H72" i="57" s="1"/>
  <c r="B72" i="57"/>
  <c r="E71" i="57"/>
  <c r="D71" i="57"/>
  <c r="E72" i="57" l="1"/>
  <c r="D72" i="57"/>
  <c r="G73" i="57"/>
  <c r="F73" i="57" s="1"/>
  <c r="H73" i="57" s="1"/>
  <c r="B73" i="57"/>
  <c r="C74" i="57"/>
  <c r="G74" i="57" l="1"/>
  <c r="F74" i="57" s="1"/>
  <c r="H74" i="57" s="1"/>
  <c r="B74" i="57"/>
  <c r="C75" i="57"/>
  <c r="D73" i="57"/>
  <c r="E73" i="57"/>
  <c r="C76" i="57" l="1"/>
  <c r="G75" i="57"/>
  <c r="F75" i="57" s="1"/>
  <c r="H75" i="57" s="1"/>
  <c r="B75" i="57"/>
  <c r="D74" i="57"/>
  <c r="E74" i="57"/>
  <c r="E75" i="57" l="1"/>
  <c r="D75" i="57"/>
  <c r="G76" i="57"/>
  <c r="F76" i="57" s="1"/>
  <c r="H76" i="57" s="1"/>
  <c r="C77" i="57"/>
  <c r="B76" i="57"/>
  <c r="D76" i="57" l="1"/>
  <c r="E76" i="57"/>
  <c r="G77" i="57"/>
  <c r="F77" i="57" s="1"/>
  <c r="H77" i="57" s="1"/>
  <c r="C78" i="57"/>
  <c r="B77" i="57"/>
  <c r="D77" i="57" l="1"/>
  <c r="E77" i="57"/>
  <c r="G78" i="57"/>
  <c r="F78" i="57" s="1"/>
  <c r="H78" i="57" s="1"/>
  <c r="C79" i="57"/>
  <c r="B78" i="57"/>
  <c r="E78" i="57" l="1"/>
  <c r="D78" i="57"/>
  <c r="B79" i="57"/>
  <c r="C80" i="57"/>
  <c r="G79" i="57"/>
  <c r="F79" i="57" s="1"/>
  <c r="H79" i="57" s="1"/>
  <c r="C81" i="57" l="1"/>
  <c r="B80" i="57"/>
  <c r="G80" i="57"/>
  <c r="F80" i="57" s="1"/>
  <c r="H80" i="57" s="1"/>
  <c r="E79" i="57"/>
  <c r="D79" i="57"/>
  <c r="E80" i="57" l="1"/>
  <c r="D80" i="57"/>
  <c r="B81" i="57"/>
  <c r="G81" i="57"/>
  <c r="F81" i="57" s="1"/>
  <c r="H81" i="57" s="1"/>
  <c r="C82" i="57"/>
  <c r="G82" i="57" l="1"/>
  <c r="F82" i="57" s="1"/>
  <c r="H82" i="57" s="1"/>
  <c r="C83" i="57"/>
  <c r="B82" i="57"/>
  <c r="D81" i="57"/>
  <c r="E81" i="57"/>
  <c r="D82" i="57" l="1"/>
  <c r="E82" i="57"/>
  <c r="C84" i="57"/>
  <c r="G83" i="57"/>
  <c r="F83" i="57" s="1"/>
  <c r="H83" i="57" s="1"/>
  <c r="B83" i="57"/>
  <c r="D83" i="57" l="1"/>
  <c r="E83" i="57"/>
  <c r="G84" i="57"/>
  <c r="F84" i="57" s="1"/>
  <c r="H84" i="57" s="1"/>
  <c r="C85" i="57"/>
  <c r="B84" i="57"/>
  <c r="D84" i="57" l="1"/>
  <c r="E84" i="57"/>
  <c r="G85" i="57"/>
  <c r="F85" i="57" s="1"/>
  <c r="H85" i="57" s="1"/>
  <c r="C86" i="57"/>
  <c r="B85" i="57"/>
  <c r="D85" i="57" l="1"/>
  <c r="E85" i="57"/>
  <c r="G86" i="57"/>
  <c r="F86" i="57" s="1"/>
  <c r="H86" i="57" s="1"/>
  <c r="C87" i="57"/>
  <c r="B86" i="57"/>
  <c r="D86" i="57" l="1"/>
  <c r="E86" i="57"/>
  <c r="B87" i="57"/>
  <c r="C88" i="57"/>
  <c r="G87" i="57"/>
  <c r="F87" i="57" s="1"/>
  <c r="H87" i="57" s="1"/>
  <c r="C89" i="57" l="1"/>
  <c r="G88" i="57"/>
  <c r="F88" i="57" s="1"/>
  <c r="H88" i="57" s="1"/>
  <c r="B88" i="57"/>
  <c r="E87" i="57"/>
  <c r="D87" i="57"/>
  <c r="G89" i="57" l="1"/>
  <c r="F89" i="57" s="1"/>
  <c r="H89" i="57" s="1"/>
  <c r="B89" i="57"/>
  <c r="C90" i="57"/>
  <c r="D88" i="57"/>
  <c r="E88" i="57"/>
  <c r="D89" i="57" l="1"/>
  <c r="E89" i="57"/>
  <c r="G90" i="57"/>
  <c r="F90" i="57" s="1"/>
  <c r="H90" i="57" s="1"/>
  <c r="B90" i="57"/>
  <c r="C91" i="57"/>
  <c r="G91" i="57" l="1"/>
  <c r="F91" i="57" s="1"/>
  <c r="H91" i="57" s="1"/>
  <c r="C92" i="57"/>
  <c r="B91" i="57"/>
  <c r="D90" i="57"/>
  <c r="E90" i="57"/>
  <c r="E91" i="57" l="1"/>
  <c r="D91" i="57"/>
  <c r="G92" i="57"/>
  <c r="F92" i="57" s="1"/>
  <c r="H92" i="57" s="1"/>
  <c r="C93" i="57"/>
  <c r="B92" i="57"/>
  <c r="E92" i="57" l="1"/>
  <c r="D92" i="57"/>
  <c r="B93" i="57"/>
  <c r="G93" i="57"/>
  <c r="F93" i="57" s="1"/>
  <c r="H93" i="57" s="1"/>
  <c r="C94" i="57"/>
  <c r="C95" i="57" l="1"/>
  <c r="B94" i="57"/>
  <c r="G94" i="57"/>
  <c r="F94" i="57" s="1"/>
  <c r="H94" i="57" s="1"/>
  <c r="E93" i="57"/>
  <c r="D93" i="57"/>
  <c r="E94" i="57" l="1"/>
  <c r="D94" i="57"/>
  <c r="G95" i="57"/>
  <c r="F95" i="57" s="1"/>
  <c r="H95" i="57" s="1"/>
  <c r="B95" i="57"/>
  <c r="C96" i="57"/>
  <c r="B96" i="57" l="1"/>
  <c r="C97" i="57"/>
  <c r="G96" i="57"/>
  <c r="F96" i="57" s="1"/>
  <c r="H96" i="57" s="1"/>
  <c r="E95" i="57"/>
  <c r="D95" i="57"/>
  <c r="D96" i="57" l="1"/>
  <c r="E96" i="57"/>
  <c r="B97" i="57"/>
  <c r="C98" i="57"/>
  <c r="G97" i="57"/>
  <c r="F97" i="57" s="1"/>
  <c r="H97" i="57" s="1"/>
  <c r="G98" i="57" l="1"/>
  <c r="F98" i="57" s="1"/>
  <c r="H98" i="57" s="1"/>
  <c r="B98" i="57"/>
  <c r="C99" i="57"/>
  <c r="E97" i="57"/>
  <c r="D97" i="57"/>
  <c r="D98" i="57" l="1"/>
  <c r="E98" i="57"/>
  <c r="G99" i="57"/>
  <c r="F99" i="57" s="1"/>
  <c r="H99" i="57" s="1"/>
  <c r="B99" i="57"/>
  <c r="C100" i="57"/>
  <c r="B100" i="57" l="1"/>
  <c r="G100" i="57"/>
  <c r="F100" i="57" s="1"/>
  <c r="H100" i="57" s="1"/>
  <c r="C101" i="57"/>
  <c r="E99" i="57"/>
  <c r="D99" i="57"/>
  <c r="B101" i="57" l="1"/>
  <c r="G101" i="57"/>
  <c r="F101" i="57" s="1"/>
  <c r="H101" i="57" s="1"/>
  <c r="C102" i="57"/>
  <c r="E100" i="57"/>
  <c r="D100" i="57"/>
  <c r="C103" i="57" l="1"/>
  <c r="B102" i="57"/>
  <c r="G102" i="57"/>
  <c r="F102" i="57" s="1"/>
  <c r="H102" i="57" s="1"/>
  <c r="E101" i="57"/>
  <c r="D101" i="57"/>
  <c r="E102" i="57" l="1"/>
  <c r="D102" i="57"/>
  <c r="C104" i="57"/>
  <c r="G103" i="57"/>
  <c r="F103" i="57" s="1"/>
  <c r="H103" i="57" s="1"/>
  <c r="B103" i="57"/>
  <c r="B104" i="57" l="1"/>
  <c r="C105" i="57"/>
  <c r="G104" i="57"/>
  <c r="F104" i="57" s="1"/>
  <c r="H104" i="57" s="1"/>
  <c r="D103" i="57"/>
  <c r="E103" i="57"/>
  <c r="D104" i="57" l="1"/>
  <c r="E104" i="57"/>
  <c r="B105" i="57"/>
  <c r="G105" i="57"/>
  <c r="F105" i="57" s="1"/>
  <c r="H105" i="57" s="1"/>
  <c r="C106" i="57"/>
  <c r="B106" i="57" l="1"/>
  <c r="G106" i="57"/>
  <c r="F106" i="57" s="1"/>
  <c r="H106" i="57" s="1"/>
  <c r="C107" i="57"/>
  <c r="D105" i="57"/>
  <c r="E105" i="57"/>
  <c r="G107" i="57" l="1"/>
  <c r="F107" i="57" s="1"/>
  <c r="H107" i="57" s="1"/>
  <c r="C108" i="57"/>
  <c r="B107" i="57"/>
  <c r="D106" i="57"/>
  <c r="E106" i="57"/>
  <c r="E107" i="57" l="1"/>
  <c r="D107" i="57"/>
  <c r="B108" i="57"/>
  <c r="G108" i="57"/>
  <c r="F108" i="57" s="1"/>
  <c r="H108" i="57" s="1"/>
  <c r="C109" i="57"/>
  <c r="G109" i="57" l="1"/>
  <c r="F109" i="57" s="1"/>
  <c r="H109" i="57" s="1"/>
  <c r="C110" i="57"/>
  <c r="B109" i="57"/>
  <c r="D108" i="57"/>
  <c r="E108" i="57"/>
  <c r="E109" i="57" l="1"/>
  <c r="D109" i="57"/>
  <c r="B110" i="57"/>
  <c r="G110" i="57"/>
  <c r="F110" i="57" s="1"/>
  <c r="H110" i="57" s="1"/>
  <c r="C111" i="57"/>
  <c r="B111" i="57" l="1"/>
  <c r="G111" i="57"/>
  <c r="F111" i="57" s="1"/>
  <c r="H111" i="57" s="1"/>
  <c r="C112" i="57"/>
  <c r="D110" i="57"/>
  <c r="E110" i="57"/>
  <c r="E111" i="57" l="1"/>
  <c r="D111" i="57"/>
  <c r="C113" i="57"/>
  <c r="B112" i="57"/>
  <c r="G112" i="57"/>
  <c r="F112" i="57" s="1"/>
  <c r="H112" i="57" s="1"/>
  <c r="D112" i="57" l="1"/>
  <c r="E112" i="57"/>
  <c r="G113" i="57"/>
  <c r="F113" i="57" s="1"/>
  <c r="H113" i="57" s="1"/>
  <c r="B113" i="57"/>
  <c r="C114" i="57"/>
  <c r="B114" i="57" l="1"/>
  <c r="G114" i="57"/>
  <c r="F114" i="57" s="1"/>
  <c r="H114" i="57" s="1"/>
  <c r="C115" i="57"/>
  <c r="E113" i="57"/>
  <c r="D113" i="57"/>
  <c r="D114" i="57" l="1"/>
  <c r="E114" i="57"/>
  <c r="G115" i="57"/>
  <c r="F115" i="57" s="1"/>
  <c r="H115" i="57" s="1"/>
  <c r="C116" i="57"/>
  <c r="B115" i="57"/>
  <c r="D115" i="57" l="1"/>
  <c r="E115" i="57"/>
  <c r="B116" i="57"/>
  <c r="G116" i="57"/>
  <c r="F116" i="57" s="1"/>
  <c r="H116" i="57" s="1"/>
  <c r="C117" i="57"/>
  <c r="D116" i="57" l="1"/>
  <c r="E116" i="57"/>
  <c r="G117" i="57"/>
  <c r="F117" i="57" s="1"/>
  <c r="H117" i="57" s="1"/>
  <c r="C118" i="57"/>
  <c r="B117" i="57"/>
  <c r="D117" i="57" l="1"/>
  <c r="E117" i="57"/>
  <c r="B118" i="57"/>
  <c r="G118" i="57"/>
  <c r="F118" i="57" s="1"/>
  <c r="H118" i="57" s="1"/>
  <c r="C119" i="57"/>
  <c r="G119" i="57" l="1"/>
  <c r="F119" i="57" s="1"/>
  <c r="H119" i="57" s="1"/>
  <c r="B119" i="57"/>
  <c r="C120" i="57"/>
  <c r="D118" i="57"/>
  <c r="E118" i="57"/>
  <c r="C121" i="57" l="1"/>
  <c r="B120" i="57"/>
  <c r="G120" i="57"/>
  <c r="F120" i="57" s="1"/>
  <c r="H120" i="57" s="1"/>
  <c r="E119" i="57"/>
  <c r="D119" i="57"/>
  <c r="E120" i="57" l="1"/>
  <c r="D120" i="57"/>
  <c r="G121" i="57"/>
  <c r="F121" i="57" s="1"/>
  <c r="H121" i="57" s="1"/>
  <c r="C122" i="57"/>
  <c r="B121" i="57"/>
  <c r="E121" i="57" l="1"/>
  <c r="D121" i="57"/>
  <c r="B122" i="57"/>
  <c r="G122" i="57"/>
  <c r="F122" i="57" s="1"/>
  <c r="H122" i="57" s="1"/>
  <c r="C123" i="57"/>
  <c r="G123" i="57" l="1"/>
  <c r="F123" i="57" s="1"/>
  <c r="H123" i="57" s="1"/>
  <c r="C124" i="57"/>
  <c r="B123" i="57"/>
  <c r="D122" i="57"/>
  <c r="E122" i="57"/>
  <c r="E123" i="57" l="1"/>
  <c r="D123" i="57"/>
  <c r="G124" i="57"/>
  <c r="F124" i="57" s="1"/>
  <c r="H124" i="57" s="1"/>
  <c r="C125" i="57"/>
  <c r="B124" i="57"/>
  <c r="D124" i="57" l="1"/>
  <c r="E124" i="57"/>
  <c r="G125" i="57"/>
  <c r="F125" i="57" s="1"/>
  <c r="H125" i="57" s="1"/>
  <c r="B125" i="57"/>
  <c r="C126" i="57"/>
  <c r="B126" i="57" l="1"/>
  <c r="G126" i="57"/>
  <c r="F126" i="57" s="1"/>
  <c r="H126" i="57" s="1"/>
  <c r="C127" i="57"/>
  <c r="E125" i="57"/>
  <c r="D125" i="57"/>
  <c r="D126" i="57" l="1"/>
  <c r="E126" i="57"/>
  <c r="B127" i="57"/>
  <c r="G127" i="57"/>
  <c r="F127" i="57" s="1"/>
  <c r="H127" i="57" s="1"/>
  <c r="C128" i="57"/>
  <c r="B128" i="57" l="1"/>
  <c r="G128" i="57"/>
  <c r="F128" i="57" s="1"/>
  <c r="H128" i="57" s="1"/>
  <c r="E127" i="57"/>
  <c r="D127" i="57"/>
  <c r="E128" i="57" l="1"/>
  <c r="D128" i="57"/>
</calcChain>
</file>

<file path=xl/comments1.xml><?xml version="1.0" encoding="utf-8"?>
<comments xmlns="http://schemas.openxmlformats.org/spreadsheetml/2006/main">
  <authors>
    <author>Rahmaan H. Mwongozi</author>
  </authors>
  <commentList>
    <comment ref="C5" authorId="0" shapeId="0">
      <text>
        <r>
          <rPr>
            <b/>
            <sz val="8"/>
            <color indexed="81"/>
            <rFont val="Tahoma"/>
          </rPr>
          <t>Rahmaan H. Mwongozi:</t>
        </r>
        <r>
          <rPr>
            <sz val="8"/>
            <color indexed="81"/>
            <rFont val="Tahoma"/>
          </rPr>
          <t xml:space="preserve">
Insert a space as first letter.
</t>
        </r>
      </text>
    </comment>
  </commentList>
</comments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New Rms Production;DBQ=tns:rmsprod_ded;UID=smills_pc;PWD=trader01;&quot;" command="SELECT rms_open_position.REF_DT, rms_open_position.BOOK_ID, rms_open_position.PR_CRV_CD, Sum(rms_open_position.DELTA_POSITION), Sum(rms_open_position.BENCHMARK_POSITION_QTY) FROM rms_open_position WHERE (rms_open_position.EFF_DT='14/MAR/02') AND (rms_open_position.BOOK_ID IN ('ENA-FT-WC-SOCAL-PRC', 'ENA-FT-WC-SOCAL-BAS', 'ENA-FT-WC-SOCAL-IDX', 'ENA-FT-WC-SOCAL-GDL', 'ENA-FT-WC-SOCAL-GDI', 'ENA-IM-WT-SOCAL-PHY', 'FT-WEST-OPT-PRC', 'FT-WEST-OPT-BAS', 'ENA-FT-WT-SCAN-GDL', 'FT-WE-XL-OPT-PRC', 'FT-WE-XL-OPT-BAS', '0', '0', '0', '0', '0', '0', '0', '0', '0', '0', '0', '0', '0', '0', '0', '0', '0', '0', '0', '0', '0', '0', '0', '0', '0', '0', '0', '0', '0', '0', '0', '0', '0', '0', '0', '0', '0', '0', '0', '0', '0'))  GROUP BY rms_open_position.BOOK_ID, rms_open_position.REF_DT, rms_open_position.PR_CRV_CD"/>
  </connection>
</connections>
</file>

<file path=xl/sharedStrings.xml><?xml version="1.0" encoding="utf-8"?>
<sst xmlns="http://schemas.openxmlformats.org/spreadsheetml/2006/main" count="2986" uniqueCount="195">
  <si>
    <t>User ID:</t>
  </si>
  <si>
    <t>Password:</t>
  </si>
  <si>
    <t>Included Deals</t>
  </si>
  <si>
    <t>Ref</t>
  </si>
  <si>
    <t>Period</t>
  </si>
  <si>
    <t>Net</t>
  </si>
  <si>
    <t>Qty</t>
  </si>
  <si>
    <t>ALL</t>
  </si>
  <si>
    <t>Date</t>
  </si>
  <si>
    <t>Post Ids</t>
  </si>
  <si>
    <t>This Strip MUST match the Bench Report</t>
  </si>
  <si>
    <t xml:space="preserve">         Basis - Notional</t>
  </si>
  <si>
    <t xml:space="preserve">         Basis - Equivalent</t>
  </si>
  <si>
    <t xml:space="preserve">         Price</t>
  </si>
  <si>
    <t xml:space="preserve">         Index</t>
  </si>
  <si>
    <t>Day of Month</t>
  </si>
  <si>
    <t>PromptMonth</t>
  </si>
  <si>
    <t>StartRange</t>
  </si>
  <si>
    <t>Daily Hedge Strip</t>
  </si>
  <si>
    <t>Dates to Sum</t>
  </si>
  <si>
    <t>Sum Bucket</t>
  </si>
  <si>
    <t>Current
Post Id's</t>
  </si>
  <si>
    <t>Prior
Post Id's</t>
  </si>
  <si>
    <t>TIME BUCKET/KEY:</t>
  </si>
  <si>
    <t>REPORT REGION</t>
  </si>
  <si>
    <t>RISK TYPE</t>
  </si>
  <si>
    <t xml:space="preserve">   (Positions in Cont. Equiv.)     From:</t>
  </si>
  <si>
    <t>Post ID</t>
  </si>
  <si>
    <t>Total ECT</t>
  </si>
  <si>
    <t>To:</t>
  </si>
  <si>
    <t>Order</t>
  </si>
  <si>
    <t>P</t>
  </si>
  <si>
    <t>NGHEDGE</t>
  </si>
  <si>
    <t>NGLTX</t>
  </si>
  <si>
    <t>NGFPL</t>
  </si>
  <si>
    <t>D</t>
  </si>
  <si>
    <t>NG-Price Exotics</t>
  </si>
  <si>
    <t>NGEXOTIC</t>
  </si>
  <si>
    <t>TOTAL:</t>
  </si>
  <si>
    <t xml:space="preserve"> </t>
  </si>
  <si>
    <t xml:space="preserve">         Physical</t>
  </si>
  <si>
    <t xml:space="preserve">Sum = </t>
  </si>
  <si>
    <t>D4</t>
  </si>
  <si>
    <t>#</t>
  </si>
  <si>
    <t>Name</t>
  </si>
  <si>
    <t>Conversion</t>
  </si>
  <si>
    <t>Factor</t>
  </si>
  <si>
    <t>Converted</t>
  </si>
  <si>
    <t>Sum =</t>
  </si>
  <si>
    <t>Curve Code</t>
  </si>
  <si>
    <t>Basis</t>
  </si>
  <si>
    <t>Pub Cd</t>
  </si>
  <si>
    <t>Final</t>
  </si>
  <si>
    <t>NXB3</t>
  </si>
  <si>
    <t>NXB2</t>
  </si>
  <si>
    <t>NX1</t>
  </si>
  <si>
    <t>NX2</t>
  </si>
  <si>
    <t>NX3</t>
  </si>
  <si>
    <t>PubCd\Day</t>
  </si>
  <si>
    <t>Amounts Liquidated</t>
  </si>
  <si>
    <t>Bid Week -</t>
  </si>
  <si>
    <t>Type</t>
  </si>
  <si>
    <t>Today</t>
  </si>
  <si>
    <t>Days in Month</t>
  </si>
  <si>
    <t>Liquidation</t>
  </si>
  <si>
    <t>(%)</t>
  </si>
  <si>
    <t>Enter NYMEX Date:</t>
  </si>
  <si>
    <t>Physical</t>
  </si>
  <si>
    <t xml:space="preserve">         Basis Roll-off</t>
  </si>
  <si>
    <t>RollOff</t>
  </si>
  <si>
    <t>Update this cell daily.</t>
  </si>
  <si>
    <t>Index</t>
  </si>
  <si>
    <t xml:space="preserve">         Gas Daily</t>
  </si>
  <si>
    <t>Price</t>
  </si>
  <si>
    <t>Book</t>
  </si>
  <si>
    <t>Benchmark Buckets</t>
  </si>
  <si>
    <t>Gas Daily</t>
  </si>
  <si>
    <t>GD</t>
  </si>
  <si>
    <t>Book Type</t>
  </si>
  <si>
    <t>I</t>
  </si>
  <si>
    <t>M</t>
  </si>
  <si>
    <t>PHY</t>
  </si>
  <si>
    <t>GD Index</t>
  </si>
  <si>
    <t>DATE BUCKETS</t>
  </si>
  <si>
    <t>BOOK TYPE</t>
  </si>
  <si>
    <t>Reference</t>
  </si>
  <si>
    <t>BookList</t>
  </si>
  <si>
    <t>BookName</t>
  </si>
  <si>
    <t>SheetName</t>
  </si>
  <si>
    <t>RangeName</t>
  </si>
  <si>
    <t>SQL</t>
  </si>
  <si>
    <t>GRMSQueryReturnArea</t>
  </si>
  <si>
    <t>NGPRICE</t>
  </si>
  <si>
    <t xml:space="preserve">         Transportation</t>
  </si>
  <si>
    <t>GRMSDetail</t>
  </si>
  <si>
    <t>IntraMonth Buckets</t>
  </si>
  <si>
    <t>R5!$F$4:$F$31</t>
  </si>
  <si>
    <t>IF-HEHUB</t>
  </si>
  <si>
    <t>R11!$F$4:$F$65</t>
  </si>
  <si>
    <t>IF-ELPO/PERMIAN</t>
  </si>
  <si>
    <t>IF-ELPO/SJ</t>
  </si>
  <si>
    <t>IF-NWPL_ROCKY_M</t>
  </si>
  <si>
    <t>NGI-MALIN</t>
  </si>
  <si>
    <t>NGI-SOCAL</t>
  </si>
  <si>
    <t>IF-WAHA-TX</t>
  </si>
  <si>
    <t>CONCATENATE(P1,Q1)</t>
  </si>
  <si>
    <t>'GRMS Detail'!B2</t>
  </si>
  <si>
    <t>'GRMS Detail'!A2</t>
  </si>
  <si>
    <t>'GRMS Detail'!D2</t>
  </si>
  <si>
    <t>'GRMS Detail'!E2</t>
  </si>
  <si>
    <t>VLOOKUP('XL-OPT'!Q1,Months!$A$4:$D$288,4)</t>
  </si>
  <si>
    <t>MGMT-WE-XL-OPT-BAS</t>
  </si>
  <si>
    <t>MGMT-WE-XL-OPT-PRC</t>
  </si>
  <si>
    <t>Column</t>
  </si>
  <si>
    <t>IF-EPSJ(BONDAD)</t>
  </si>
  <si>
    <t>IM-TW/SJ</t>
  </si>
  <si>
    <t>WAHA KCBT</t>
  </si>
  <si>
    <t>GDY</t>
  </si>
  <si>
    <t>Y</t>
  </si>
  <si>
    <t xml:space="preserve">         Gas Daily Index</t>
  </si>
  <si>
    <t>IF-ELPO/PERMAN</t>
  </si>
  <si>
    <t>IF-ELPO/SANJUAN</t>
  </si>
  <si>
    <t>R10!$A$4:$A$15</t>
  </si>
  <si>
    <t>R10!$D$4:$D$15</t>
  </si>
  <si>
    <t>R11!$A$4</t>
  </si>
  <si>
    <t>R11!$D$4</t>
  </si>
  <si>
    <t>R12!$A$4:$A$9</t>
  </si>
  <si>
    <t>R12!$D$4:$D$9</t>
  </si>
  <si>
    <t>PO</t>
  </si>
  <si>
    <t>DO</t>
  </si>
  <si>
    <t>ENA-IM-WT-SOCAL-PHY</t>
  </si>
  <si>
    <t>FT-WE-XL-OPT-PRC</t>
  </si>
  <si>
    <t>FT-WE-XL-OPT-BAS</t>
  </si>
  <si>
    <t>R3!$A$4</t>
  </si>
  <si>
    <t>R3!$D$4</t>
  </si>
  <si>
    <t>R6!$A$4</t>
  </si>
  <si>
    <t>R6!$D$4</t>
  </si>
  <si>
    <t>FT-WEST-OPT-PRC</t>
  </si>
  <si>
    <t>FT-WEST-OPT-BAS</t>
  </si>
  <si>
    <t>WT-SOCAL</t>
  </si>
  <si>
    <t>R7!$F$4:$F$25</t>
  </si>
  <si>
    <t>ENA-FT-WT-SCAN-GDL</t>
  </si>
  <si>
    <t>GDL</t>
  </si>
  <si>
    <t>R9!$A$4</t>
  </si>
  <si>
    <t>R9!$D$4</t>
  </si>
  <si>
    <t>R8!$A$4</t>
  </si>
  <si>
    <t>R8!$D$4</t>
  </si>
  <si>
    <t>R8!$E$4</t>
  </si>
  <si>
    <t>R8!$I$4</t>
  </si>
  <si>
    <t>R8!$F$4</t>
  </si>
  <si>
    <t>R7!$A$4</t>
  </si>
  <si>
    <t>R7!$D$4</t>
  </si>
  <si>
    <t>NG</t>
  </si>
  <si>
    <t>IF-CGT/APPALAC</t>
  </si>
  <si>
    <t>IF-CIG/RKYMTN</t>
  </si>
  <si>
    <t>IF-CNG/APPALACH</t>
  </si>
  <si>
    <t>IF-FGT/MKTAREA</t>
  </si>
  <si>
    <t>IF-FGT/Z1</t>
  </si>
  <si>
    <t>IF-FGT/Z2</t>
  </si>
  <si>
    <t>IF-FGT/Z3</t>
  </si>
  <si>
    <t>IF-HPL/SHPCHAN</t>
  </si>
  <si>
    <t>IF-NTHWST/CANBR</t>
  </si>
  <si>
    <t>IF-PAN/TX/OK</t>
  </si>
  <si>
    <t>IF-SONAT/LA</t>
  </si>
  <si>
    <t>IF-TENN/LA</t>
  </si>
  <si>
    <t>IF-TETCO/ELA</t>
  </si>
  <si>
    <t>IF-TETCO/M3</t>
  </si>
  <si>
    <t>IF-TRANSCO/Z6</t>
  </si>
  <si>
    <t>IF-TRUNKL/LA</t>
  </si>
  <si>
    <t>MICH_CG-GD</t>
  </si>
  <si>
    <t>NGI-PGE/CG</t>
  </si>
  <si>
    <t>NGI/CHI. GATE</t>
  </si>
  <si>
    <t>ENA-FT-WC-SOCAL-GDI</t>
  </si>
  <si>
    <t>ENA-FT-WC-SOCAL-PRC</t>
  </si>
  <si>
    <t>ENA-FT-WC-SOCAL-BAS</t>
  </si>
  <si>
    <t>ENA-FT-WC-SOCAL-IDX</t>
  </si>
  <si>
    <t>ENA-FT-WC-SOCAL-GDL</t>
  </si>
  <si>
    <t>GRMSDetail!$D$2:$D$26</t>
  </si>
  <si>
    <t>GRMSDetail!$E$2:$E$26</t>
  </si>
  <si>
    <t>GRMSDetail!$H$2:$H$26</t>
  </si>
  <si>
    <t>R1!$A$4:$A$229</t>
  </si>
  <si>
    <t>R1!$D$4:$D$229</t>
  </si>
  <si>
    <t>R2!$A$4:$A$1150</t>
  </si>
  <si>
    <t>R2!$D$4:$D$1150</t>
  </si>
  <si>
    <t>R2!$E$4:$E$1150</t>
  </si>
  <si>
    <t>R2!$I$4:$I$1150</t>
  </si>
  <si>
    <t>R2!$F$4:$F$1150</t>
  </si>
  <si>
    <t>R4!$A$4</t>
  </si>
  <si>
    <t>R4!$D$4</t>
  </si>
  <si>
    <t>R5!$A$4</t>
  </si>
  <si>
    <t>R5!$D$4</t>
  </si>
  <si>
    <t>Apr-02/Nov-25</t>
  </si>
  <si>
    <t>In-the-Money Financial</t>
  </si>
  <si>
    <t>In-the-Money Physical</t>
  </si>
  <si>
    <t>Net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</si>
</sst>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3" formatCode="_(* #,##0.00_);_(* \(#,##0.00\);_(* &quot;-&quot;??_);_(@_)"/>
    <numFmt numFmtId="172" formatCode="#,##0.0"/>
    <numFmt numFmtId="173" formatCode="mmm\-yyyy"/>
    <numFmt numFmtId="174" formatCode="#,##0.0_);[Red]\(#,##0.0\)"/>
    <numFmt numFmtId="175" formatCode="_(* #,##0.0_);_(* \(#,##0.0\);_(* &quot;-&quot;??_);_(@_)"/>
    <numFmt numFmtId="176" formatCode="mm/dd/yy"/>
    <numFmt numFmtId="177" formatCode="&quot;As of&quot;\ mmmm\ dd\,\ yyyy"/>
  </numFmts>
  <fonts count="26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b/>
      <i/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sz val="9"/>
      <name val="Times New Roman"/>
      <family val="1"/>
    </font>
    <font>
      <b/>
      <sz val="10"/>
      <name val="Arial"/>
    </font>
    <font>
      <b/>
      <sz val="10"/>
      <color indexed="9"/>
      <name val="Arial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12"/>
      <name val="Arial"/>
      <family val="2"/>
    </font>
    <font>
      <sz val="10"/>
      <color indexed="8"/>
      <name val="Times New Roman"/>
      <family val="1"/>
    </font>
    <font>
      <b/>
      <sz val="9"/>
      <color indexed="12"/>
      <name val="Times New Roman"/>
      <family val="1"/>
    </font>
    <font>
      <b/>
      <sz val="10"/>
      <name val="Arial"/>
    </font>
    <font>
      <b/>
      <sz val="16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 applyBorder="0"/>
  </cellStyleXfs>
  <cellXfs count="190">
    <xf numFmtId="0" fontId="0" fillId="0" borderId="0" xfId="0"/>
    <xf numFmtId="173" fontId="4" fillId="2" borderId="1" xfId="0" applyNumberFormat="1" applyFont="1" applyFill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173" fontId="2" fillId="3" borderId="0" xfId="0" applyNumberFormat="1" applyFont="1" applyFill="1" applyBorder="1" applyAlignment="1">
      <alignment horizontal="center" vertical="top" wrapText="1"/>
    </xf>
    <xf numFmtId="173" fontId="2" fillId="0" borderId="6" xfId="0" applyNumberFormat="1" applyFont="1" applyFill="1" applyBorder="1" applyAlignment="1">
      <alignment horizontal="center" vertical="top" wrapText="1"/>
    </xf>
    <xf numFmtId="172" fontId="2" fillId="0" borderId="7" xfId="0" applyNumberFormat="1" applyFont="1" applyFill="1" applyBorder="1" applyAlignment="1">
      <alignment horizontal="center"/>
    </xf>
    <xf numFmtId="172" fontId="2" fillId="0" borderId="8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9" xfId="0" applyFont="1" applyBorder="1" applyAlignment="1"/>
    <xf numFmtId="0" fontId="3" fillId="0" borderId="9" xfId="0" applyFont="1" applyBorder="1"/>
    <xf numFmtId="0" fontId="3" fillId="0" borderId="0" xfId="0" applyFont="1" applyBorder="1" applyAlignment="1"/>
    <xf numFmtId="0" fontId="3" fillId="0" borderId="0" xfId="0" applyFont="1" applyBorder="1"/>
    <xf numFmtId="176" fontId="2" fillId="2" borderId="10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14" fontId="3" fillId="0" borderId="0" xfId="0" applyNumberFormat="1" applyFont="1"/>
    <xf numFmtId="22" fontId="3" fillId="0" borderId="0" xfId="0" applyNumberFormat="1" applyFont="1"/>
    <xf numFmtId="0" fontId="2" fillId="0" borderId="0" xfId="4" applyFont="1"/>
    <xf numFmtId="0" fontId="3" fillId="0" borderId="0" xfId="2" applyFont="1"/>
    <xf numFmtId="0" fontId="2" fillId="0" borderId="0" xfId="2" applyFont="1" applyFill="1" applyBorder="1"/>
    <xf numFmtId="0" fontId="11" fillId="0" borderId="0" xfId="2" applyFont="1" applyAlignment="1">
      <alignment horizontal="right"/>
    </xf>
    <xf numFmtId="0" fontId="3" fillId="0" borderId="0" xfId="2" applyFont="1" applyFill="1"/>
    <xf numFmtId="0" fontId="12" fillId="0" borderId="0" xfId="2" applyFont="1" applyFill="1"/>
    <xf numFmtId="0" fontId="2" fillId="0" borderId="0" xfId="2" applyFont="1" applyBorder="1"/>
    <xf numFmtId="17" fontId="3" fillId="0" borderId="0" xfId="2" applyNumberFormat="1" applyFont="1"/>
    <xf numFmtId="0" fontId="5" fillId="0" borderId="0" xfId="2"/>
    <xf numFmtId="177" fontId="11" fillId="0" borderId="0" xfId="2" applyNumberFormat="1" applyFont="1" applyAlignment="1">
      <alignment horizontal="left"/>
    </xf>
    <xf numFmtId="0" fontId="3" fillId="0" borderId="0" xfId="2" applyFont="1" applyBorder="1"/>
    <xf numFmtId="174" fontId="2" fillId="0" borderId="0" xfId="2" applyNumberFormat="1" applyFont="1" applyFill="1" applyBorder="1"/>
    <xf numFmtId="174" fontId="2" fillId="3" borderId="0" xfId="2" applyNumberFormat="1" applyFont="1" applyFill="1" applyBorder="1" applyAlignment="1">
      <alignment horizontal="right"/>
    </xf>
    <xf numFmtId="0" fontId="13" fillId="3" borderId="0" xfId="2" quotePrefix="1" applyFont="1" applyFill="1" applyBorder="1" applyAlignment="1">
      <alignment horizontal="centerContinuous"/>
    </xf>
    <xf numFmtId="174" fontId="2" fillId="3" borderId="0" xfId="2" applyNumberFormat="1" applyFont="1" applyFill="1" applyBorder="1"/>
    <xf numFmtId="0" fontId="3" fillId="3" borderId="0" xfId="2" applyFont="1" applyFill="1"/>
    <xf numFmtId="174" fontId="2" fillId="0" borderId="0" xfId="2" applyNumberFormat="1" applyFont="1" applyBorder="1" applyAlignment="1">
      <alignment horizontal="right"/>
    </xf>
    <xf numFmtId="15" fontId="3" fillId="0" borderId="0" xfId="2" quotePrefix="1" applyNumberFormat="1" applyFont="1" applyBorder="1" applyAlignment="1">
      <alignment horizontal="center"/>
    </xf>
    <xf numFmtId="174" fontId="2" fillId="0" borderId="0" xfId="2" applyNumberFormat="1" applyFont="1" applyFill="1" applyBorder="1" applyAlignment="1">
      <alignment horizontal="right"/>
    </xf>
    <xf numFmtId="17" fontId="3" fillId="0" borderId="0" xfId="5" quotePrefix="1" applyNumberFormat="1" applyFont="1" applyBorder="1" applyAlignment="1">
      <alignment horizontal="center"/>
    </xf>
    <xf numFmtId="0" fontId="2" fillId="0" borderId="0" xfId="5" applyFont="1" applyBorder="1" applyAlignment="1">
      <alignment horizontal="center"/>
    </xf>
    <xf numFmtId="0" fontId="3" fillId="0" borderId="0" xfId="5" applyFont="1" applyFill="1" applyBorder="1"/>
    <xf numFmtId="0" fontId="2" fillId="0" borderId="0" xfId="2" applyFont="1" applyBorder="1" applyAlignment="1">
      <alignment horizontal="right"/>
    </xf>
    <xf numFmtId="174" fontId="2" fillId="0" borderId="0" xfId="2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75" fontId="3" fillId="0" borderId="0" xfId="1" applyNumberFormat="1" applyFont="1" applyBorder="1" applyAlignment="1"/>
    <xf numFmtId="175" fontId="3" fillId="0" borderId="0" xfId="2" applyNumberFormat="1" applyFont="1" applyBorder="1"/>
    <xf numFmtId="175" fontId="3" fillId="0" borderId="0" xfId="2" applyNumberFormat="1" applyFont="1"/>
    <xf numFmtId="175" fontId="3" fillId="3" borderId="0" xfId="2" applyNumberFormat="1" applyFont="1" applyFill="1"/>
    <xf numFmtId="0" fontId="3" fillId="0" borderId="0" xfId="2" applyFont="1" applyFill="1" applyBorder="1"/>
    <xf numFmtId="175" fontId="3" fillId="4" borderId="12" xfId="1" applyNumberFormat="1" applyFont="1" applyFill="1" applyBorder="1" applyAlignment="1"/>
    <xf numFmtId="0" fontId="10" fillId="4" borderId="12" xfId="2" applyFont="1" applyFill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1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0" applyFont="1" applyBorder="1"/>
    <xf numFmtId="17" fontId="3" fillId="0" borderId="0" xfId="5" quotePrefix="1" applyNumberFormat="1" applyFont="1" applyFill="1" applyBorder="1" applyAlignment="1">
      <alignment horizontal="center"/>
    </xf>
    <xf numFmtId="172" fontId="2" fillId="5" borderId="13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73" fontId="2" fillId="3" borderId="14" xfId="0" applyNumberFormat="1" applyFont="1" applyFill="1" applyBorder="1" applyAlignment="1">
      <alignment horizontal="center" vertical="top" wrapText="1"/>
    </xf>
    <xf numFmtId="173" fontId="2" fillId="3" borderId="15" xfId="0" applyNumberFormat="1" applyFont="1" applyFill="1" applyBorder="1" applyAlignment="1">
      <alignment horizontal="center" vertical="top" wrapText="1"/>
    </xf>
    <xf numFmtId="173" fontId="2" fillId="0" borderId="8" xfId="0" applyNumberFormat="1" applyFont="1" applyFill="1" applyBorder="1" applyAlignment="1">
      <alignment horizontal="center" vertical="top" wrapText="1"/>
    </xf>
    <xf numFmtId="15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8" fillId="0" borderId="6" xfId="0" applyFont="1" applyBorder="1"/>
    <xf numFmtId="0" fontId="8" fillId="0" borderId="6" xfId="0" applyFont="1" applyBorder="1" applyAlignment="1">
      <alignment horizontal="right"/>
    </xf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12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8" fillId="0" borderId="23" xfId="0" applyFont="1" applyBorder="1"/>
    <xf numFmtId="0" fontId="8" fillId="0" borderId="16" xfId="0" applyFont="1" applyBorder="1"/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173" fontId="2" fillId="3" borderId="24" xfId="0" applyNumberFormat="1" applyFont="1" applyFill="1" applyBorder="1" applyAlignment="1">
      <alignment horizontal="center" vertical="top" wrapText="1"/>
    </xf>
    <xf numFmtId="12" fontId="0" fillId="0" borderId="20" xfId="0" applyNumberFormat="1" applyBorder="1"/>
    <xf numFmtId="12" fontId="0" fillId="0" borderId="12" xfId="0" applyNumberFormat="1" applyBorder="1"/>
    <xf numFmtId="14" fontId="2" fillId="3" borderId="5" xfId="0" applyNumberFormat="1" applyFont="1" applyFill="1" applyBorder="1" applyAlignment="1">
      <alignment horizontal="center"/>
    </xf>
    <xf numFmtId="173" fontId="2" fillId="3" borderId="23" xfId="0" applyNumberFormat="1" applyFont="1" applyFill="1" applyBorder="1" applyAlignment="1">
      <alignment horizontal="center" vertical="top" wrapText="1"/>
    </xf>
    <xf numFmtId="12" fontId="2" fillId="0" borderId="17" xfId="0" applyNumberFormat="1" applyFont="1" applyBorder="1" applyAlignment="1">
      <alignment horizontal="center" vertical="top" wrapText="1"/>
    </xf>
    <xf numFmtId="173" fontId="2" fillId="3" borderId="25" xfId="0" applyNumberFormat="1" applyFont="1" applyFill="1" applyBorder="1" applyAlignment="1">
      <alignment horizontal="center" vertical="top" wrapText="1"/>
    </xf>
    <xf numFmtId="0" fontId="0" fillId="3" borderId="0" xfId="0" applyFill="1"/>
    <xf numFmtId="2" fontId="0" fillId="3" borderId="0" xfId="0" applyNumberFormat="1" applyFill="1"/>
    <xf numFmtId="0" fontId="3" fillId="5" borderId="0" xfId="0" applyFont="1" applyFill="1" applyBorder="1" applyAlignment="1">
      <alignment vertical="top" wrapText="1"/>
    </xf>
    <xf numFmtId="12" fontId="3" fillId="5" borderId="24" xfId="0" applyNumberFormat="1" applyFont="1" applyFill="1" applyBorder="1" applyAlignment="1">
      <alignment vertical="top" wrapText="1"/>
    </xf>
    <xf numFmtId="173" fontId="4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0" fontId="0" fillId="0" borderId="14" xfId="0" applyBorder="1"/>
    <xf numFmtId="0" fontId="8" fillId="0" borderId="8" xfId="0" applyFont="1" applyBorder="1"/>
    <xf numFmtId="14" fontId="8" fillId="0" borderId="23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42" fontId="3" fillId="0" borderId="0" xfId="2" applyNumberFormat="1" applyFont="1"/>
    <xf numFmtId="0" fontId="2" fillId="6" borderId="5" xfId="0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14" fillId="7" borderId="0" xfId="0" applyFont="1" applyFill="1"/>
    <xf numFmtId="0" fontId="15" fillId="7" borderId="0" xfId="0" applyFont="1" applyFill="1"/>
    <xf numFmtId="0" fontId="2" fillId="2" borderId="23" xfId="0" applyFont="1" applyFill="1" applyBorder="1" applyAlignment="1">
      <alignment horizontal="right"/>
    </xf>
    <xf numFmtId="0" fontId="3" fillId="3" borderId="23" xfId="0" applyFont="1" applyFill="1" applyBorder="1" applyAlignment="1">
      <alignment vertical="top"/>
    </xf>
    <xf numFmtId="0" fontId="2" fillId="2" borderId="26" xfId="0" applyFont="1" applyFill="1" applyBorder="1" applyAlignment="1">
      <alignment horizontal="right"/>
    </xf>
    <xf numFmtId="0" fontId="3" fillId="3" borderId="16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17" fontId="2" fillId="0" borderId="0" xfId="5" applyNumberFormat="1" applyFont="1" applyBorder="1" applyAlignment="1">
      <alignment horizontal="center"/>
    </xf>
    <xf numFmtId="0" fontId="15" fillId="0" borderId="0" xfId="0" applyFont="1" applyFill="1"/>
    <xf numFmtId="14" fontId="3" fillId="3" borderId="23" xfId="0" applyNumberFormat="1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right" vertical="top"/>
    </xf>
    <xf numFmtId="0" fontId="3" fillId="0" borderId="6" xfId="0" applyFont="1" applyBorder="1"/>
    <xf numFmtId="0" fontId="10" fillId="6" borderId="12" xfId="2" applyFont="1" applyFill="1" applyBorder="1" applyAlignment="1">
      <alignment horizontal="right"/>
    </xf>
    <xf numFmtId="0" fontId="3" fillId="6" borderId="0" xfId="2" applyFont="1" applyFill="1"/>
    <xf numFmtId="0" fontId="3" fillId="6" borderId="0" xfId="2" applyFont="1" applyFill="1" applyBorder="1"/>
    <xf numFmtId="0" fontId="2" fillId="6" borderId="0" xfId="2" applyFont="1" applyFill="1" applyBorder="1" applyAlignment="1">
      <alignment horizontal="left"/>
    </xf>
    <xf numFmtId="175" fontId="3" fillId="6" borderId="12" xfId="1" applyNumberFormat="1" applyFont="1" applyFill="1" applyBorder="1" applyAlignment="1"/>
    <xf numFmtId="175" fontId="3" fillId="6" borderId="12" xfId="2" applyNumberFormat="1" applyFont="1" applyFill="1" applyBorder="1"/>
    <xf numFmtId="175" fontId="3" fillId="0" borderId="0" xfId="2" applyNumberFormat="1" applyFont="1" applyFill="1"/>
    <xf numFmtId="0" fontId="3" fillId="3" borderId="0" xfId="2" quotePrefix="1" applyFont="1" applyFill="1" applyBorder="1" applyAlignment="1"/>
    <xf numFmtId="0" fontId="13" fillId="3" borderId="0" xfId="2" quotePrefix="1" applyFont="1" applyFill="1" applyBorder="1" applyAlignment="1"/>
    <xf numFmtId="0" fontId="13" fillId="3" borderId="0" xfId="2" applyFont="1" applyFill="1" applyBorder="1" applyAlignment="1"/>
    <xf numFmtId="0" fontId="2" fillId="6" borderId="13" xfId="0" applyFont="1" applyFill="1" applyBorder="1" applyAlignment="1">
      <alignment horizontal="center"/>
    </xf>
    <xf numFmtId="40" fontId="3" fillId="0" borderId="0" xfId="2" applyNumberFormat="1" applyFont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8" borderId="0" xfId="0" applyFont="1" applyFill="1" applyBorder="1" applyAlignment="1">
      <alignment horizontal="center"/>
    </xf>
    <xf numFmtId="0" fontId="8" fillId="9" borderId="0" xfId="0" applyFont="1" applyFill="1"/>
    <xf numFmtId="176" fontId="0" fillId="0" borderId="0" xfId="0" applyNumberFormat="1"/>
    <xf numFmtId="0" fontId="0" fillId="9" borderId="0" xfId="0" applyFill="1"/>
    <xf numFmtId="0" fontId="14" fillId="7" borderId="11" xfId="0" applyNumberFormat="1" applyFont="1" applyFill="1" applyBorder="1" applyAlignment="1">
      <alignment horizontal="center"/>
    </xf>
    <xf numFmtId="14" fontId="2" fillId="10" borderId="13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left"/>
    </xf>
    <xf numFmtId="14" fontId="0" fillId="3" borderId="0" xfId="0" applyNumberFormat="1" applyFill="1"/>
    <xf numFmtId="15" fontId="0" fillId="11" borderId="14" xfId="0" applyNumberFormat="1" applyFill="1" applyBorder="1" applyAlignment="1">
      <alignment horizontal="center"/>
    </xf>
    <xf numFmtId="15" fontId="0" fillId="12" borderId="23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14" fontId="0" fillId="14" borderId="28" xfId="0" applyNumberFormat="1" applyFill="1" applyBorder="1" applyAlignment="1">
      <alignment horizontal="center"/>
    </xf>
    <xf numFmtId="14" fontId="0" fillId="14" borderId="29" xfId="0" applyNumberFormat="1" applyFill="1" applyBorder="1" applyAlignment="1">
      <alignment horizontal="center"/>
    </xf>
    <xf numFmtId="14" fontId="0" fillId="14" borderId="30" xfId="0" applyNumberFormat="1" applyFill="1" applyBorder="1" applyAlignment="1">
      <alignment horizontal="center"/>
    </xf>
    <xf numFmtId="0" fontId="1" fillId="0" borderId="0" xfId="3"/>
    <xf numFmtId="0" fontId="9" fillId="5" borderId="10" xfId="3" applyFont="1" applyFill="1" applyBorder="1"/>
    <xf numFmtId="0" fontId="9" fillId="5" borderId="1" xfId="3" applyFont="1" applyFill="1" applyBorder="1"/>
    <xf numFmtId="0" fontId="9" fillId="5" borderId="1" xfId="3" applyFont="1" applyFill="1" applyBorder="1" applyAlignment="1">
      <alignment horizontal="center"/>
    </xf>
    <xf numFmtId="0" fontId="9" fillId="5" borderId="9" xfId="3" applyFont="1" applyFill="1" applyBorder="1" applyAlignment="1">
      <alignment horizontal="center"/>
    </xf>
    <xf numFmtId="0" fontId="1" fillId="5" borderId="9" xfId="3" applyFill="1" applyBorder="1"/>
    <xf numFmtId="0" fontId="1" fillId="5" borderId="9" xfId="3" applyFill="1" applyBorder="1" applyAlignment="1">
      <alignment horizontal="center"/>
    </xf>
    <xf numFmtId="17" fontId="3" fillId="15" borderId="29" xfId="3" applyNumberFormat="1" applyFont="1" applyFill="1" applyBorder="1" applyAlignment="1">
      <alignment horizontal="center"/>
    </xf>
    <xf numFmtId="0" fontId="3" fillId="16" borderId="20" xfId="3" applyFont="1" applyFill="1" applyBorder="1" applyAlignment="1">
      <alignment horizontal="center"/>
    </xf>
    <xf numFmtId="0" fontId="3" fillId="3" borderId="12" xfId="3" applyFont="1" applyFill="1" applyBorder="1"/>
    <xf numFmtId="17" fontId="3" fillId="17" borderId="31" xfId="3" applyNumberFormat="1" applyFont="1" applyFill="1" applyBorder="1" applyAlignment="1">
      <alignment horizontal="center"/>
    </xf>
    <xf numFmtId="0" fontId="1" fillId="2" borderId="32" xfId="3" applyFill="1" applyBorder="1" applyAlignment="1">
      <alignment horizontal="center"/>
    </xf>
    <xf numFmtId="0" fontId="1" fillId="2" borderId="33" xfId="3" applyFill="1" applyBorder="1" applyAlignment="1">
      <alignment horizontal="center"/>
    </xf>
    <xf numFmtId="17" fontId="3" fillId="15" borderId="29" xfId="0" applyNumberFormat="1" applyFont="1" applyFill="1" applyBorder="1" applyAlignment="1">
      <alignment horizontal="center"/>
    </xf>
    <xf numFmtId="0" fontId="3" fillId="16" borderId="20" xfId="0" applyFont="1" applyFill="1" applyBorder="1" applyAlignment="1">
      <alignment horizontal="center"/>
    </xf>
    <xf numFmtId="0" fontId="3" fillId="3" borderId="12" xfId="0" applyFont="1" applyFill="1" applyBorder="1"/>
    <xf numFmtId="17" fontId="3" fillId="17" borderId="29" xfId="0" applyNumberFormat="1" applyFont="1" applyFill="1" applyBorder="1" applyAlignment="1">
      <alignment horizontal="center"/>
    </xf>
    <xf numFmtId="0" fontId="3" fillId="3" borderId="22" xfId="0" applyFont="1" applyFill="1" applyBorder="1"/>
    <xf numFmtId="14" fontId="0" fillId="0" borderId="0" xfId="0" applyNumberFormat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22" fontId="0" fillId="0" borderId="0" xfId="0" applyNumberFormat="1"/>
    <xf numFmtId="0" fontId="3" fillId="18" borderId="0" xfId="0" applyFont="1" applyFill="1" applyBorder="1"/>
    <xf numFmtId="0" fontId="3" fillId="18" borderId="0" xfId="0" applyFont="1" applyFill="1" applyBorder="1" applyAlignment="1"/>
    <xf numFmtId="1" fontId="16" fillId="18" borderId="0" xfId="0" applyNumberFormat="1" applyFont="1" applyFill="1" applyBorder="1" applyAlignment="1">
      <alignment horizontal="center"/>
    </xf>
    <xf numFmtId="1" fontId="22" fillId="18" borderId="0" xfId="0" applyNumberFormat="1" applyFont="1" applyFill="1" applyBorder="1" applyAlignment="1">
      <alignment vertical="top"/>
    </xf>
    <xf numFmtId="1" fontId="23" fillId="18" borderId="0" xfId="0" applyNumberFormat="1" applyFont="1" applyFill="1" applyBorder="1" applyAlignment="1">
      <alignment horizontal="center"/>
    </xf>
    <xf numFmtId="14" fontId="2" fillId="7" borderId="14" xfId="0" applyNumberFormat="1" applyFont="1" applyFill="1" applyBorder="1" applyAlignment="1">
      <alignment horizontal="center"/>
    </xf>
    <xf numFmtId="0" fontId="14" fillId="7" borderId="9" xfId="0" applyFont="1" applyFill="1" applyBorder="1"/>
    <xf numFmtId="0" fontId="15" fillId="7" borderId="15" xfId="0" applyFont="1" applyFill="1" applyBorder="1"/>
    <xf numFmtId="0" fontId="2" fillId="2" borderId="38" xfId="0" applyFont="1" applyFill="1" applyBorder="1" applyAlignment="1">
      <alignment horizontal="right" vertical="center"/>
    </xf>
    <xf numFmtId="1" fontId="22" fillId="5" borderId="29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/>
    <xf numFmtId="0" fontId="3" fillId="2" borderId="4" xfId="0" applyFont="1" applyFill="1" applyBorder="1"/>
    <xf numFmtId="1" fontId="16" fillId="6" borderId="39" xfId="0" applyNumberFormat="1" applyFont="1" applyFill="1" applyBorder="1" applyAlignment="1">
      <alignment horizontal="center"/>
    </xf>
    <xf numFmtId="1" fontId="22" fillId="5" borderId="3" xfId="0" applyNumberFormat="1" applyFont="1" applyFill="1" applyBorder="1" applyAlignment="1">
      <alignment vertical="top"/>
    </xf>
    <xf numFmtId="1" fontId="16" fillId="6" borderId="40" xfId="0" applyNumberFormat="1" applyFont="1" applyFill="1" applyBorder="1" applyAlignment="1">
      <alignment horizontal="center"/>
    </xf>
    <xf numFmtId="1" fontId="16" fillId="6" borderId="12" xfId="0" applyNumberFormat="1" applyFont="1" applyFill="1" applyBorder="1" applyAlignment="1">
      <alignment horizontal="center"/>
    </xf>
    <xf numFmtId="1" fontId="22" fillId="5" borderId="5" xfId="0" applyNumberFormat="1" applyFont="1" applyFill="1" applyBorder="1" applyAlignment="1">
      <alignment vertical="top"/>
    </xf>
    <xf numFmtId="15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Border="1" applyAlignment="1">
      <alignment horizontal="left"/>
    </xf>
    <xf numFmtId="0" fontId="7" fillId="6" borderId="31" xfId="0" applyFont="1" applyFill="1" applyBorder="1" applyAlignment="1">
      <alignment horizontal="center"/>
    </xf>
    <xf numFmtId="0" fontId="7" fillId="6" borderId="39" xfId="0" applyFont="1" applyFill="1" applyBorder="1" applyAlignment="1">
      <alignment horizontal="center"/>
    </xf>
  </cellXfs>
  <cellStyles count="6">
    <cellStyle name="Comma" xfId="1" builtinId="3"/>
    <cellStyle name="Normal" xfId="0" builtinId="0"/>
    <cellStyle name="Normal_Gas Bench" xfId="2"/>
    <cellStyle name="Normal_HS_FT-DENVER" xfId="3"/>
    <cellStyle name="Normal_New Summary" xfId="4"/>
    <cellStyle name="Normal_Report -Benchmark Change (2)" xfId="5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857250</xdr:colOff>
          <xdr:row>9</xdr:row>
          <xdr:rowOff>47625</xdr:rowOff>
        </xdr:from>
        <xdr:to>
          <xdr:col>2</xdr:col>
          <xdr:colOff>819150</xdr:colOff>
          <xdr:row>11</xdr:row>
          <xdr:rowOff>19050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85725</xdr:colOff>
          <xdr:row>9</xdr:row>
          <xdr:rowOff>47625</xdr:rowOff>
        </xdr:from>
        <xdr:to>
          <xdr:col>5</xdr:col>
          <xdr:colOff>200025</xdr:colOff>
          <xdr:row>11</xdr:row>
          <xdr:rowOff>19050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GRMS Positions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409575</xdr:colOff>
          <xdr:row>9</xdr:row>
          <xdr:rowOff>19050</xdr:rowOff>
        </xdr:from>
        <xdr:to>
          <xdr:col>6</xdr:col>
          <xdr:colOff>723900</xdr:colOff>
          <xdr:row>11</xdr:row>
          <xdr:rowOff>114300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FIX GRMS VALUES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857250</xdr:colOff>
          <xdr:row>9</xdr:row>
          <xdr:rowOff>47625</xdr:rowOff>
        </xdr:from>
        <xdr:to>
          <xdr:col>1</xdr:col>
          <xdr:colOff>733425</xdr:colOff>
          <xdr:row>11</xdr:row>
          <xdr:rowOff>19050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Update Links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0</xdr:rowOff>
    </xdr:from>
    <xdr:to>
      <xdr:col>0</xdr:col>
      <xdr:colOff>1095375</xdr:colOff>
      <xdr:row>3</xdr:row>
      <xdr:rowOff>542925</xdr:rowOff>
    </xdr:to>
    <xdr:pic>
      <xdr:nvPicPr>
        <xdr:cNvPr id="235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3554" name="Rectangle 2"/>
        <xdr:cNvSpPr>
          <a:spLocks noChangeArrowheads="1"/>
        </xdr:cNvSpPr>
      </xdr:nvSpPr>
      <xdr:spPr bwMode="auto">
        <a:xfrm>
          <a:off x="2466975" y="124777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3555" name="Rectangle 3"/>
        <xdr:cNvSpPr>
          <a:spLocks noChangeArrowheads="1"/>
        </xdr:cNvSpPr>
      </xdr:nvSpPr>
      <xdr:spPr bwMode="auto">
        <a:xfrm>
          <a:off x="257175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3556" name="Rectangle 4"/>
        <xdr:cNvSpPr>
          <a:spLocks noChangeArrowheads="1"/>
        </xdr:cNvSpPr>
      </xdr:nvSpPr>
      <xdr:spPr bwMode="auto">
        <a:xfrm>
          <a:off x="346710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3557" name="Rectangle 5"/>
        <xdr:cNvSpPr>
          <a:spLocks noChangeArrowheads="1"/>
        </xdr:cNvSpPr>
      </xdr:nvSpPr>
      <xdr:spPr bwMode="auto">
        <a:xfrm>
          <a:off x="2466975" y="124777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3558" name="Rectangle 6"/>
        <xdr:cNvSpPr>
          <a:spLocks noChangeArrowheads="1"/>
        </xdr:cNvSpPr>
      </xdr:nvSpPr>
      <xdr:spPr bwMode="auto">
        <a:xfrm>
          <a:off x="257175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5</xdr:row>
      <xdr:rowOff>9525</xdr:rowOff>
    </xdr:from>
    <xdr:to>
      <xdr:col>12</xdr:col>
      <xdr:colOff>0</xdr:colOff>
      <xdr:row>7</xdr:row>
      <xdr:rowOff>9525</xdr:rowOff>
    </xdr:to>
    <xdr:sp macro="" textlink="">
      <xdr:nvSpPr>
        <xdr:cNvPr id="23559" name="Rectangle 7"/>
        <xdr:cNvSpPr>
          <a:spLocks noChangeArrowheads="1"/>
        </xdr:cNvSpPr>
      </xdr:nvSpPr>
      <xdr:spPr bwMode="auto">
        <a:xfrm>
          <a:off x="3467100" y="12573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23560" name="Rectangle 8"/>
        <xdr:cNvSpPr>
          <a:spLocks noChangeArrowheads="1"/>
        </xdr:cNvSpPr>
      </xdr:nvSpPr>
      <xdr:spPr bwMode="auto">
        <a:xfrm>
          <a:off x="436245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23561" name="Rectangle 9"/>
        <xdr:cNvSpPr>
          <a:spLocks noChangeArrowheads="1"/>
        </xdr:cNvSpPr>
      </xdr:nvSpPr>
      <xdr:spPr bwMode="auto">
        <a:xfrm>
          <a:off x="525780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23562" name="Rectangle 10"/>
        <xdr:cNvSpPr>
          <a:spLocks noChangeArrowheads="1"/>
        </xdr:cNvSpPr>
      </xdr:nvSpPr>
      <xdr:spPr bwMode="auto">
        <a:xfrm>
          <a:off x="615315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23563" name="Rectangle 11"/>
        <xdr:cNvSpPr>
          <a:spLocks noChangeArrowheads="1"/>
        </xdr:cNvSpPr>
      </xdr:nvSpPr>
      <xdr:spPr bwMode="auto">
        <a:xfrm>
          <a:off x="704850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23564" name="Rectangle 12"/>
        <xdr:cNvSpPr>
          <a:spLocks noChangeArrowheads="1"/>
        </xdr:cNvSpPr>
      </xdr:nvSpPr>
      <xdr:spPr bwMode="auto">
        <a:xfrm>
          <a:off x="794385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5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23565" name="Rectangle 13"/>
        <xdr:cNvSpPr>
          <a:spLocks noChangeArrowheads="1"/>
        </xdr:cNvSpPr>
      </xdr:nvSpPr>
      <xdr:spPr bwMode="auto">
        <a:xfrm>
          <a:off x="883920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5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23566" name="Rectangle 14"/>
        <xdr:cNvSpPr>
          <a:spLocks noChangeArrowheads="1"/>
        </xdr:cNvSpPr>
      </xdr:nvSpPr>
      <xdr:spPr bwMode="auto">
        <a:xfrm>
          <a:off x="973455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23567" name="Rectangle 15"/>
        <xdr:cNvSpPr>
          <a:spLocks noChangeArrowheads="1"/>
        </xdr:cNvSpPr>
      </xdr:nvSpPr>
      <xdr:spPr bwMode="auto">
        <a:xfrm>
          <a:off x="1062990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23568" name="Rectangle 16"/>
        <xdr:cNvSpPr>
          <a:spLocks noChangeArrowheads="1"/>
        </xdr:cNvSpPr>
      </xdr:nvSpPr>
      <xdr:spPr bwMode="auto">
        <a:xfrm>
          <a:off x="11525250" y="124777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5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23569" name="Rectangle 17"/>
        <xdr:cNvSpPr>
          <a:spLocks noChangeArrowheads="1"/>
        </xdr:cNvSpPr>
      </xdr:nvSpPr>
      <xdr:spPr bwMode="auto">
        <a:xfrm>
          <a:off x="12420600" y="1247775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23570" name="Rectangle 18"/>
        <xdr:cNvSpPr>
          <a:spLocks noChangeArrowheads="1"/>
        </xdr:cNvSpPr>
      </xdr:nvSpPr>
      <xdr:spPr bwMode="auto">
        <a:xfrm>
          <a:off x="13277850" y="1247775"/>
          <a:ext cx="8477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23571" name="Rectangle 19"/>
        <xdr:cNvSpPr>
          <a:spLocks noChangeArrowheads="1"/>
        </xdr:cNvSpPr>
      </xdr:nvSpPr>
      <xdr:spPr bwMode="auto">
        <a:xfrm>
          <a:off x="14201775" y="1247775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23572" name="Rectangle 20"/>
        <xdr:cNvSpPr>
          <a:spLocks noChangeArrowheads="1"/>
        </xdr:cNvSpPr>
      </xdr:nvSpPr>
      <xdr:spPr bwMode="auto">
        <a:xfrm>
          <a:off x="14201775" y="1247775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5</xdr:row>
      <xdr:rowOff>0</xdr:rowOff>
    </xdr:from>
    <xdr:to>
      <xdr:col>37</xdr:col>
      <xdr:colOff>0</xdr:colOff>
      <xdr:row>7</xdr:row>
      <xdr:rowOff>0</xdr:rowOff>
    </xdr:to>
    <xdr:sp macro="" textlink="">
      <xdr:nvSpPr>
        <xdr:cNvPr id="23573" name="Rectangle 21"/>
        <xdr:cNvSpPr>
          <a:spLocks noChangeArrowheads="1"/>
        </xdr:cNvSpPr>
      </xdr:nvSpPr>
      <xdr:spPr bwMode="auto">
        <a:xfrm>
          <a:off x="15316200" y="124777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5</xdr:row>
      <xdr:rowOff>0</xdr:rowOff>
    </xdr:from>
    <xdr:to>
      <xdr:col>37</xdr:col>
      <xdr:colOff>0</xdr:colOff>
      <xdr:row>7</xdr:row>
      <xdr:rowOff>0</xdr:rowOff>
    </xdr:to>
    <xdr:sp macro="" textlink="">
      <xdr:nvSpPr>
        <xdr:cNvPr id="23574" name="Rectangle 22"/>
        <xdr:cNvSpPr>
          <a:spLocks noChangeArrowheads="1"/>
        </xdr:cNvSpPr>
      </xdr:nvSpPr>
      <xdr:spPr bwMode="auto">
        <a:xfrm>
          <a:off x="15316200" y="124777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5</xdr:row>
      <xdr:rowOff>0</xdr:rowOff>
    </xdr:from>
    <xdr:to>
      <xdr:col>37</xdr:col>
      <xdr:colOff>0</xdr:colOff>
      <xdr:row>7</xdr:row>
      <xdr:rowOff>0</xdr:rowOff>
    </xdr:to>
    <xdr:sp macro="" textlink="">
      <xdr:nvSpPr>
        <xdr:cNvPr id="23575" name="Rectangle 23"/>
        <xdr:cNvSpPr>
          <a:spLocks noChangeArrowheads="1"/>
        </xdr:cNvSpPr>
      </xdr:nvSpPr>
      <xdr:spPr bwMode="auto">
        <a:xfrm>
          <a:off x="15316200" y="124777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23577" name="Rectangle 25"/>
        <xdr:cNvSpPr>
          <a:spLocks noChangeArrowheads="1"/>
        </xdr:cNvSpPr>
      </xdr:nvSpPr>
      <xdr:spPr bwMode="auto">
        <a:xfrm>
          <a:off x="2466975" y="124777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23578" name="Rectangle 26"/>
        <xdr:cNvSpPr>
          <a:spLocks noChangeArrowheads="1"/>
        </xdr:cNvSpPr>
      </xdr:nvSpPr>
      <xdr:spPr bwMode="auto">
        <a:xfrm>
          <a:off x="2466975" y="124777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3579" name="Rectangle 27"/>
        <xdr:cNvSpPr>
          <a:spLocks noChangeArrowheads="1"/>
        </xdr:cNvSpPr>
      </xdr:nvSpPr>
      <xdr:spPr bwMode="auto">
        <a:xfrm>
          <a:off x="2466975" y="42672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23580" name="Rectangle 28"/>
        <xdr:cNvSpPr>
          <a:spLocks noChangeArrowheads="1"/>
        </xdr:cNvSpPr>
      </xdr:nvSpPr>
      <xdr:spPr bwMode="auto">
        <a:xfrm>
          <a:off x="257175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23581" name="Rectangle 29"/>
        <xdr:cNvSpPr>
          <a:spLocks noChangeArrowheads="1"/>
        </xdr:cNvSpPr>
      </xdr:nvSpPr>
      <xdr:spPr bwMode="auto">
        <a:xfrm>
          <a:off x="346710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3582" name="Rectangle 30"/>
        <xdr:cNvSpPr>
          <a:spLocks noChangeArrowheads="1"/>
        </xdr:cNvSpPr>
      </xdr:nvSpPr>
      <xdr:spPr bwMode="auto">
        <a:xfrm>
          <a:off x="2466975" y="42672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23583" name="Rectangle 31"/>
        <xdr:cNvSpPr>
          <a:spLocks noChangeArrowheads="1"/>
        </xdr:cNvSpPr>
      </xdr:nvSpPr>
      <xdr:spPr bwMode="auto">
        <a:xfrm>
          <a:off x="257175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23</xdr:row>
      <xdr:rowOff>9525</xdr:rowOff>
    </xdr:from>
    <xdr:to>
      <xdr:col>12</xdr:col>
      <xdr:colOff>0</xdr:colOff>
      <xdr:row>25</xdr:row>
      <xdr:rowOff>9525</xdr:rowOff>
    </xdr:to>
    <xdr:sp macro="" textlink="">
      <xdr:nvSpPr>
        <xdr:cNvPr id="23584" name="Rectangle 32"/>
        <xdr:cNvSpPr>
          <a:spLocks noChangeArrowheads="1"/>
        </xdr:cNvSpPr>
      </xdr:nvSpPr>
      <xdr:spPr bwMode="auto">
        <a:xfrm>
          <a:off x="3467100" y="4276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23585" name="Rectangle 33"/>
        <xdr:cNvSpPr>
          <a:spLocks noChangeArrowheads="1"/>
        </xdr:cNvSpPr>
      </xdr:nvSpPr>
      <xdr:spPr bwMode="auto">
        <a:xfrm>
          <a:off x="436245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23</xdr:row>
      <xdr:rowOff>0</xdr:rowOff>
    </xdr:from>
    <xdr:to>
      <xdr:col>16</xdr:col>
      <xdr:colOff>0</xdr:colOff>
      <xdr:row>25</xdr:row>
      <xdr:rowOff>0</xdr:rowOff>
    </xdr:to>
    <xdr:sp macro="" textlink="">
      <xdr:nvSpPr>
        <xdr:cNvPr id="23586" name="Rectangle 34"/>
        <xdr:cNvSpPr>
          <a:spLocks noChangeArrowheads="1"/>
        </xdr:cNvSpPr>
      </xdr:nvSpPr>
      <xdr:spPr bwMode="auto">
        <a:xfrm>
          <a:off x="525780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3587" name="Rectangle 35"/>
        <xdr:cNvSpPr>
          <a:spLocks noChangeArrowheads="1"/>
        </xdr:cNvSpPr>
      </xdr:nvSpPr>
      <xdr:spPr bwMode="auto">
        <a:xfrm>
          <a:off x="615315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23588" name="Rectangle 36"/>
        <xdr:cNvSpPr>
          <a:spLocks noChangeArrowheads="1"/>
        </xdr:cNvSpPr>
      </xdr:nvSpPr>
      <xdr:spPr bwMode="auto">
        <a:xfrm>
          <a:off x="704850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23</xdr:row>
      <xdr:rowOff>0</xdr:rowOff>
    </xdr:from>
    <xdr:to>
      <xdr:col>22</xdr:col>
      <xdr:colOff>0</xdr:colOff>
      <xdr:row>25</xdr:row>
      <xdr:rowOff>0</xdr:rowOff>
    </xdr:to>
    <xdr:sp macro="" textlink="">
      <xdr:nvSpPr>
        <xdr:cNvPr id="23589" name="Rectangle 37"/>
        <xdr:cNvSpPr>
          <a:spLocks noChangeArrowheads="1"/>
        </xdr:cNvSpPr>
      </xdr:nvSpPr>
      <xdr:spPr bwMode="auto">
        <a:xfrm>
          <a:off x="794385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23590" name="Rectangle 38"/>
        <xdr:cNvSpPr>
          <a:spLocks noChangeArrowheads="1"/>
        </xdr:cNvSpPr>
      </xdr:nvSpPr>
      <xdr:spPr bwMode="auto">
        <a:xfrm>
          <a:off x="883920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23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23591" name="Rectangle 39"/>
        <xdr:cNvSpPr>
          <a:spLocks noChangeArrowheads="1"/>
        </xdr:cNvSpPr>
      </xdr:nvSpPr>
      <xdr:spPr bwMode="auto">
        <a:xfrm>
          <a:off x="973455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23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23592" name="Rectangle 40"/>
        <xdr:cNvSpPr>
          <a:spLocks noChangeArrowheads="1"/>
        </xdr:cNvSpPr>
      </xdr:nvSpPr>
      <xdr:spPr bwMode="auto">
        <a:xfrm>
          <a:off x="1062990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23</xdr:row>
      <xdr:rowOff>0</xdr:rowOff>
    </xdr:from>
    <xdr:to>
      <xdr:col>30</xdr:col>
      <xdr:colOff>0</xdr:colOff>
      <xdr:row>25</xdr:row>
      <xdr:rowOff>0</xdr:rowOff>
    </xdr:to>
    <xdr:sp macro="" textlink="">
      <xdr:nvSpPr>
        <xdr:cNvPr id="23593" name="Rectangle 41"/>
        <xdr:cNvSpPr>
          <a:spLocks noChangeArrowheads="1"/>
        </xdr:cNvSpPr>
      </xdr:nvSpPr>
      <xdr:spPr bwMode="auto">
        <a:xfrm>
          <a:off x="11525250" y="42672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23</xdr:row>
      <xdr:rowOff>0</xdr:rowOff>
    </xdr:from>
    <xdr:to>
      <xdr:col>32</xdr:col>
      <xdr:colOff>0</xdr:colOff>
      <xdr:row>25</xdr:row>
      <xdr:rowOff>0</xdr:rowOff>
    </xdr:to>
    <xdr:sp macro="" textlink="">
      <xdr:nvSpPr>
        <xdr:cNvPr id="23594" name="Rectangle 42"/>
        <xdr:cNvSpPr>
          <a:spLocks noChangeArrowheads="1"/>
        </xdr:cNvSpPr>
      </xdr:nvSpPr>
      <xdr:spPr bwMode="auto">
        <a:xfrm>
          <a:off x="12420600" y="4267200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23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3595" name="Rectangle 43"/>
        <xdr:cNvSpPr>
          <a:spLocks noChangeArrowheads="1"/>
        </xdr:cNvSpPr>
      </xdr:nvSpPr>
      <xdr:spPr bwMode="auto">
        <a:xfrm>
          <a:off x="13277850" y="4267200"/>
          <a:ext cx="8477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23</xdr:row>
      <xdr:rowOff>0</xdr:rowOff>
    </xdr:from>
    <xdr:to>
      <xdr:col>36</xdr:col>
      <xdr:colOff>0</xdr:colOff>
      <xdr:row>25</xdr:row>
      <xdr:rowOff>0</xdr:rowOff>
    </xdr:to>
    <xdr:sp macro="" textlink="">
      <xdr:nvSpPr>
        <xdr:cNvPr id="23596" name="Rectangle 44"/>
        <xdr:cNvSpPr>
          <a:spLocks noChangeArrowheads="1"/>
        </xdr:cNvSpPr>
      </xdr:nvSpPr>
      <xdr:spPr bwMode="auto">
        <a:xfrm>
          <a:off x="14201775" y="42672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23</xdr:row>
      <xdr:rowOff>0</xdr:rowOff>
    </xdr:from>
    <xdr:to>
      <xdr:col>36</xdr:col>
      <xdr:colOff>0</xdr:colOff>
      <xdr:row>25</xdr:row>
      <xdr:rowOff>0</xdr:rowOff>
    </xdr:to>
    <xdr:sp macro="" textlink="">
      <xdr:nvSpPr>
        <xdr:cNvPr id="23597" name="Rectangle 45"/>
        <xdr:cNvSpPr>
          <a:spLocks noChangeArrowheads="1"/>
        </xdr:cNvSpPr>
      </xdr:nvSpPr>
      <xdr:spPr bwMode="auto">
        <a:xfrm>
          <a:off x="14201775" y="42672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23</xdr:row>
      <xdr:rowOff>0</xdr:rowOff>
    </xdr:from>
    <xdr:to>
      <xdr:col>37</xdr:col>
      <xdr:colOff>0</xdr:colOff>
      <xdr:row>25</xdr:row>
      <xdr:rowOff>0</xdr:rowOff>
    </xdr:to>
    <xdr:sp macro="" textlink="">
      <xdr:nvSpPr>
        <xdr:cNvPr id="23598" name="Rectangle 46"/>
        <xdr:cNvSpPr>
          <a:spLocks noChangeArrowheads="1"/>
        </xdr:cNvSpPr>
      </xdr:nvSpPr>
      <xdr:spPr bwMode="auto">
        <a:xfrm>
          <a:off x="15316200" y="42672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23</xdr:row>
      <xdr:rowOff>0</xdr:rowOff>
    </xdr:from>
    <xdr:to>
      <xdr:col>37</xdr:col>
      <xdr:colOff>0</xdr:colOff>
      <xdr:row>25</xdr:row>
      <xdr:rowOff>0</xdr:rowOff>
    </xdr:to>
    <xdr:sp macro="" textlink="">
      <xdr:nvSpPr>
        <xdr:cNvPr id="23599" name="Rectangle 47"/>
        <xdr:cNvSpPr>
          <a:spLocks noChangeArrowheads="1"/>
        </xdr:cNvSpPr>
      </xdr:nvSpPr>
      <xdr:spPr bwMode="auto">
        <a:xfrm>
          <a:off x="15316200" y="42672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23</xdr:row>
      <xdr:rowOff>0</xdr:rowOff>
    </xdr:from>
    <xdr:to>
      <xdr:col>37</xdr:col>
      <xdr:colOff>0</xdr:colOff>
      <xdr:row>25</xdr:row>
      <xdr:rowOff>0</xdr:rowOff>
    </xdr:to>
    <xdr:sp macro="" textlink="">
      <xdr:nvSpPr>
        <xdr:cNvPr id="23600" name="Rectangle 48"/>
        <xdr:cNvSpPr>
          <a:spLocks noChangeArrowheads="1"/>
        </xdr:cNvSpPr>
      </xdr:nvSpPr>
      <xdr:spPr bwMode="auto">
        <a:xfrm>
          <a:off x="15316200" y="42672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3601" name="Rectangle 49"/>
        <xdr:cNvSpPr>
          <a:spLocks noChangeArrowheads="1"/>
        </xdr:cNvSpPr>
      </xdr:nvSpPr>
      <xdr:spPr bwMode="auto">
        <a:xfrm>
          <a:off x="2466975" y="42672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3602" name="Rectangle 50"/>
        <xdr:cNvSpPr>
          <a:spLocks noChangeArrowheads="1"/>
        </xdr:cNvSpPr>
      </xdr:nvSpPr>
      <xdr:spPr bwMode="auto">
        <a:xfrm>
          <a:off x="2466975" y="42672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40</xdr:row>
      <xdr:rowOff>0</xdr:rowOff>
    </xdr:from>
    <xdr:to>
      <xdr:col>6</xdr:col>
      <xdr:colOff>0</xdr:colOff>
      <xdr:row>42</xdr:row>
      <xdr:rowOff>0</xdr:rowOff>
    </xdr:to>
    <xdr:sp macro="" textlink="">
      <xdr:nvSpPr>
        <xdr:cNvPr id="23603" name="Rectangle 51"/>
        <xdr:cNvSpPr>
          <a:spLocks noChangeArrowheads="1"/>
        </xdr:cNvSpPr>
      </xdr:nvSpPr>
      <xdr:spPr bwMode="auto">
        <a:xfrm>
          <a:off x="2466975" y="7124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40</xdr:row>
      <xdr:rowOff>0</xdr:rowOff>
    </xdr:from>
    <xdr:to>
      <xdr:col>10</xdr:col>
      <xdr:colOff>0</xdr:colOff>
      <xdr:row>42</xdr:row>
      <xdr:rowOff>0</xdr:rowOff>
    </xdr:to>
    <xdr:sp macro="" textlink="">
      <xdr:nvSpPr>
        <xdr:cNvPr id="23604" name="Rectangle 52"/>
        <xdr:cNvSpPr>
          <a:spLocks noChangeArrowheads="1"/>
        </xdr:cNvSpPr>
      </xdr:nvSpPr>
      <xdr:spPr bwMode="auto">
        <a:xfrm>
          <a:off x="257175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40</xdr:row>
      <xdr:rowOff>0</xdr:rowOff>
    </xdr:from>
    <xdr:to>
      <xdr:col>12</xdr:col>
      <xdr:colOff>0</xdr:colOff>
      <xdr:row>42</xdr:row>
      <xdr:rowOff>0</xdr:rowOff>
    </xdr:to>
    <xdr:sp macro="" textlink="">
      <xdr:nvSpPr>
        <xdr:cNvPr id="23605" name="Rectangle 53"/>
        <xdr:cNvSpPr>
          <a:spLocks noChangeArrowheads="1"/>
        </xdr:cNvSpPr>
      </xdr:nvSpPr>
      <xdr:spPr bwMode="auto">
        <a:xfrm>
          <a:off x="346710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40</xdr:row>
      <xdr:rowOff>0</xdr:rowOff>
    </xdr:from>
    <xdr:to>
      <xdr:col>6</xdr:col>
      <xdr:colOff>0</xdr:colOff>
      <xdr:row>42</xdr:row>
      <xdr:rowOff>0</xdr:rowOff>
    </xdr:to>
    <xdr:sp macro="" textlink="">
      <xdr:nvSpPr>
        <xdr:cNvPr id="23606" name="Rectangle 54"/>
        <xdr:cNvSpPr>
          <a:spLocks noChangeArrowheads="1"/>
        </xdr:cNvSpPr>
      </xdr:nvSpPr>
      <xdr:spPr bwMode="auto">
        <a:xfrm>
          <a:off x="2466975" y="7124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40</xdr:row>
      <xdr:rowOff>0</xdr:rowOff>
    </xdr:from>
    <xdr:to>
      <xdr:col>10</xdr:col>
      <xdr:colOff>0</xdr:colOff>
      <xdr:row>42</xdr:row>
      <xdr:rowOff>0</xdr:rowOff>
    </xdr:to>
    <xdr:sp macro="" textlink="">
      <xdr:nvSpPr>
        <xdr:cNvPr id="23607" name="Rectangle 55"/>
        <xdr:cNvSpPr>
          <a:spLocks noChangeArrowheads="1"/>
        </xdr:cNvSpPr>
      </xdr:nvSpPr>
      <xdr:spPr bwMode="auto">
        <a:xfrm>
          <a:off x="257175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40</xdr:row>
      <xdr:rowOff>9525</xdr:rowOff>
    </xdr:from>
    <xdr:to>
      <xdr:col>12</xdr:col>
      <xdr:colOff>0</xdr:colOff>
      <xdr:row>42</xdr:row>
      <xdr:rowOff>9525</xdr:rowOff>
    </xdr:to>
    <xdr:sp macro="" textlink="">
      <xdr:nvSpPr>
        <xdr:cNvPr id="23608" name="Rectangle 56"/>
        <xdr:cNvSpPr>
          <a:spLocks noChangeArrowheads="1"/>
        </xdr:cNvSpPr>
      </xdr:nvSpPr>
      <xdr:spPr bwMode="auto">
        <a:xfrm>
          <a:off x="3467100" y="71342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40</xdr:row>
      <xdr:rowOff>0</xdr:rowOff>
    </xdr:from>
    <xdr:to>
      <xdr:col>14</xdr:col>
      <xdr:colOff>0</xdr:colOff>
      <xdr:row>42</xdr:row>
      <xdr:rowOff>0</xdr:rowOff>
    </xdr:to>
    <xdr:sp macro="" textlink="">
      <xdr:nvSpPr>
        <xdr:cNvPr id="23609" name="Rectangle 57"/>
        <xdr:cNvSpPr>
          <a:spLocks noChangeArrowheads="1"/>
        </xdr:cNvSpPr>
      </xdr:nvSpPr>
      <xdr:spPr bwMode="auto">
        <a:xfrm>
          <a:off x="436245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40</xdr:row>
      <xdr:rowOff>0</xdr:rowOff>
    </xdr:from>
    <xdr:to>
      <xdr:col>16</xdr:col>
      <xdr:colOff>0</xdr:colOff>
      <xdr:row>42</xdr:row>
      <xdr:rowOff>0</xdr:rowOff>
    </xdr:to>
    <xdr:sp macro="" textlink="">
      <xdr:nvSpPr>
        <xdr:cNvPr id="23610" name="Rectangle 58"/>
        <xdr:cNvSpPr>
          <a:spLocks noChangeArrowheads="1"/>
        </xdr:cNvSpPr>
      </xdr:nvSpPr>
      <xdr:spPr bwMode="auto">
        <a:xfrm>
          <a:off x="525780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40</xdr:row>
      <xdr:rowOff>0</xdr:rowOff>
    </xdr:from>
    <xdr:to>
      <xdr:col>18</xdr:col>
      <xdr:colOff>0</xdr:colOff>
      <xdr:row>42</xdr:row>
      <xdr:rowOff>0</xdr:rowOff>
    </xdr:to>
    <xdr:sp macro="" textlink="">
      <xdr:nvSpPr>
        <xdr:cNvPr id="23611" name="Rectangle 59"/>
        <xdr:cNvSpPr>
          <a:spLocks noChangeArrowheads="1"/>
        </xdr:cNvSpPr>
      </xdr:nvSpPr>
      <xdr:spPr bwMode="auto">
        <a:xfrm>
          <a:off x="615315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40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23612" name="Rectangle 60"/>
        <xdr:cNvSpPr>
          <a:spLocks noChangeArrowheads="1"/>
        </xdr:cNvSpPr>
      </xdr:nvSpPr>
      <xdr:spPr bwMode="auto">
        <a:xfrm>
          <a:off x="704850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40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23613" name="Rectangle 61"/>
        <xdr:cNvSpPr>
          <a:spLocks noChangeArrowheads="1"/>
        </xdr:cNvSpPr>
      </xdr:nvSpPr>
      <xdr:spPr bwMode="auto">
        <a:xfrm>
          <a:off x="794385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24</xdr:col>
      <xdr:colOff>0</xdr:colOff>
      <xdr:row>42</xdr:row>
      <xdr:rowOff>0</xdr:rowOff>
    </xdr:to>
    <xdr:sp macro="" textlink="">
      <xdr:nvSpPr>
        <xdr:cNvPr id="23614" name="Rectangle 62"/>
        <xdr:cNvSpPr>
          <a:spLocks noChangeArrowheads="1"/>
        </xdr:cNvSpPr>
      </xdr:nvSpPr>
      <xdr:spPr bwMode="auto">
        <a:xfrm>
          <a:off x="883920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40</xdr:row>
      <xdr:rowOff>0</xdr:rowOff>
    </xdr:from>
    <xdr:to>
      <xdr:col>26</xdr:col>
      <xdr:colOff>0</xdr:colOff>
      <xdr:row>42</xdr:row>
      <xdr:rowOff>0</xdr:rowOff>
    </xdr:to>
    <xdr:sp macro="" textlink="">
      <xdr:nvSpPr>
        <xdr:cNvPr id="23615" name="Rectangle 63"/>
        <xdr:cNvSpPr>
          <a:spLocks noChangeArrowheads="1"/>
        </xdr:cNvSpPr>
      </xdr:nvSpPr>
      <xdr:spPr bwMode="auto">
        <a:xfrm>
          <a:off x="973455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40</xdr:row>
      <xdr:rowOff>0</xdr:rowOff>
    </xdr:from>
    <xdr:to>
      <xdr:col>28</xdr:col>
      <xdr:colOff>0</xdr:colOff>
      <xdr:row>42</xdr:row>
      <xdr:rowOff>0</xdr:rowOff>
    </xdr:to>
    <xdr:sp macro="" textlink="">
      <xdr:nvSpPr>
        <xdr:cNvPr id="23616" name="Rectangle 64"/>
        <xdr:cNvSpPr>
          <a:spLocks noChangeArrowheads="1"/>
        </xdr:cNvSpPr>
      </xdr:nvSpPr>
      <xdr:spPr bwMode="auto">
        <a:xfrm>
          <a:off x="1062990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40</xdr:row>
      <xdr:rowOff>0</xdr:rowOff>
    </xdr:from>
    <xdr:to>
      <xdr:col>30</xdr:col>
      <xdr:colOff>0</xdr:colOff>
      <xdr:row>42</xdr:row>
      <xdr:rowOff>0</xdr:rowOff>
    </xdr:to>
    <xdr:sp macro="" textlink="">
      <xdr:nvSpPr>
        <xdr:cNvPr id="23617" name="Rectangle 65"/>
        <xdr:cNvSpPr>
          <a:spLocks noChangeArrowheads="1"/>
        </xdr:cNvSpPr>
      </xdr:nvSpPr>
      <xdr:spPr bwMode="auto">
        <a:xfrm>
          <a:off x="11525250" y="7124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40</xdr:row>
      <xdr:rowOff>0</xdr:rowOff>
    </xdr:from>
    <xdr:to>
      <xdr:col>32</xdr:col>
      <xdr:colOff>0</xdr:colOff>
      <xdr:row>42</xdr:row>
      <xdr:rowOff>0</xdr:rowOff>
    </xdr:to>
    <xdr:sp macro="" textlink="">
      <xdr:nvSpPr>
        <xdr:cNvPr id="23618" name="Rectangle 66"/>
        <xdr:cNvSpPr>
          <a:spLocks noChangeArrowheads="1"/>
        </xdr:cNvSpPr>
      </xdr:nvSpPr>
      <xdr:spPr bwMode="auto">
        <a:xfrm>
          <a:off x="12420600" y="7124700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40</xdr:row>
      <xdr:rowOff>0</xdr:rowOff>
    </xdr:from>
    <xdr:to>
      <xdr:col>34</xdr:col>
      <xdr:colOff>0</xdr:colOff>
      <xdr:row>42</xdr:row>
      <xdr:rowOff>0</xdr:rowOff>
    </xdr:to>
    <xdr:sp macro="" textlink="">
      <xdr:nvSpPr>
        <xdr:cNvPr id="23619" name="Rectangle 67"/>
        <xdr:cNvSpPr>
          <a:spLocks noChangeArrowheads="1"/>
        </xdr:cNvSpPr>
      </xdr:nvSpPr>
      <xdr:spPr bwMode="auto">
        <a:xfrm>
          <a:off x="13277850" y="7124700"/>
          <a:ext cx="8477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40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3620" name="Rectangle 68"/>
        <xdr:cNvSpPr>
          <a:spLocks noChangeArrowheads="1"/>
        </xdr:cNvSpPr>
      </xdr:nvSpPr>
      <xdr:spPr bwMode="auto">
        <a:xfrm>
          <a:off x="14201775" y="7124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40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3621" name="Rectangle 69"/>
        <xdr:cNvSpPr>
          <a:spLocks noChangeArrowheads="1"/>
        </xdr:cNvSpPr>
      </xdr:nvSpPr>
      <xdr:spPr bwMode="auto">
        <a:xfrm>
          <a:off x="14201775" y="7124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40</xdr:row>
      <xdr:rowOff>0</xdr:rowOff>
    </xdr:from>
    <xdr:to>
      <xdr:col>37</xdr:col>
      <xdr:colOff>0</xdr:colOff>
      <xdr:row>42</xdr:row>
      <xdr:rowOff>0</xdr:rowOff>
    </xdr:to>
    <xdr:sp macro="" textlink="">
      <xdr:nvSpPr>
        <xdr:cNvPr id="23622" name="Rectangle 70"/>
        <xdr:cNvSpPr>
          <a:spLocks noChangeArrowheads="1"/>
        </xdr:cNvSpPr>
      </xdr:nvSpPr>
      <xdr:spPr bwMode="auto">
        <a:xfrm>
          <a:off x="15316200" y="7124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40</xdr:row>
      <xdr:rowOff>0</xdr:rowOff>
    </xdr:from>
    <xdr:to>
      <xdr:col>37</xdr:col>
      <xdr:colOff>0</xdr:colOff>
      <xdr:row>42</xdr:row>
      <xdr:rowOff>0</xdr:rowOff>
    </xdr:to>
    <xdr:sp macro="" textlink="">
      <xdr:nvSpPr>
        <xdr:cNvPr id="23623" name="Rectangle 71"/>
        <xdr:cNvSpPr>
          <a:spLocks noChangeArrowheads="1"/>
        </xdr:cNvSpPr>
      </xdr:nvSpPr>
      <xdr:spPr bwMode="auto">
        <a:xfrm>
          <a:off x="15316200" y="7124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40</xdr:row>
      <xdr:rowOff>0</xdr:rowOff>
    </xdr:from>
    <xdr:to>
      <xdr:col>37</xdr:col>
      <xdr:colOff>0</xdr:colOff>
      <xdr:row>42</xdr:row>
      <xdr:rowOff>0</xdr:rowOff>
    </xdr:to>
    <xdr:sp macro="" textlink="">
      <xdr:nvSpPr>
        <xdr:cNvPr id="23624" name="Rectangle 72"/>
        <xdr:cNvSpPr>
          <a:spLocks noChangeArrowheads="1"/>
        </xdr:cNvSpPr>
      </xdr:nvSpPr>
      <xdr:spPr bwMode="auto">
        <a:xfrm>
          <a:off x="15316200" y="7124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23625" name="Rectangle 73"/>
        <xdr:cNvSpPr>
          <a:spLocks noChangeArrowheads="1"/>
        </xdr:cNvSpPr>
      </xdr:nvSpPr>
      <xdr:spPr bwMode="auto">
        <a:xfrm>
          <a:off x="2466975" y="7124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23626" name="Rectangle 74"/>
        <xdr:cNvSpPr>
          <a:spLocks noChangeArrowheads="1"/>
        </xdr:cNvSpPr>
      </xdr:nvSpPr>
      <xdr:spPr bwMode="auto">
        <a:xfrm>
          <a:off x="2466975" y="7124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0</xdr:rowOff>
    </xdr:from>
    <xdr:to>
      <xdr:col>0</xdr:col>
      <xdr:colOff>1095375</xdr:colOff>
      <xdr:row>3</xdr:row>
      <xdr:rowOff>542925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2466975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25717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34671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2466975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25717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9525</xdr:rowOff>
    </xdr:from>
    <xdr:to>
      <xdr:col>12</xdr:col>
      <xdr:colOff>0</xdr:colOff>
      <xdr:row>8</xdr:row>
      <xdr:rowOff>9525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3467100" y="14192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43624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52578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61531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70485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79438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88392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97345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106299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115252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12420600" y="1409700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3090" name="Rectangle 18"/>
        <xdr:cNvSpPr>
          <a:spLocks noChangeArrowheads="1"/>
        </xdr:cNvSpPr>
      </xdr:nvSpPr>
      <xdr:spPr bwMode="auto">
        <a:xfrm>
          <a:off x="13277850" y="1409700"/>
          <a:ext cx="8477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14201775" y="1409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2" name="Rectangle 20"/>
        <xdr:cNvSpPr>
          <a:spLocks noChangeArrowheads="1"/>
        </xdr:cNvSpPr>
      </xdr:nvSpPr>
      <xdr:spPr bwMode="auto">
        <a:xfrm>
          <a:off x="14201775" y="1409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3" name="Rectangle 21"/>
        <xdr:cNvSpPr>
          <a:spLocks noChangeArrowheads="1"/>
        </xdr:cNvSpPr>
      </xdr:nvSpPr>
      <xdr:spPr bwMode="auto">
        <a:xfrm>
          <a:off x="1531620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4" name="Rectangle 22"/>
        <xdr:cNvSpPr>
          <a:spLocks noChangeArrowheads="1"/>
        </xdr:cNvSpPr>
      </xdr:nvSpPr>
      <xdr:spPr bwMode="auto">
        <a:xfrm>
          <a:off x="1531620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5" name="Rectangle 23"/>
        <xdr:cNvSpPr>
          <a:spLocks noChangeArrowheads="1"/>
        </xdr:cNvSpPr>
      </xdr:nvSpPr>
      <xdr:spPr bwMode="auto">
        <a:xfrm>
          <a:off x="1531620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638175</xdr:colOff>
          <xdr:row>0</xdr:row>
          <xdr:rowOff>66675</xdr:rowOff>
        </xdr:from>
        <xdr:to>
          <xdr:col>10</xdr:col>
          <xdr:colOff>57150</xdr:colOff>
          <xdr:row>2</xdr:row>
          <xdr:rowOff>142875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2466975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2466975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123825</xdr:rowOff>
        </xdr:from>
        <xdr:to>
          <xdr:col>1</xdr:col>
          <xdr:colOff>695325</xdr:colOff>
          <xdr:row>3</xdr:row>
          <xdr:rowOff>85725</xdr:rowOff>
        </xdr:to>
        <xdr:sp macro="" textlink="">
          <xdr:nvSpPr>
            <xdr:cNvPr id="15362" name="Button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Refresh Booklist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queryTables/queryTable1.xml><?xml version="1.0" encoding="utf-8"?>
<queryTable xmlns="http://schemas.openxmlformats.org/spreadsheetml/2006/main" name="ExternalData1" preserveFormatting="0" connectionId="1" autoFormatId="0" applyNumberFormats="0" applyBorderFormats="0" applyFontFormats="1" applyPatternFormats="0" applyAlignmentFormats="0" applyWidthHeightFormats="1">
  <queryTableRefresh preserveSortFilterLayout="0" nextId="9" unboundColumnsRight="3">
    <queryTableFields count="8">
      <queryTableField id="1" name="REF_DT"/>
      <queryTableField id="2" name="BOOK_ID"/>
      <queryTableField id="3" name="PR_CRV_CD"/>
      <queryTableField id="4" name="SUM(RMS_OPEN_POSITION.DELTA_POSITION)"/>
      <queryTableField id="5" name="SUM(RMS_OPEN_POSITION.BENCHMARK_POSITION_QTY)"/>
      <queryTableField id="8" dataBound="0"/>
      <queryTableField id="7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L40"/>
  <sheetViews>
    <sheetView showGridLines="0" zoomScaleNormal="100" workbookViewId="0">
      <selection sqref="A1:B1"/>
    </sheetView>
  </sheetViews>
  <sheetFormatPr defaultRowHeight="12.75" x14ac:dyDescent="0.2"/>
  <cols>
    <col min="1" max="1" width="15.7109375" style="2" customWidth="1"/>
    <col min="2" max="3" width="14.42578125" style="2" customWidth="1"/>
    <col min="4" max="4" width="3" style="2" customWidth="1"/>
    <col min="5" max="6" width="9.140625" style="2"/>
    <col min="7" max="7" width="13.85546875" style="2" customWidth="1"/>
    <col min="8" max="8" width="20.5703125" style="2" customWidth="1"/>
    <col min="9" max="9" width="11.7109375" style="2" bestFit="1" customWidth="1"/>
    <col min="10" max="11" width="9.140625" style="2"/>
    <col min="12" max="12" width="10.7109375" style="2" bestFit="1" customWidth="1"/>
    <col min="13" max="16384" width="9.140625" style="2"/>
  </cols>
  <sheetData>
    <row r="1" spans="1:5" x14ac:dyDescent="0.2">
      <c r="A1" s="188" t="s">
        <v>18</v>
      </c>
      <c r="B1" s="189"/>
    </row>
    <row r="2" spans="1:5" x14ac:dyDescent="0.2">
      <c r="A2" s="5" t="s">
        <v>0</v>
      </c>
      <c r="B2" s="6"/>
    </row>
    <row r="3" spans="1:5" x14ac:dyDescent="0.2">
      <c r="A3" s="5" t="s">
        <v>1</v>
      </c>
      <c r="B3" s="6"/>
    </row>
    <row r="4" spans="1:5" ht="13.5" thickBot="1" x14ac:dyDescent="0.25">
      <c r="A4" s="7" t="s">
        <v>2</v>
      </c>
      <c r="B4" s="8" t="s">
        <v>7</v>
      </c>
    </row>
    <row r="5" spans="1:5" ht="13.5" hidden="1" thickBot="1" x14ac:dyDescent="0.25">
      <c r="A5" s="7" t="s">
        <v>62</v>
      </c>
      <c r="B5" s="85">
        <f ca="1">NOW()</f>
        <v>41886.843941203704</v>
      </c>
    </row>
    <row r="6" spans="1:5" ht="13.5" thickBot="1" x14ac:dyDescent="0.25">
      <c r="A6" s="7" t="s">
        <v>63</v>
      </c>
      <c r="B6" s="101">
        <v>31</v>
      </c>
    </row>
    <row r="7" spans="1:5" ht="13.5" thickBot="1" x14ac:dyDescent="0.25">
      <c r="A7" s="18" t="s">
        <v>15</v>
      </c>
      <c r="B7" s="133">
        <f ca="1">DAY(C7)</f>
        <v>4</v>
      </c>
      <c r="C7" s="134">
        <f ca="1">TODAY()</f>
        <v>41886</v>
      </c>
      <c r="D7" s="103" t="s">
        <v>70</v>
      </c>
      <c r="E7" s="104"/>
    </row>
    <row r="8" spans="1:5" ht="13.5" thickBot="1" x14ac:dyDescent="0.25">
      <c r="A8" s="18" t="s">
        <v>16</v>
      </c>
      <c r="B8" s="102">
        <v>37347</v>
      </c>
      <c r="C8" s="102">
        <v>37376</v>
      </c>
    </row>
    <row r="9" spans="1:5" ht="13.5" hidden="1" thickBot="1" x14ac:dyDescent="0.25">
      <c r="A9" s="18" t="s">
        <v>17</v>
      </c>
      <c r="B9" s="19" t="s">
        <v>42</v>
      </c>
    </row>
    <row r="12" spans="1:5" x14ac:dyDescent="0.2">
      <c r="A12" s="3"/>
    </row>
    <row r="13" spans="1:5" ht="13.5" thickBot="1" x14ac:dyDescent="0.25">
      <c r="A13" s="2" t="s">
        <v>66</v>
      </c>
    </row>
    <row r="14" spans="1:5" ht="13.5" thickBot="1" x14ac:dyDescent="0.25">
      <c r="A14" s="125" t="s">
        <v>53</v>
      </c>
      <c r="B14" s="125" t="s">
        <v>54</v>
      </c>
      <c r="C14" s="125" t="s">
        <v>55</v>
      </c>
    </row>
    <row r="15" spans="1:5" ht="13.5" thickBot="1" x14ac:dyDescent="0.25">
      <c r="A15" s="95">
        <v>37337</v>
      </c>
      <c r="B15" s="95">
        <v>37340</v>
      </c>
      <c r="C15" s="95">
        <v>37341</v>
      </c>
    </row>
    <row r="16" spans="1:5" x14ac:dyDescent="0.2">
      <c r="A16" s="3"/>
    </row>
    <row r="17" spans="1:12" x14ac:dyDescent="0.2">
      <c r="A17" s="3"/>
    </row>
    <row r="18" spans="1:12" x14ac:dyDescent="0.2">
      <c r="A18" s="3"/>
    </row>
    <row r="19" spans="1:12" x14ac:dyDescent="0.2">
      <c r="E19" s="2" t="s">
        <v>39</v>
      </c>
    </row>
    <row r="20" spans="1:12" ht="13.5" thickBot="1" x14ac:dyDescent="0.25">
      <c r="A20" s="4"/>
    </row>
    <row r="21" spans="1:12" ht="13.5" thickBot="1" x14ac:dyDescent="0.25">
      <c r="A21" s="172">
        <f ca="1">C7</f>
        <v>41886</v>
      </c>
      <c r="B21" s="173" t="s">
        <v>70</v>
      </c>
      <c r="C21" s="174"/>
      <c r="D21" s="111"/>
      <c r="L21" s="20"/>
    </row>
    <row r="22" spans="1:12" x14ac:dyDescent="0.2">
      <c r="A22" s="105"/>
      <c r="B22" s="106"/>
      <c r="C22" s="106"/>
      <c r="L22" s="21"/>
    </row>
    <row r="23" spans="1:12" ht="26.25" thickBot="1" x14ac:dyDescent="0.25">
      <c r="A23" s="107" t="s">
        <v>1</v>
      </c>
      <c r="B23" s="108" t="s">
        <v>21</v>
      </c>
      <c r="C23" s="108" t="s">
        <v>22</v>
      </c>
      <c r="L23" s="20"/>
    </row>
    <row r="24" spans="1:12" ht="13.5" thickBot="1" x14ac:dyDescent="0.25">
      <c r="A24" s="113" t="s">
        <v>8</v>
      </c>
      <c r="B24" s="112">
        <f ca="1">+A21</f>
        <v>41886</v>
      </c>
      <c r="C24" s="112" t="s">
        <v>113</v>
      </c>
      <c r="D24" s="61" t="s">
        <v>43</v>
      </c>
      <c r="E24" s="2" t="s">
        <v>44</v>
      </c>
      <c r="F24" s="2" t="s">
        <v>61</v>
      </c>
      <c r="G24" s="114" t="s">
        <v>78</v>
      </c>
      <c r="H24" s="114" t="s">
        <v>74</v>
      </c>
    </row>
    <row r="25" spans="1:12" x14ac:dyDescent="0.2">
      <c r="A25" s="175" t="s">
        <v>9</v>
      </c>
      <c r="B25" s="180">
        <v>1498454</v>
      </c>
      <c r="C25" s="176">
        <v>22</v>
      </c>
      <c r="D25" s="15">
        <v>1</v>
      </c>
      <c r="E25" s="14" t="s">
        <v>73</v>
      </c>
      <c r="F25" s="15"/>
      <c r="G25" s="17" t="s">
        <v>31</v>
      </c>
      <c r="H25" s="17" t="s">
        <v>173</v>
      </c>
    </row>
    <row r="26" spans="1:12" x14ac:dyDescent="0.2">
      <c r="A26" s="177"/>
      <c r="B26" s="180">
        <f>post_id+1</f>
        <v>1498455</v>
      </c>
      <c r="C26" s="176">
        <v>23</v>
      </c>
      <c r="D26" s="17">
        <f t="shared" ref="D26:D31" si="0">D25+1</f>
        <v>2</v>
      </c>
      <c r="E26" s="16" t="s">
        <v>50</v>
      </c>
      <c r="F26" s="17" t="s">
        <v>50</v>
      </c>
      <c r="G26" s="17" t="s">
        <v>35</v>
      </c>
      <c r="H26" s="17" t="s">
        <v>174</v>
      </c>
    </row>
    <row r="27" spans="1:12" x14ac:dyDescent="0.2">
      <c r="A27" s="177"/>
      <c r="B27" s="180">
        <f>B26+1</f>
        <v>1498456</v>
      </c>
      <c r="C27" s="176">
        <v>24</v>
      </c>
      <c r="D27" s="17">
        <f t="shared" si="0"/>
        <v>3</v>
      </c>
      <c r="E27" s="16" t="s">
        <v>71</v>
      </c>
      <c r="F27" s="17"/>
      <c r="G27" s="17" t="s">
        <v>79</v>
      </c>
      <c r="H27" s="17" t="s">
        <v>175</v>
      </c>
    </row>
    <row r="28" spans="1:12" x14ac:dyDescent="0.2">
      <c r="A28" s="177"/>
      <c r="B28" s="180">
        <f>B27+2</f>
        <v>1498458</v>
      </c>
      <c r="C28" s="176">
        <v>28</v>
      </c>
      <c r="D28" s="17">
        <f t="shared" si="0"/>
        <v>4</v>
      </c>
      <c r="E28" s="16" t="s">
        <v>76</v>
      </c>
      <c r="F28" s="17" t="s">
        <v>77</v>
      </c>
      <c r="G28" s="17" t="s">
        <v>80</v>
      </c>
      <c r="H28" s="17" t="s">
        <v>176</v>
      </c>
    </row>
    <row r="29" spans="1:12" x14ac:dyDescent="0.2">
      <c r="A29" s="178"/>
      <c r="B29" s="180">
        <f>B28+1</f>
        <v>1498459</v>
      </c>
      <c r="C29" s="176">
        <v>30</v>
      </c>
      <c r="D29" s="17">
        <f t="shared" si="0"/>
        <v>5</v>
      </c>
      <c r="E29" s="17" t="s">
        <v>117</v>
      </c>
      <c r="F29" s="17" t="s">
        <v>82</v>
      </c>
      <c r="G29" s="17" t="s">
        <v>118</v>
      </c>
      <c r="H29" s="17" t="s">
        <v>172</v>
      </c>
    </row>
    <row r="30" spans="1:12" x14ac:dyDescent="0.2">
      <c r="A30" s="178"/>
      <c r="B30" s="180">
        <v>0</v>
      </c>
      <c r="C30" s="176">
        <v>7</v>
      </c>
      <c r="D30" s="17">
        <f t="shared" si="0"/>
        <v>6</v>
      </c>
      <c r="E30" s="17" t="s">
        <v>67</v>
      </c>
      <c r="F30" s="17"/>
      <c r="G30" s="17" t="s">
        <v>81</v>
      </c>
      <c r="H30" s="17" t="s">
        <v>130</v>
      </c>
    </row>
    <row r="31" spans="1:12" x14ac:dyDescent="0.2">
      <c r="A31" s="178"/>
      <c r="B31" s="180">
        <v>0</v>
      </c>
      <c r="C31" s="181">
        <v>15</v>
      </c>
      <c r="D31" s="17">
        <f t="shared" si="0"/>
        <v>7</v>
      </c>
      <c r="E31" s="16" t="s">
        <v>73</v>
      </c>
      <c r="F31" s="17"/>
      <c r="G31" s="17" t="s">
        <v>31</v>
      </c>
      <c r="H31" s="17" t="s">
        <v>137</v>
      </c>
      <c r="I31" s="17"/>
    </row>
    <row r="32" spans="1:12" x14ac:dyDescent="0.2">
      <c r="A32" s="178"/>
      <c r="B32" s="183">
        <v>0</v>
      </c>
      <c r="C32" s="176">
        <v>16</v>
      </c>
      <c r="D32" s="17">
        <v>8</v>
      </c>
      <c r="E32" s="16" t="s">
        <v>50</v>
      </c>
      <c r="F32" s="17" t="s">
        <v>50</v>
      </c>
      <c r="G32" s="17" t="s">
        <v>35</v>
      </c>
      <c r="H32" s="17" t="s">
        <v>138</v>
      </c>
      <c r="I32" s="17"/>
    </row>
    <row r="33" spans="1:9" ht="13.5" thickBot="1" x14ac:dyDescent="0.25">
      <c r="A33" s="179"/>
      <c r="B33" s="182">
        <v>0</v>
      </c>
      <c r="C33" s="184">
        <v>17</v>
      </c>
      <c r="D33" s="17">
        <v>9</v>
      </c>
      <c r="E33" s="16" t="s">
        <v>142</v>
      </c>
      <c r="F33" s="17" t="s">
        <v>77</v>
      </c>
      <c r="G33" s="17" t="s">
        <v>80</v>
      </c>
      <c r="H33" s="17" t="s">
        <v>141</v>
      </c>
      <c r="I33" s="17"/>
    </row>
    <row r="34" spans="1:9" x14ac:dyDescent="0.2">
      <c r="A34" s="167"/>
      <c r="B34" s="169"/>
      <c r="C34" s="170"/>
      <c r="D34" s="167"/>
      <c r="E34" s="168"/>
      <c r="F34" s="167"/>
      <c r="G34" s="2" t="s">
        <v>128</v>
      </c>
      <c r="H34" s="17" t="s">
        <v>131</v>
      </c>
    </row>
    <row r="35" spans="1:9" x14ac:dyDescent="0.2">
      <c r="A35" s="167"/>
      <c r="B35" s="169"/>
      <c r="C35" s="170"/>
      <c r="D35" s="167"/>
      <c r="E35" s="168"/>
      <c r="F35" s="167"/>
      <c r="G35" s="2" t="s">
        <v>129</v>
      </c>
      <c r="H35" s="17" t="s">
        <v>132</v>
      </c>
    </row>
    <row r="36" spans="1:9" x14ac:dyDescent="0.2">
      <c r="A36" s="167"/>
      <c r="B36" s="169"/>
      <c r="C36" s="170"/>
      <c r="D36" s="167"/>
      <c r="E36" s="168"/>
      <c r="F36" s="167"/>
      <c r="G36" s="167"/>
      <c r="H36" s="167"/>
    </row>
    <row r="37" spans="1:9" x14ac:dyDescent="0.2">
      <c r="A37" s="167"/>
      <c r="B37" s="169"/>
      <c r="C37" s="170"/>
      <c r="D37" s="167"/>
      <c r="E37" s="168"/>
      <c r="F37" s="167"/>
      <c r="G37" s="167"/>
      <c r="H37" s="167"/>
    </row>
    <row r="38" spans="1:9" x14ac:dyDescent="0.2">
      <c r="A38" s="167"/>
      <c r="B38" s="171"/>
      <c r="C38" s="170"/>
      <c r="D38" s="167"/>
      <c r="E38" s="167"/>
      <c r="F38" s="167"/>
      <c r="G38" s="167"/>
      <c r="H38" s="167"/>
    </row>
    <row r="39" spans="1:9" x14ac:dyDescent="0.2">
      <c r="A39" s="167"/>
      <c r="B39" s="169"/>
      <c r="C39" s="170"/>
      <c r="D39" s="167"/>
      <c r="E39" s="167"/>
      <c r="F39" s="167"/>
      <c r="G39" s="167"/>
      <c r="H39" s="167"/>
    </row>
    <row r="40" spans="1:9" x14ac:dyDescent="0.2">
      <c r="A40" s="167"/>
      <c r="B40" s="167"/>
      <c r="C40" s="167"/>
      <c r="D40" s="167"/>
      <c r="E40" s="167"/>
      <c r="F40" s="167"/>
      <c r="G40" s="167"/>
      <c r="H40" s="167"/>
    </row>
  </sheetData>
  <mergeCells count="1">
    <mergeCell ref="A1:B1"/>
  </mergeCells>
  <phoneticPr fontId="0" type="noConversion"/>
  <pageMargins left="0.75" right="0.75" top="1" bottom="1" header="0.5" footer="0.5"/>
  <pageSetup scale="90"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s1.HedgeStrip">
                <anchor moveWithCells="1" sizeWithCells="1">
                  <from>
                    <xdr:col>1</xdr:col>
                    <xdr:colOff>857250</xdr:colOff>
                    <xdr:row>9</xdr:row>
                    <xdr:rowOff>47625</xdr:rowOff>
                  </from>
                  <to>
                    <xdr:col>2</xdr:col>
                    <xdr:colOff>819150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Button 10">
              <controlPr defaultSize="0" print="0" autoFill="0" autoPict="0" macro="[0]!GetGRMSValues">
                <anchor moveWithCells="1" sizeWithCells="1">
                  <from>
                    <xdr:col>3</xdr:col>
                    <xdr:colOff>85725</xdr:colOff>
                    <xdr:row>9</xdr:row>
                    <xdr:rowOff>47625</xdr:rowOff>
                  </from>
                  <to>
                    <xdr:col>5</xdr:col>
                    <xdr:colOff>200025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Pict="0" macro="[0]!FIXGRMSVALUES">
                <anchor moveWithCells="1" sizeWithCells="1">
                  <from>
                    <xdr:col>5</xdr:col>
                    <xdr:colOff>409575</xdr:colOff>
                    <xdr:row>9</xdr:row>
                    <xdr:rowOff>19050</xdr:rowOff>
                  </from>
                  <to>
                    <xdr:col>6</xdr:col>
                    <xdr:colOff>723900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Button 13">
              <controlPr defaultSize="0" print="0" autoFill="0" autoPict="0" macro="[0]!UpdateLinks">
                <anchor moveWithCells="1" sizeWithCells="1">
                  <from>
                    <xdr:col>0</xdr:col>
                    <xdr:colOff>857250</xdr:colOff>
                    <xdr:row>9</xdr:row>
                    <xdr:rowOff>47625</xdr:rowOff>
                  </from>
                  <to>
                    <xdr:col>1</xdr:col>
                    <xdr:colOff>733425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autoPageBreaks="0" fitToPage="1"/>
  </sheetPr>
  <dimension ref="A1:AL52"/>
  <sheetViews>
    <sheetView tabSelected="1" topLeftCell="V22" zoomScaleNormal="100" workbookViewId="0">
      <selection sqref="A1:AJ52"/>
    </sheetView>
  </sheetViews>
  <sheetFormatPr defaultRowHeight="12.75" x14ac:dyDescent="0.2"/>
  <cols>
    <col min="1" max="1" width="37" style="28" customWidth="1"/>
    <col min="2" max="2" width="16.7109375" style="28" hidden="1" customWidth="1"/>
    <col min="3" max="3" width="1.42578125" style="23" hidden="1" customWidth="1"/>
    <col min="4" max="4" width="11.5703125" style="24" hidden="1" customWidth="1"/>
    <col min="5" max="5" width="13.5703125" style="24" hidden="1" customWidth="1"/>
    <col min="6" max="6" width="11.85546875" style="23" hidden="1" customWidth="1"/>
    <col min="7" max="7" width="1.5703125" style="23" hidden="1" customWidth="1"/>
    <col min="8" max="8" width="11.7109375" style="23" hidden="1" customWidth="1"/>
    <col min="9" max="9" width="1.5703125" style="23" customWidth="1"/>
    <col min="10" max="10" width="11.85546875" style="23" customWidth="1"/>
    <col min="11" max="11" width="1.5703125" style="23" customWidth="1"/>
    <col min="12" max="12" width="11.85546875" style="23" customWidth="1"/>
    <col min="13" max="13" width="1.5703125" style="23" customWidth="1"/>
    <col min="14" max="14" width="11.85546875" style="23" customWidth="1"/>
    <col min="15" max="15" width="1.5703125" style="23" customWidth="1"/>
    <col min="16" max="16" width="11.85546875" style="23" customWidth="1"/>
    <col min="17" max="17" width="1.5703125" style="23" customWidth="1"/>
    <col min="18" max="18" width="11.85546875" style="23" customWidth="1"/>
    <col min="19" max="19" width="1.5703125" style="23" customWidth="1"/>
    <col min="20" max="20" width="11.85546875" style="23" customWidth="1"/>
    <col min="21" max="21" width="1.5703125" style="23" customWidth="1"/>
    <col min="22" max="22" width="11.85546875" style="23" customWidth="1"/>
    <col min="23" max="23" width="1.5703125" style="23" customWidth="1"/>
    <col min="24" max="24" width="11.85546875" style="23" customWidth="1"/>
    <col min="25" max="25" width="1.5703125" style="23" customWidth="1"/>
    <col min="26" max="26" width="11.85546875" style="23" customWidth="1"/>
    <col min="27" max="27" width="1.5703125" style="23" customWidth="1"/>
    <col min="28" max="28" width="11.85546875" style="23" customWidth="1"/>
    <col min="29" max="29" width="1.5703125" style="23" customWidth="1"/>
    <col min="30" max="30" width="11.85546875" style="23" customWidth="1"/>
    <col min="31" max="31" width="1.5703125" style="23" customWidth="1"/>
    <col min="32" max="32" width="11.7109375" style="23" customWidth="1"/>
    <col min="33" max="33" width="1.140625" style="23" customWidth="1"/>
    <col min="34" max="34" width="12.7109375" style="23" customWidth="1"/>
    <col min="35" max="35" width="1.140625" style="23" customWidth="1"/>
    <col min="36" max="36" width="14.140625" style="23" customWidth="1"/>
    <col min="37" max="37" width="2.5703125" style="26" customWidth="1"/>
    <col min="38" max="38" width="8" style="23" customWidth="1"/>
    <col min="39" max="16384" width="9.140625" style="23"/>
  </cols>
  <sheetData>
    <row r="1" spans="1:38" x14ac:dyDescent="0.2">
      <c r="A1" s="22" t="s">
        <v>39</v>
      </c>
      <c r="B1" s="22"/>
      <c r="AJ1" s="25"/>
    </row>
    <row r="2" spans="1:38" x14ac:dyDescent="0.2">
      <c r="A2" s="22"/>
      <c r="B2" s="22"/>
      <c r="AH2" s="27"/>
      <c r="AJ2" s="27"/>
    </row>
    <row r="3" spans="1:38" x14ac:dyDescent="0.2">
      <c r="J3" s="29"/>
      <c r="L3" s="29"/>
      <c r="N3" s="29"/>
      <c r="AJ3" s="30"/>
    </row>
    <row r="4" spans="1:38" ht="45.75" customHeight="1" x14ac:dyDescent="0.2">
      <c r="AJ4" s="30"/>
    </row>
    <row r="5" spans="1:38" ht="14.25" customHeight="1" x14ac:dyDescent="0.2">
      <c r="A5" s="31">
        <v>37333</v>
      </c>
      <c r="B5" s="31"/>
      <c r="C5" s="32"/>
      <c r="D5" s="33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 spans="1:38" s="32" customFormat="1" x14ac:dyDescent="0.2">
      <c r="A6" s="38" t="s">
        <v>26</v>
      </c>
      <c r="B6" s="38" t="s">
        <v>27</v>
      </c>
      <c r="C6" s="39"/>
      <c r="D6" s="40"/>
      <c r="E6" s="40"/>
      <c r="F6" s="41">
        <v>37334.852004976849</v>
      </c>
      <c r="G6" s="41"/>
      <c r="H6" s="41">
        <v>37376</v>
      </c>
      <c r="I6" s="41"/>
      <c r="J6" s="41">
        <v>37376</v>
      </c>
      <c r="K6" s="41"/>
      <c r="L6" s="41">
        <v>37407</v>
      </c>
      <c r="M6" s="41"/>
      <c r="N6" s="41">
        <v>37437</v>
      </c>
      <c r="O6" s="41"/>
      <c r="P6" s="41">
        <v>37468</v>
      </c>
      <c r="Q6" s="41"/>
      <c r="R6" s="41">
        <v>37499</v>
      </c>
      <c r="S6" s="41"/>
      <c r="T6" s="41">
        <v>37529</v>
      </c>
      <c r="U6" s="41"/>
      <c r="V6" s="41">
        <v>37560</v>
      </c>
      <c r="W6" s="41"/>
      <c r="X6" s="41">
        <v>37590</v>
      </c>
      <c r="Y6" s="41"/>
      <c r="Z6" s="41">
        <v>37621</v>
      </c>
      <c r="AA6" s="41"/>
      <c r="AB6" s="41">
        <v>37652</v>
      </c>
      <c r="AC6" s="41"/>
      <c r="AD6" s="41">
        <v>37680</v>
      </c>
      <c r="AE6" s="41"/>
      <c r="AF6" s="41">
        <v>37741</v>
      </c>
      <c r="AG6" s="41"/>
      <c r="AH6" s="41">
        <v>37955</v>
      </c>
      <c r="AI6" s="41"/>
      <c r="AJ6" s="42" t="s">
        <v>28</v>
      </c>
      <c r="AK6" s="43"/>
      <c r="AL6" s="51"/>
    </row>
    <row r="7" spans="1:38" s="32" customFormat="1" x14ac:dyDescent="0.2">
      <c r="A7" s="38" t="s">
        <v>29</v>
      </c>
      <c r="B7" s="44" t="s">
        <v>30</v>
      </c>
      <c r="C7" s="39"/>
      <c r="D7" s="40"/>
      <c r="E7" s="40"/>
      <c r="F7" s="41">
        <v>37334.852004976849</v>
      </c>
      <c r="G7" s="41"/>
      <c r="H7" s="110" t="s">
        <v>71</v>
      </c>
      <c r="I7" s="41"/>
      <c r="J7" s="41">
        <v>37376</v>
      </c>
      <c r="K7" s="41"/>
      <c r="L7" s="41">
        <v>37407</v>
      </c>
      <c r="M7" s="41"/>
      <c r="N7" s="41">
        <v>37437</v>
      </c>
      <c r="O7" s="41"/>
      <c r="P7" s="41">
        <v>37468</v>
      </c>
      <c r="Q7" s="41"/>
      <c r="R7" s="41">
        <v>37499</v>
      </c>
      <c r="S7" s="41"/>
      <c r="T7" s="58">
        <v>37529</v>
      </c>
      <c r="U7" s="41"/>
      <c r="V7" s="41">
        <v>37560</v>
      </c>
      <c r="W7" s="41"/>
      <c r="X7" s="41">
        <v>37590</v>
      </c>
      <c r="Y7" s="41"/>
      <c r="Z7" s="41">
        <v>37621</v>
      </c>
      <c r="AA7" s="41"/>
      <c r="AB7" s="41">
        <v>37652</v>
      </c>
      <c r="AC7" s="41"/>
      <c r="AD7" s="41">
        <v>37711</v>
      </c>
      <c r="AE7" s="41"/>
      <c r="AF7" s="41">
        <v>37925</v>
      </c>
      <c r="AG7" s="41"/>
      <c r="AH7" s="41">
        <v>45991</v>
      </c>
      <c r="AI7" s="41"/>
      <c r="AJ7" s="42" t="s">
        <v>191</v>
      </c>
      <c r="AK7" s="43"/>
      <c r="AL7" s="51"/>
    </row>
    <row r="8" spans="1:38" ht="20.25" x14ac:dyDescent="0.3">
      <c r="A8" s="187" t="s">
        <v>192</v>
      </c>
      <c r="B8" s="45"/>
      <c r="C8" s="39"/>
      <c r="D8" s="40"/>
      <c r="E8" s="40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L8" s="26"/>
    </row>
    <row r="9" spans="1:38" x14ac:dyDescent="0.2">
      <c r="A9" s="56" t="s">
        <v>40</v>
      </c>
      <c r="B9" s="23" t="s">
        <v>36</v>
      </c>
      <c r="C9" s="32"/>
      <c r="D9" s="46" t="s">
        <v>37</v>
      </c>
      <c r="E9" s="46" t="s">
        <v>31</v>
      </c>
      <c r="F9" s="47">
        <v>0</v>
      </c>
      <c r="G9" s="47"/>
      <c r="H9" s="47">
        <v>0</v>
      </c>
      <c r="I9" s="47"/>
      <c r="J9" s="47">
        <v>0</v>
      </c>
      <c r="K9" s="47"/>
      <c r="L9" s="47">
        <v>0</v>
      </c>
      <c r="M9" s="47"/>
      <c r="N9" s="47">
        <v>0</v>
      </c>
      <c r="O9" s="47"/>
      <c r="P9" s="47">
        <v>0</v>
      </c>
      <c r="Q9" s="47"/>
      <c r="R9" s="47">
        <v>0</v>
      </c>
      <c r="S9" s="47"/>
      <c r="T9" s="47">
        <v>0</v>
      </c>
      <c r="U9" s="47"/>
      <c r="V9" s="47">
        <v>0</v>
      </c>
      <c r="W9" s="47"/>
      <c r="X9" s="47">
        <v>0</v>
      </c>
      <c r="Y9" s="47"/>
      <c r="Z9" s="47">
        <v>0</v>
      </c>
      <c r="AA9" s="47"/>
      <c r="AB9" s="47">
        <v>0</v>
      </c>
      <c r="AC9" s="47"/>
      <c r="AD9" s="47">
        <v>0</v>
      </c>
      <c r="AE9" s="47"/>
      <c r="AF9" s="47">
        <v>0</v>
      </c>
      <c r="AG9" s="47"/>
      <c r="AH9" s="47">
        <v>0</v>
      </c>
      <c r="AI9" s="48"/>
      <c r="AJ9" s="49">
        <v>0</v>
      </c>
      <c r="AK9" s="121"/>
      <c r="AL9" s="49"/>
    </row>
    <row r="10" spans="1:38" x14ac:dyDescent="0.2">
      <c r="A10" s="56" t="s">
        <v>14</v>
      </c>
      <c r="B10" s="23">
        <v>2</v>
      </c>
      <c r="C10" s="32"/>
      <c r="D10" s="46" t="s">
        <v>32</v>
      </c>
      <c r="E10" s="46" t="s">
        <v>31</v>
      </c>
      <c r="F10" s="47">
        <v>0</v>
      </c>
      <c r="G10" s="47"/>
      <c r="H10" s="47">
        <v>0</v>
      </c>
      <c r="I10" s="47"/>
      <c r="J10" s="47">
        <v>0</v>
      </c>
      <c r="K10" s="47"/>
      <c r="L10" s="47">
        <v>0</v>
      </c>
      <c r="M10" s="47"/>
      <c r="N10" s="47">
        <v>0</v>
      </c>
      <c r="O10" s="47"/>
      <c r="P10" s="47">
        <v>0</v>
      </c>
      <c r="Q10" s="47"/>
      <c r="R10" s="47">
        <v>0</v>
      </c>
      <c r="S10" s="47"/>
      <c r="T10" s="47">
        <v>0</v>
      </c>
      <c r="U10" s="47"/>
      <c r="V10" s="47">
        <v>0</v>
      </c>
      <c r="W10" s="47"/>
      <c r="X10" s="47">
        <v>0</v>
      </c>
      <c r="Y10" s="47"/>
      <c r="Z10" s="47">
        <v>0</v>
      </c>
      <c r="AA10" s="47"/>
      <c r="AB10" s="47">
        <v>0</v>
      </c>
      <c r="AC10" s="47"/>
      <c r="AD10" s="47">
        <v>0</v>
      </c>
      <c r="AE10" s="47"/>
      <c r="AF10" s="47">
        <v>0</v>
      </c>
      <c r="AG10" s="47"/>
      <c r="AH10" s="47">
        <v>0</v>
      </c>
      <c r="AI10" s="47"/>
      <c r="AJ10" s="49">
        <v>0</v>
      </c>
      <c r="AK10" s="121"/>
      <c r="AL10" s="49"/>
    </row>
    <row r="11" spans="1:38" x14ac:dyDescent="0.2">
      <c r="A11" s="109" t="s">
        <v>72</v>
      </c>
      <c r="B11" s="23"/>
      <c r="C11" s="32"/>
      <c r="D11" s="46"/>
      <c r="E11" s="46"/>
      <c r="F11" s="47">
        <v>0</v>
      </c>
      <c r="G11" s="47"/>
      <c r="H11" s="47"/>
      <c r="I11" s="47"/>
      <c r="J11" s="47">
        <v>0</v>
      </c>
      <c r="K11" s="47"/>
      <c r="L11" s="47">
        <v>0</v>
      </c>
      <c r="M11" s="47"/>
      <c r="N11" s="47">
        <v>0</v>
      </c>
      <c r="O11" s="47"/>
      <c r="P11" s="47">
        <v>0</v>
      </c>
      <c r="Q11" s="47"/>
      <c r="R11" s="47">
        <v>0</v>
      </c>
      <c r="S11" s="47"/>
      <c r="T11" s="47">
        <v>0</v>
      </c>
      <c r="U11" s="47"/>
      <c r="V11" s="47">
        <v>0</v>
      </c>
      <c r="W11" s="47"/>
      <c r="X11" s="47">
        <v>0</v>
      </c>
      <c r="Y11" s="47"/>
      <c r="Z11" s="47">
        <v>0</v>
      </c>
      <c r="AA11" s="47"/>
      <c r="AB11" s="47">
        <v>0</v>
      </c>
      <c r="AC11" s="47"/>
      <c r="AD11" s="47">
        <v>0</v>
      </c>
      <c r="AE11" s="47"/>
      <c r="AF11" s="47">
        <v>0</v>
      </c>
      <c r="AG11" s="47"/>
      <c r="AH11" s="47">
        <v>0</v>
      </c>
      <c r="AI11" s="47"/>
      <c r="AJ11" s="49">
        <v>0</v>
      </c>
      <c r="AK11" s="121"/>
      <c r="AL11" s="49"/>
    </row>
    <row r="12" spans="1:38" x14ac:dyDescent="0.2">
      <c r="A12" s="109" t="s">
        <v>119</v>
      </c>
      <c r="B12" s="23"/>
      <c r="C12" s="32"/>
      <c r="D12" s="46"/>
      <c r="E12" s="46"/>
      <c r="F12" s="47">
        <v>0</v>
      </c>
      <c r="G12" s="47"/>
      <c r="H12" s="47">
        <v>0</v>
      </c>
      <c r="I12" s="47"/>
      <c r="J12" s="47">
        <v>-29.978429760000001</v>
      </c>
      <c r="K12" s="47"/>
      <c r="L12" s="47">
        <v>0</v>
      </c>
      <c r="M12" s="47"/>
      <c r="N12" s="47">
        <v>0</v>
      </c>
      <c r="O12" s="47"/>
      <c r="P12" s="47">
        <v>0</v>
      </c>
      <c r="Q12" s="47"/>
      <c r="R12" s="47">
        <v>0</v>
      </c>
      <c r="S12" s="47"/>
      <c r="T12" s="47">
        <v>0</v>
      </c>
      <c r="U12" s="47"/>
      <c r="V12" s="47">
        <v>0</v>
      </c>
      <c r="W12" s="47"/>
      <c r="X12" s="47">
        <v>0</v>
      </c>
      <c r="Y12" s="47"/>
      <c r="Z12" s="47">
        <v>0</v>
      </c>
      <c r="AA12" s="47"/>
      <c r="AB12" s="47">
        <v>0</v>
      </c>
      <c r="AC12" s="47"/>
      <c r="AD12" s="47">
        <v>0</v>
      </c>
      <c r="AE12" s="47"/>
      <c r="AF12" s="47">
        <v>0</v>
      </c>
      <c r="AG12" s="47"/>
      <c r="AH12" s="47">
        <v>0</v>
      </c>
      <c r="AI12" s="47"/>
      <c r="AJ12" s="49">
        <v>-29.978429760000001</v>
      </c>
      <c r="AK12" s="121"/>
      <c r="AL12" s="49"/>
    </row>
    <row r="13" spans="1:38" x14ac:dyDescent="0.2">
      <c r="A13" s="55" t="s">
        <v>11</v>
      </c>
      <c r="B13" s="23">
        <v>3</v>
      </c>
      <c r="C13" s="32"/>
      <c r="D13" s="46" t="s">
        <v>33</v>
      </c>
      <c r="E13" s="46" t="s">
        <v>31</v>
      </c>
      <c r="F13" s="47">
        <v>0</v>
      </c>
      <c r="G13" s="47"/>
      <c r="H13" s="47"/>
      <c r="I13" s="47"/>
      <c r="J13" s="47">
        <v>67.409497150000007</v>
      </c>
      <c r="K13" s="47"/>
      <c r="L13" s="47">
        <v>104.63296655999997</v>
      </c>
      <c r="M13" s="47"/>
      <c r="N13" s="47">
        <v>124.32804382999998</v>
      </c>
      <c r="O13" s="47"/>
      <c r="P13" s="47">
        <v>141.76443130999996</v>
      </c>
      <c r="Q13" s="47"/>
      <c r="R13" s="47">
        <v>143.99772202999998</v>
      </c>
      <c r="S13" s="47">
        <v>0</v>
      </c>
      <c r="T13" s="47">
        <v>142.21977963999998</v>
      </c>
      <c r="U13" s="47"/>
      <c r="V13" s="47">
        <v>151.64341546000003</v>
      </c>
      <c r="W13" s="47"/>
      <c r="X13" s="47">
        <v>188.35188235000001</v>
      </c>
      <c r="Y13" s="47"/>
      <c r="Z13" s="47">
        <v>192.83877270000005</v>
      </c>
      <c r="AA13" s="47"/>
      <c r="AB13" s="47">
        <v>71.774563790000002</v>
      </c>
      <c r="AC13" s="47"/>
      <c r="AD13" s="47">
        <v>59.910066730000011</v>
      </c>
      <c r="AE13" s="47"/>
      <c r="AF13" s="47">
        <v>-11.582973670000001</v>
      </c>
      <c r="AG13" s="47"/>
      <c r="AH13" s="47">
        <v>-0.87224197999999598</v>
      </c>
      <c r="AI13" s="47"/>
      <c r="AJ13" s="49">
        <v>1376.4159259</v>
      </c>
      <c r="AK13" s="121"/>
      <c r="AL13" s="49"/>
    </row>
    <row r="14" spans="1:38" x14ac:dyDescent="0.2">
      <c r="A14" s="57" t="s">
        <v>12</v>
      </c>
      <c r="B14" s="23">
        <v>4</v>
      </c>
      <c r="C14" s="32"/>
      <c r="D14" s="46" t="s">
        <v>34</v>
      </c>
      <c r="E14" s="46" t="s">
        <v>31</v>
      </c>
      <c r="F14" s="47">
        <v>0</v>
      </c>
      <c r="G14" s="47"/>
      <c r="H14" s="47"/>
      <c r="I14" s="47"/>
      <c r="J14" s="47">
        <v>-4.2677131946841289</v>
      </c>
      <c r="K14" s="47"/>
      <c r="L14" s="47">
        <v>-4.5552847270549588</v>
      </c>
      <c r="M14" s="47"/>
      <c r="N14" s="47">
        <v>-6.7835255744317013</v>
      </c>
      <c r="O14" s="47"/>
      <c r="P14" s="47">
        <v>-7.2814558642986107</v>
      </c>
      <c r="Q14" s="47"/>
      <c r="R14" s="47">
        <v>-8.85650022679358</v>
      </c>
      <c r="S14" s="47">
        <v>0</v>
      </c>
      <c r="T14" s="47">
        <v>-7.5922545924251246</v>
      </c>
      <c r="U14" s="47"/>
      <c r="V14" s="47">
        <v>-8.828653457172857</v>
      </c>
      <c r="W14" s="47"/>
      <c r="X14" s="47">
        <v>-9.7390681685000011</v>
      </c>
      <c r="Y14" s="47"/>
      <c r="Z14" s="47">
        <v>-10.1448952561</v>
      </c>
      <c r="AA14" s="47"/>
      <c r="AB14" s="47">
        <v>-0.88985764720000005</v>
      </c>
      <c r="AC14" s="47"/>
      <c r="AD14" s="47">
        <v>-0.85576664060000007</v>
      </c>
      <c r="AE14" s="47"/>
      <c r="AF14" s="47">
        <v>-0.37076793899999999</v>
      </c>
      <c r="AG14" s="47"/>
      <c r="AH14" s="47">
        <v>-4.0434649719285387</v>
      </c>
      <c r="AI14" s="47"/>
      <c r="AJ14" s="49">
        <v>-74.209208260189513</v>
      </c>
      <c r="AK14" s="121"/>
      <c r="AL14" s="49"/>
    </row>
    <row r="15" spans="1:38" x14ac:dyDescent="0.2">
      <c r="A15" s="57" t="s">
        <v>13</v>
      </c>
      <c r="B15" s="23">
        <v>5</v>
      </c>
      <c r="C15" s="32"/>
      <c r="D15" s="46" t="s">
        <v>34</v>
      </c>
      <c r="E15" s="46" t="s">
        <v>35</v>
      </c>
      <c r="F15" s="47">
        <v>0</v>
      </c>
      <c r="G15" s="47"/>
      <c r="H15" s="47"/>
      <c r="I15" s="47"/>
      <c r="J15" s="47">
        <v>319.15617909999997</v>
      </c>
      <c r="K15" s="47"/>
      <c r="L15" s="47">
        <v>378.62151205999999</v>
      </c>
      <c r="M15" s="47"/>
      <c r="N15" s="47">
        <v>406.74705691000003</v>
      </c>
      <c r="O15" s="47"/>
      <c r="P15" s="47">
        <v>423.95937402999999</v>
      </c>
      <c r="Q15" s="47"/>
      <c r="R15" s="47">
        <v>424.08534481999999</v>
      </c>
      <c r="S15" s="47"/>
      <c r="T15" s="47">
        <v>413.36659765000002</v>
      </c>
      <c r="U15" s="47"/>
      <c r="V15" s="47">
        <v>396.46362797</v>
      </c>
      <c r="W15" s="47"/>
      <c r="X15" s="47">
        <v>387.44914541999998</v>
      </c>
      <c r="Y15" s="47"/>
      <c r="Z15" s="47">
        <v>396.64385719000001</v>
      </c>
      <c r="AA15" s="47"/>
      <c r="AB15" s="47">
        <v>280.73530620000003</v>
      </c>
      <c r="AC15" s="47"/>
      <c r="AD15" s="47">
        <v>463.90395085</v>
      </c>
      <c r="AE15" s="47"/>
      <c r="AF15" s="47">
        <v>1249.56553863</v>
      </c>
      <c r="AG15" s="47"/>
      <c r="AH15" s="47">
        <v>4945.8626497799978</v>
      </c>
      <c r="AI15" s="47"/>
      <c r="AJ15" s="49">
        <v>10486.560140609998</v>
      </c>
      <c r="AK15" s="121"/>
      <c r="AL15" s="49"/>
    </row>
    <row r="16" spans="1:38" ht="13.5" x14ac:dyDescent="0.25">
      <c r="A16" s="115" t="s">
        <v>38</v>
      </c>
      <c r="B16" s="116"/>
      <c r="C16" s="117"/>
      <c r="D16" s="118"/>
      <c r="E16" s="118"/>
      <c r="F16" s="119">
        <v>0</v>
      </c>
      <c r="G16" s="51"/>
      <c r="H16" s="120">
        <v>0</v>
      </c>
      <c r="I16" s="51"/>
      <c r="J16" s="119">
        <v>314.88846590531585</v>
      </c>
      <c r="K16" s="51"/>
      <c r="L16" s="119">
        <v>374.066227332945</v>
      </c>
      <c r="M16" s="51"/>
      <c r="N16" s="119">
        <v>399.96353133556835</v>
      </c>
      <c r="O16" s="51"/>
      <c r="P16" s="119">
        <v>416.67791816570139</v>
      </c>
      <c r="Q16" s="51"/>
      <c r="R16" s="119">
        <v>415.22884459320642</v>
      </c>
      <c r="S16" s="51"/>
      <c r="T16" s="119">
        <v>405.77434305757487</v>
      </c>
      <c r="U16" s="51"/>
      <c r="V16" s="119">
        <v>387.63497451282717</v>
      </c>
      <c r="W16" s="51"/>
      <c r="X16" s="119">
        <v>377.71007725149997</v>
      </c>
      <c r="Y16" s="51"/>
      <c r="Z16" s="119">
        <v>386.49896193389998</v>
      </c>
      <c r="AA16" s="51"/>
      <c r="AB16" s="119">
        <v>279.84544855280001</v>
      </c>
      <c r="AC16" s="51"/>
      <c r="AD16" s="119">
        <v>463.04818420940001</v>
      </c>
      <c r="AE16" s="51"/>
      <c r="AF16" s="119">
        <v>1249.194770691</v>
      </c>
      <c r="AG16" s="51"/>
      <c r="AH16" s="119">
        <v>4941.8191848080696</v>
      </c>
      <c r="AI16" s="51"/>
      <c r="AJ16" s="119">
        <v>10412.350932349807</v>
      </c>
      <c r="AK16" s="121"/>
      <c r="AL16" s="49"/>
    </row>
    <row r="17" spans="1:38" x14ac:dyDescent="0.2">
      <c r="A17" s="57" t="s">
        <v>68</v>
      </c>
      <c r="B17" s="23"/>
      <c r="C17" s="32"/>
      <c r="D17" s="46"/>
      <c r="E17" s="46"/>
      <c r="F17" s="47"/>
      <c r="G17" s="47"/>
      <c r="H17" s="47"/>
      <c r="I17" s="47"/>
      <c r="J17" s="47">
        <v>0</v>
      </c>
      <c r="K17" s="47"/>
      <c r="L17" s="47">
        <v>0</v>
      </c>
      <c r="M17" s="47"/>
      <c r="N17" s="47">
        <v>0</v>
      </c>
      <c r="O17" s="47"/>
      <c r="P17" s="47">
        <v>0</v>
      </c>
      <c r="Q17" s="47"/>
      <c r="R17" s="47">
        <v>0</v>
      </c>
      <c r="S17" s="47"/>
      <c r="T17" s="47">
        <v>0</v>
      </c>
      <c r="U17" s="47"/>
      <c r="V17" s="47">
        <v>0</v>
      </c>
      <c r="W17" s="47"/>
      <c r="X17" s="47">
        <v>0</v>
      </c>
      <c r="Y17" s="47"/>
      <c r="Z17" s="47">
        <v>0</v>
      </c>
      <c r="AA17" s="47"/>
      <c r="AB17" s="47">
        <v>0</v>
      </c>
      <c r="AC17" s="47"/>
      <c r="AD17" s="47">
        <v>0</v>
      </c>
      <c r="AE17" s="47"/>
      <c r="AF17" s="47">
        <v>0</v>
      </c>
      <c r="AG17" s="47"/>
      <c r="AH17" s="47">
        <v>0</v>
      </c>
      <c r="AI17" s="47"/>
      <c r="AJ17" s="49">
        <v>0</v>
      </c>
      <c r="AK17" s="121"/>
      <c r="AL17" s="26"/>
    </row>
    <row r="18" spans="1:38" x14ac:dyDescent="0.2">
      <c r="AH18" s="100"/>
    </row>
    <row r="19" spans="1:38" x14ac:dyDescent="0.2">
      <c r="F19" s="49"/>
      <c r="H19" s="49"/>
      <c r="J19" s="49"/>
      <c r="L19" s="49"/>
      <c r="N19" s="49"/>
      <c r="P19" s="49"/>
      <c r="R19" s="49"/>
      <c r="T19" s="49"/>
      <c r="V19" s="49"/>
      <c r="X19" s="49"/>
      <c r="Z19" s="49"/>
      <c r="AB19" s="49"/>
      <c r="AD19" s="49"/>
      <c r="AF19" s="49"/>
      <c r="AH19" s="49"/>
      <c r="AJ19" s="49"/>
    </row>
    <row r="20" spans="1:38" x14ac:dyDescent="0.2">
      <c r="N20" s="126"/>
      <c r="P20" s="29"/>
    </row>
    <row r="24" spans="1:38" s="32" customFormat="1" x14ac:dyDescent="0.2">
      <c r="A24" s="38" t="s">
        <v>26</v>
      </c>
      <c r="B24" s="38" t="s">
        <v>27</v>
      </c>
      <c r="C24" s="39"/>
      <c r="D24" s="40"/>
      <c r="E24" s="40"/>
      <c r="F24" s="41">
        <v>37334.852710763887</v>
      </c>
      <c r="G24" s="41"/>
      <c r="H24" s="41">
        <v>37376</v>
      </c>
      <c r="I24" s="41"/>
      <c r="J24" s="41">
        <v>37376</v>
      </c>
      <c r="K24" s="41"/>
      <c r="L24" s="41">
        <v>37407</v>
      </c>
      <c r="M24" s="41"/>
      <c r="N24" s="41">
        <v>37437</v>
      </c>
      <c r="O24" s="41"/>
      <c r="P24" s="41">
        <v>37468</v>
      </c>
      <c r="Q24" s="41"/>
      <c r="R24" s="41">
        <v>37499</v>
      </c>
      <c r="S24" s="41"/>
      <c r="T24" s="41">
        <v>37529</v>
      </c>
      <c r="U24" s="41"/>
      <c r="V24" s="41">
        <v>37560</v>
      </c>
      <c r="W24" s="41"/>
      <c r="X24" s="41">
        <v>37590</v>
      </c>
      <c r="Y24" s="41"/>
      <c r="Z24" s="41">
        <v>37621</v>
      </c>
      <c r="AA24" s="41"/>
      <c r="AB24" s="41">
        <v>37652</v>
      </c>
      <c r="AC24" s="41"/>
      <c r="AD24" s="41">
        <v>37680</v>
      </c>
      <c r="AE24" s="41"/>
      <c r="AF24" s="41">
        <v>37741</v>
      </c>
      <c r="AG24" s="41"/>
      <c r="AH24" s="41">
        <v>37955</v>
      </c>
      <c r="AI24" s="41"/>
      <c r="AJ24" s="42" t="s">
        <v>28</v>
      </c>
      <c r="AK24" s="43"/>
      <c r="AL24" s="51"/>
    </row>
    <row r="25" spans="1:38" s="32" customFormat="1" x14ac:dyDescent="0.2">
      <c r="A25" s="38" t="s">
        <v>29</v>
      </c>
      <c r="B25" s="44" t="s">
        <v>30</v>
      </c>
      <c r="C25" s="39"/>
      <c r="D25" s="40"/>
      <c r="E25" s="40"/>
      <c r="F25" s="41">
        <v>37334.852710763887</v>
      </c>
      <c r="G25" s="41"/>
      <c r="H25" s="110" t="s">
        <v>71</v>
      </c>
      <c r="I25" s="41"/>
      <c r="J25" s="41">
        <v>37376</v>
      </c>
      <c r="K25" s="41"/>
      <c r="L25" s="41">
        <v>37407</v>
      </c>
      <c r="M25" s="41"/>
      <c r="N25" s="41">
        <v>37437</v>
      </c>
      <c r="O25" s="41"/>
      <c r="P25" s="41">
        <v>37468</v>
      </c>
      <c r="Q25" s="41"/>
      <c r="R25" s="41">
        <v>37499</v>
      </c>
      <c r="S25" s="41"/>
      <c r="T25" s="58">
        <v>37529</v>
      </c>
      <c r="U25" s="41"/>
      <c r="V25" s="41">
        <v>37560</v>
      </c>
      <c r="W25" s="41"/>
      <c r="X25" s="41">
        <v>37590</v>
      </c>
      <c r="Y25" s="41"/>
      <c r="Z25" s="41">
        <v>37621</v>
      </c>
      <c r="AA25" s="41"/>
      <c r="AB25" s="41">
        <v>37652</v>
      </c>
      <c r="AC25" s="41"/>
      <c r="AD25" s="41">
        <v>37711</v>
      </c>
      <c r="AE25" s="41"/>
      <c r="AF25" s="41">
        <v>37925</v>
      </c>
      <c r="AG25" s="41"/>
      <c r="AH25" s="41">
        <v>45991</v>
      </c>
      <c r="AI25" s="41"/>
      <c r="AJ25" s="42" t="s">
        <v>191</v>
      </c>
      <c r="AK25" s="43"/>
      <c r="AL25" s="51"/>
    </row>
    <row r="26" spans="1:38" ht="20.25" x14ac:dyDescent="0.3">
      <c r="A26" s="187" t="s">
        <v>193</v>
      </c>
      <c r="B26" s="45"/>
      <c r="C26" s="39"/>
      <c r="D26" s="40"/>
      <c r="E26" s="40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L26" s="26"/>
    </row>
    <row r="27" spans="1:38" x14ac:dyDescent="0.2">
      <c r="A27" s="56" t="s">
        <v>40</v>
      </c>
      <c r="B27" s="23" t="s">
        <v>36</v>
      </c>
      <c r="C27" s="32"/>
      <c r="D27" s="46" t="s">
        <v>37</v>
      </c>
      <c r="E27" s="46" t="s">
        <v>31</v>
      </c>
      <c r="F27" s="47">
        <v>0</v>
      </c>
      <c r="G27" s="47"/>
      <c r="H27" s="47">
        <v>0</v>
      </c>
      <c r="I27" s="47"/>
      <c r="J27" s="47">
        <v>0</v>
      </c>
      <c r="K27" s="47"/>
      <c r="L27" s="47">
        <v>0</v>
      </c>
      <c r="M27" s="47"/>
      <c r="N27" s="47">
        <v>0</v>
      </c>
      <c r="O27" s="47"/>
      <c r="P27" s="47">
        <v>0</v>
      </c>
      <c r="Q27" s="47"/>
      <c r="R27" s="47">
        <v>0</v>
      </c>
      <c r="S27" s="47"/>
      <c r="T27" s="47">
        <v>0</v>
      </c>
      <c r="U27" s="47"/>
      <c r="V27" s="47">
        <v>0</v>
      </c>
      <c r="W27" s="47"/>
      <c r="X27" s="47">
        <v>0</v>
      </c>
      <c r="Y27" s="47"/>
      <c r="Z27" s="47">
        <v>0</v>
      </c>
      <c r="AA27" s="47"/>
      <c r="AB27" s="47">
        <v>0</v>
      </c>
      <c r="AC27" s="47"/>
      <c r="AD27" s="47">
        <v>0</v>
      </c>
      <c r="AE27" s="47"/>
      <c r="AF27" s="47">
        <v>0</v>
      </c>
      <c r="AG27" s="47"/>
      <c r="AH27" s="47">
        <v>0</v>
      </c>
      <c r="AI27" s="48"/>
      <c r="AJ27" s="49">
        <v>0</v>
      </c>
      <c r="AK27" s="121"/>
      <c r="AL27" s="49"/>
    </row>
    <row r="28" spans="1:38" x14ac:dyDescent="0.2">
      <c r="A28" s="56" t="s">
        <v>14</v>
      </c>
      <c r="B28" s="23">
        <v>2</v>
      </c>
      <c r="C28" s="32"/>
      <c r="D28" s="46" t="s">
        <v>32</v>
      </c>
      <c r="E28" s="46" t="s">
        <v>31</v>
      </c>
      <c r="F28" s="47">
        <v>0</v>
      </c>
      <c r="G28" s="47"/>
      <c r="H28" s="47">
        <v>-247.64281475999996</v>
      </c>
      <c r="I28" s="47"/>
      <c r="J28" s="47">
        <v>-247.64281475999996</v>
      </c>
      <c r="K28" s="47"/>
      <c r="L28" s="47">
        <v>-239.91846706999999</v>
      </c>
      <c r="M28" s="47"/>
      <c r="N28" s="47">
        <v>-229.87711336000004</v>
      </c>
      <c r="O28" s="47"/>
      <c r="P28" s="47">
        <v>-236.07758736</v>
      </c>
      <c r="Q28" s="47"/>
      <c r="R28" s="47">
        <v>-235.58410878000001</v>
      </c>
      <c r="S28" s="47"/>
      <c r="T28" s="47">
        <v>-227.47266279999999</v>
      </c>
      <c r="U28" s="47"/>
      <c r="V28" s="47">
        <v>-234.50608133000003</v>
      </c>
      <c r="W28" s="47"/>
      <c r="X28" s="47">
        <v>-161.95437165999999</v>
      </c>
      <c r="Y28" s="47"/>
      <c r="Z28" s="47">
        <v>-161.72958499000001</v>
      </c>
      <c r="AA28" s="47"/>
      <c r="AB28" s="47">
        <v>-191.60933419999998</v>
      </c>
      <c r="AC28" s="47"/>
      <c r="AD28" s="47">
        <v>-398.21693701000004</v>
      </c>
      <c r="AE28" s="47"/>
      <c r="AF28" s="47">
        <v>-1532.4801743599996</v>
      </c>
      <c r="AG28" s="47"/>
      <c r="AH28" s="47">
        <v>-4070.6776055000009</v>
      </c>
      <c r="AI28" s="47"/>
      <c r="AJ28" s="49">
        <v>-8167.7468431800007</v>
      </c>
      <c r="AK28" s="121"/>
      <c r="AL28" s="49"/>
    </row>
    <row r="29" spans="1:38" x14ac:dyDescent="0.2">
      <c r="A29" s="109" t="s">
        <v>72</v>
      </c>
      <c r="B29" s="23"/>
      <c r="C29" s="32"/>
      <c r="D29" s="46"/>
      <c r="E29" s="46"/>
      <c r="F29" s="47">
        <v>0</v>
      </c>
      <c r="G29" s="47"/>
      <c r="H29" s="47"/>
      <c r="I29" s="47"/>
      <c r="J29" s="47">
        <v>0</v>
      </c>
      <c r="K29" s="47"/>
      <c r="L29" s="47">
        <v>0</v>
      </c>
      <c r="M29" s="47"/>
      <c r="N29" s="47">
        <v>0</v>
      </c>
      <c r="O29" s="47"/>
      <c r="P29" s="47">
        <v>0</v>
      </c>
      <c r="Q29" s="47"/>
      <c r="R29" s="47">
        <v>0</v>
      </c>
      <c r="S29" s="47"/>
      <c r="T29" s="47">
        <v>0</v>
      </c>
      <c r="U29" s="47"/>
      <c r="V29" s="47">
        <v>0</v>
      </c>
      <c r="W29" s="47"/>
      <c r="X29" s="47">
        <v>0</v>
      </c>
      <c r="Y29" s="47"/>
      <c r="Z29" s="47">
        <v>0</v>
      </c>
      <c r="AA29" s="47"/>
      <c r="AB29" s="47">
        <v>0</v>
      </c>
      <c r="AC29" s="47"/>
      <c r="AD29" s="47">
        <v>0</v>
      </c>
      <c r="AE29" s="47"/>
      <c r="AF29" s="47">
        <v>0</v>
      </c>
      <c r="AG29" s="47"/>
      <c r="AH29" s="47">
        <v>0</v>
      </c>
      <c r="AI29" s="47"/>
      <c r="AJ29" s="49">
        <v>0</v>
      </c>
      <c r="AK29" s="121"/>
      <c r="AL29" s="49"/>
    </row>
    <row r="30" spans="1:38" x14ac:dyDescent="0.2">
      <c r="A30" s="109" t="s">
        <v>119</v>
      </c>
      <c r="B30" s="23"/>
      <c r="C30" s="32"/>
      <c r="D30" s="46"/>
      <c r="E30" s="46"/>
      <c r="F30" s="47">
        <v>0</v>
      </c>
      <c r="G30" s="47"/>
      <c r="H30" s="47">
        <v>0</v>
      </c>
      <c r="I30" s="47"/>
      <c r="J30" s="47">
        <v>0</v>
      </c>
      <c r="K30" s="47"/>
      <c r="L30" s="47">
        <v>0</v>
      </c>
      <c r="M30" s="47"/>
      <c r="N30" s="47">
        <v>0</v>
      </c>
      <c r="O30" s="47"/>
      <c r="P30" s="47">
        <v>0</v>
      </c>
      <c r="Q30" s="47"/>
      <c r="R30" s="47">
        <v>0</v>
      </c>
      <c r="S30" s="47"/>
      <c r="T30" s="47">
        <v>0</v>
      </c>
      <c r="U30" s="47"/>
      <c r="V30" s="47">
        <v>0</v>
      </c>
      <c r="W30" s="47"/>
      <c r="X30" s="47">
        <v>0</v>
      </c>
      <c r="Y30" s="47"/>
      <c r="Z30" s="47">
        <v>0</v>
      </c>
      <c r="AA30" s="47"/>
      <c r="AB30" s="47">
        <v>0</v>
      </c>
      <c r="AC30" s="47"/>
      <c r="AD30" s="47">
        <v>0</v>
      </c>
      <c r="AE30" s="47"/>
      <c r="AF30" s="47">
        <v>0</v>
      </c>
      <c r="AG30" s="47"/>
      <c r="AH30" s="47">
        <v>0</v>
      </c>
      <c r="AI30" s="47"/>
      <c r="AJ30" s="49">
        <v>0</v>
      </c>
      <c r="AK30" s="121"/>
      <c r="AL30" s="49"/>
    </row>
    <row r="31" spans="1:38" x14ac:dyDescent="0.2">
      <c r="A31" s="55" t="s">
        <v>11</v>
      </c>
      <c r="B31" s="23">
        <v>3</v>
      </c>
      <c r="C31" s="32"/>
      <c r="D31" s="46" t="s">
        <v>33</v>
      </c>
      <c r="E31" s="46" t="s">
        <v>31</v>
      </c>
      <c r="F31" s="47">
        <v>0</v>
      </c>
      <c r="G31" s="47"/>
      <c r="H31" s="47"/>
      <c r="I31" s="47"/>
      <c r="J31" s="47">
        <v>94.29894950000002</v>
      </c>
      <c r="K31" s="47"/>
      <c r="L31" s="47">
        <v>112.85081312000001</v>
      </c>
      <c r="M31" s="47"/>
      <c r="N31" s="47">
        <v>95.974142990000018</v>
      </c>
      <c r="O31" s="47"/>
      <c r="P31" s="47">
        <v>100.01748853999999</v>
      </c>
      <c r="Q31" s="47"/>
      <c r="R31" s="47">
        <v>99.808419609999987</v>
      </c>
      <c r="S31" s="47">
        <v>0</v>
      </c>
      <c r="T31" s="47">
        <v>96.371894920000003</v>
      </c>
      <c r="U31" s="47"/>
      <c r="V31" s="47">
        <v>99.351698589999984</v>
      </c>
      <c r="W31" s="47"/>
      <c r="X31" s="47">
        <v>93.415395060000009</v>
      </c>
      <c r="Y31" s="47"/>
      <c r="Z31" s="47">
        <v>101.44822569</v>
      </c>
      <c r="AA31" s="47"/>
      <c r="AB31" s="47">
        <v>22.817516669999996</v>
      </c>
      <c r="AC31" s="47"/>
      <c r="AD31" s="47">
        <v>7.9188616000000209</v>
      </c>
      <c r="AE31" s="47"/>
      <c r="AF31" s="47">
        <v>-85.714992750000008</v>
      </c>
      <c r="AG31" s="47"/>
      <c r="AH31" s="47">
        <v>-2021.0721181899999</v>
      </c>
      <c r="AI31" s="47"/>
      <c r="AJ31" s="49">
        <v>-1182.5137046499999</v>
      </c>
      <c r="AK31" s="121"/>
      <c r="AL31" s="49"/>
    </row>
    <row r="32" spans="1:38" x14ac:dyDescent="0.2">
      <c r="A32" s="57" t="s">
        <v>12</v>
      </c>
      <c r="B32" s="23">
        <v>4</v>
      </c>
      <c r="C32" s="32"/>
      <c r="D32" s="46" t="s">
        <v>34</v>
      </c>
      <c r="E32" s="46" t="s">
        <v>31</v>
      </c>
      <c r="F32" s="47">
        <v>0</v>
      </c>
      <c r="G32" s="47"/>
      <c r="H32" s="47"/>
      <c r="I32" s="47"/>
      <c r="J32" s="47">
        <v>-8.1619334597977051</v>
      </c>
      <c r="K32" s="47"/>
      <c r="L32" s="47">
        <v>-8.1190113349520185</v>
      </c>
      <c r="M32" s="47"/>
      <c r="N32" s="47">
        <v>-7.4174646261364572</v>
      </c>
      <c r="O32" s="47"/>
      <c r="P32" s="47">
        <v>-7.6608955693537215</v>
      </c>
      <c r="Q32" s="47"/>
      <c r="R32" s="47">
        <v>-1.4912388652434905</v>
      </c>
      <c r="S32" s="47">
        <v>0</v>
      </c>
      <c r="T32" s="47">
        <v>-7.3784400706986961</v>
      </c>
      <c r="U32" s="47"/>
      <c r="V32" s="47">
        <v>-1.4889233537326108</v>
      </c>
      <c r="W32" s="47"/>
      <c r="X32" s="47">
        <v>-7.3578198597866979</v>
      </c>
      <c r="Y32" s="47"/>
      <c r="Z32" s="47">
        <v>-7.5274372703583499</v>
      </c>
      <c r="AA32" s="47"/>
      <c r="AB32" s="47">
        <v>-7.114728861953588</v>
      </c>
      <c r="AC32" s="47"/>
      <c r="AD32" s="47">
        <v>-13.507328328297028</v>
      </c>
      <c r="AE32" s="47"/>
      <c r="AF32" s="47">
        <v>-11.755258962259292</v>
      </c>
      <c r="AG32" s="47"/>
      <c r="AH32" s="47">
        <v>3.9777988994460789</v>
      </c>
      <c r="AI32" s="47"/>
      <c r="AJ32" s="49">
        <v>-85.002681663123553</v>
      </c>
      <c r="AK32" s="121"/>
      <c r="AL32" s="49"/>
    </row>
    <row r="33" spans="1:38" x14ac:dyDescent="0.2">
      <c r="A33" s="57" t="s">
        <v>13</v>
      </c>
      <c r="B33" s="23">
        <v>5</v>
      </c>
      <c r="C33" s="32"/>
      <c r="D33" s="46" t="s">
        <v>34</v>
      </c>
      <c r="E33" s="46" t="s">
        <v>35</v>
      </c>
      <c r="F33" s="47">
        <v>0</v>
      </c>
      <c r="G33" s="47"/>
      <c r="H33" s="47"/>
      <c r="I33" s="47"/>
      <c r="J33" s="47">
        <v>-53.106938399999997</v>
      </c>
      <c r="K33" s="47"/>
      <c r="L33" s="47">
        <v>-36.91720797</v>
      </c>
      <c r="M33" s="47"/>
      <c r="N33" s="47">
        <v>-93.098703650000004</v>
      </c>
      <c r="O33" s="47"/>
      <c r="P33" s="47">
        <v>-64.783661469999998</v>
      </c>
      <c r="Q33" s="47"/>
      <c r="R33" s="47">
        <v>-59.60607066</v>
      </c>
      <c r="S33" s="47"/>
      <c r="T33" s="47">
        <v>-55.993507450000003</v>
      </c>
      <c r="U33" s="47"/>
      <c r="V33" s="47">
        <v>-59.222508140000002</v>
      </c>
      <c r="W33" s="47"/>
      <c r="X33" s="47">
        <v>-41.029991750000001</v>
      </c>
      <c r="Y33" s="47"/>
      <c r="Z33" s="47">
        <v>-30.425129470000002</v>
      </c>
      <c r="AA33" s="47"/>
      <c r="AB33" s="47">
        <v>8.8388923800000008</v>
      </c>
      <c r="AC33" s="47"/>
      <c r="AD33" s="47">
        <v>-15.04538376</v>
      </c>
      <c r="AE33" s="47"/>
      <c r="AF33" s="47">
        <v>-128.19665997999999</v>
      </c>
      <c r="AG33" s="47"/>
      <c r="AH33" s="47">
        <v>-2040.5344275300001</v>
      </c>
      <c r="AI33" s="47"/>
      <c r="AJ33" s="49">
        <v>-2669.1212978499998</v>
      </c>
      <c r="AK33" s="121"/>
      <c r="AL33" s="49"/>
    </row>
    <row r="34" spans="1:38" ht="13.5" x14ac:dyDescent="0.25">
      <c r="A34" s="115" t="s">
        <v>38</v>
      </c>
      <c r="B34" s="116"/>
      <c r="C34" s="117"/>
      <c r="D34" s="118"/>
      <c r="E34" s="118"/>
      <c r="F34" s="119">
        <v>0</v>
      </c>
      <c r="G34" s="51"/>
      <c r="H34" s="120">
        <v>-247.64281475999996</v>
      </c>
      <c r="I34" s="51"/>
      <c r="J34" s="119">
        <v>-61.268871859797699</v>
      </c>
      <c r="K34" s="51"/>
      <c r="L34" s="119">
        <v>-45.03621930495202</v>
      </c>
      <c r="M34" s="51"/>
      <c r="N34" s="119">
        <v>-100.51616827613645</v>
      </c>
      <c r="O34" s="51"/>
      <c r="P34" s="119">
        <v>-72.444557039353725</v>
      </c>
      <c r="Q34" s="51"/>
      <c r="R34" s="119">
        <v>-61.097309525243489</v>
      </c>
      <c r="S34" s="51"/>
      <c r="T34" s="119">
        <v>-63.371947520698697</v>
      </c>
      <c r="U34" s="51"/>
      <c r="V34" s="119">
        <v>-60.711431493732611</v>
      </c>
      <c r="W34" s="51"/>
      <c r="X34" s="119">
        <v>-48.387811609786695</v>
      </c>
      <c r="Y34" s="51"/>
      <c r="Z34" s="119">
        <v>-37.95256674035835</v>
      </c>
      <c r="AA34" s="51"/>
      <c r="AB34" s="119">
        <v>1.7241635180464128</v>
      </c>
      <c r="AC34" s="51"/>
      <c r="AD34" s="119">
        <v>-28.552712088297028</v>
      </c>
      <c r="AE34" s="51"/>
      <c r="AF34" s="119">
        <v>-139.95191894225928</v>
      </c>
      <c r="AG34" s="51"/>
      <c r="AH34" s="119">
        <v>-2036.5566286305541</v>
      </c>
      <c r="AI34" s="51"/>
      <c r="AJ34" s="119">
        <v>-2754.1239795131232</v>
      </c>
      <c r="AK34" s="121"/>
      <c r="AL34" s="49"/>
    </row>
    <row r="35" spans="1:38" x14ac:dyDescent="0.2">
      <c r="A35" s="57" t="s">
        <v>68</v>
      </c>
      <c r="B35" s="23"/>
      <c r="C35" s="32"/>
      <c r="D35" s="46"/>
      <c r="E35" s="46"/>
      <c r="F35" s="47"/>
      <c r="G35" s="47"/>
      <c r="H35" s="47"/>
      <c r="I35" s="47"/>
      <c r="J35" s="47">
        <v>0</v>
      </c>
      <c r="K35" s="47"/>
      <c r="L35" s="47">
        <v>0</v>
      </c>
      <c r="M35" s="47"/>
      <c r="N35" s="47">
        <v>0</v>
      </c>
      <c r="O35" s="47"/>
      <c r="P35" s="47">
        <v>0</v>
      </c>
      <c r="Q35" s="47"/>
      <c r="R35" s="47">
        <v>0</v>
      </c>
      <c r="S35" s="47"/>
      <c r="T35" s="47">
        <v>0</v>
      </c>
      <c r="U35" s="47"/>
      <c r="V35" s="47">
        <v>0</v>
      </c>
      <c r="W35" s="47"/>
      <c r="X35" s="47">
        <v>0</v>
      </c>
      <c r="Y35" s="47"/>
      <c r="Z35" s="47">
        <v>0</v>
      </c>
      <c r="AA35" s="47"/>
      <c r="AB35" s="47">
        <v>0</v>
      </c>
      <c r="AC35" s="47"/>
      <c r="AD35" s="47">
        <v>0</v>
      </c>
      <c r="AE35" s="47"/>
      <c r="AF35" s="47">
        <v>0</v>
      </c>
      <c r="AG35" s="47"/>
      <c r="AH35" s="47">
        <v>0</v>
      </c>
      <c r="AI35" s="47"/>
      <c r="AJ35" s="49">
        <v>0</v>
      </c>
      <c r="AK35" s="121"/>
      <c r="AL35" s="26"/>
    </row>
    <row r="36" spans="1:38" x14ac:dyDescent="0.2">
      <c r="AH36" s="100"/>
    </row>
    <row r="41" spans="1:38" s="32" customFormat="1" x14ac:dyDescent="0.2">
      <c r="A41" s="38" t="s">
        <v>26</v>
      </c>
      <c r="B41" s="38" t="s">
        <v>27</v>
      </c>
      <c r="C41" s="39"/>
      <c r="D41" s="40"/>
      <c r="E41" s="40"/>
      <c r="F41" s="41">
        <v>37334.852710763887</v>
      </c>
      <c r="G41" s="41"/>
      <c r="H41" s="41">
        <v>37376</v>
      </c>
      <c r="I41" s="41"/>
      <c r="J41" s="41">
        <v>37376</v>
      </c>
      <c r="K41" s="41"/>
      <c r="L41" s="41">
        <v>37407</v>
      </c>
      <c r="M41" s="41"/>
      <c r="N41" s="41">
        <v>37437</v>
      </c>
      <c r="O41" s="41"/>
      <c r="P41" s="41">
        <v>37468</v>
      </c>
      <c r="Q41" s="41"/>
      <c r="R41" s="41">
        <v>37499</v>
      </c>
      <c r="S41" s="41"/>
      <c r="T41" s="41">
        <v>37529</v>
      </c>
      <c r="U41" s="41"/>
      <c r="V41" s="41">
        <v>37560</v>
      </c>
      <c r="W41" s="41"/>
      <c r="X41" s="41">
        <v>37590</v>
      </c>
      <c r="Y41" s="41"/>
      <c r="Z41" s="41">
        <v>37621</v>
      </c>
      <c r="AA41" s="41"/>
      <c r="AB41" s="41">
        <v>37652</v>
      </c>
      <c r="AC41" s="41"/>
      <c r="AD41" s="41">
        <v>37680</v>
      </c>
      <c r="AE41" s="41"/>
      <c r="AF41" s="41">
        <v>37741</v>
      </c>
      <c r="AG41" s="41"/>
      <c r="AH41" s="41">
        <v>37955</v>
      </c>
      <c r="AI41" s="41"/>
      <c r="AJ41" s="42" t="s">
        <v>28</v>
      </c>
      <c r="AK41" s="43"/>
      <c r="AL41" s="51"/>
    </row>
    <row r="42" spans="1:38" s="32" customFormat="1" x14ac:dyDescent="0.2">
      <c r="A42" s="38" t="s">
        <v>29</v>
      </c>
      <c r="B42" s="44" t="s">
        <v>30</v>
      </c>
      <c r="C42" s="39"/>
      <c r="D42" s="40"/>
      <c r="E42" s="40"/>
      <c r="F42" s="41">
        <v>37334.852710763887</v>
      </c>
      <c r="G42" s="41"/>
      <c r="H42" s="110" t="s">
        <v>71</v>
      </c>
      <c r="I42" s="41"/>
      <c r="J42" s="41">
        <v>37376</v>
      </c>
      <c r="K42" s="41"/>
      <c r="L42" s="41">
        <v>37407</v>
      </c>
      <c r="M42" s="41"/>
      <c r="N42" s="41">
        <v>37437</v>
      </c>
      <c r="O42" s="41"/>
      <c r="P42" s="41">
        <v>37468</v>
      </c>
      <c r="Q42" s="41"/>
      <c r="R42" s="41">
        <v>37499</v>
      </c>
      <c r="S42" s="41"/>
      <c r="T42" s="58">
        <v>37529</v>
      </c>
      <c r="U42" s="41"/>
      <c r="V42" s="41">
        <v>37560</v>
      </c>
      <c r="W42" s="41"/>
      <c r="X42" s="41">
        <v>37590</v>
      </c>
      <c r="Y42" s="41"/>
      <c r="Z42" s="41">
        <v>37621</v>
      </c>
      <c r="AA42" s="41"/>
      <c r="AB42" s="41">
        <v>37652</v>
      </c>
      <c r="AC42" s="41"/>
      <c r="AD42" s="41">
        <v>37711</v>
      </c>
      <c r="AE42" s="41"/>
      <c r="AF42" s="41">
        <v>37925</v>
      </c>
      <c r="AG42" s="41"/>
      <c r="AH42" s="41">
        <v>45991</v>
      </c>
      <c r="AI42" s="41"/>
      <c r="AJ42" s="42" t="s">
        <v>191</v>
      </c>
      <c r="AK42" s="43"/>
      <c r="AL42" s="51"/>
    </row>
    <row r="43" spans="1:38" ht="20.25" x14ac:dyDescent="0.3">
      <c r="A43" s="187" t="s">
        <v>194</v>
      </c>
      <c r="B43" s="45"/>
      <c r="C43" s="39"/>
      <c r="D43" s="40"/>
      <c r="E43" s="40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L43" s="26"/>
    </row>
    <row r="44" spans="1:38" x14ac:dyDescent="0.2">
      <c r="A44" s="56" t="s">
        <v>40</v>
      </c>
      <c r="B44" s="23" t="s">
        <v>36</v>
      </c>
      <c r="C44" s="32"/>
      <c r="D44" s="46" t="s">
        <v>37</v>
      </c>
      <c r="E44" s="46" t="s">
        <v>31</v>
      </c>
      <c r="F44" s="47">
        <v>0</v>
      </c>
      <c r="G44" s="47"/>
      <c r="H44" s="47">
        <v>0</v>
      </c>
      <c r="I44" s="47"/>
      <c r="J44" s="47">
        <f>J27+J9</f>
        <v>0</v>
      </c>
      <c r="K44" s="47"/>
      <c r="L44" s="47">
        <f>L27+L9</f>
        <v>0</v>
      </c>
      <c r="M44" s="47"/>
      <c r="N44" s="47">
        <f t="shared" ref="N44:N51" si="0">N27+N9</f>
        <v>0</v>
      </c>
      <c r="O44" s="47"/>
      <c r="P44" s="47">
        <f t="shared" ref="P44:P51" si="1">P27+P9</f>
        <v>0</v>
      </c>
      <c r="Q44" s="47"/>
      <c r="R44" s="47">
        <f t="shared" ref="R44:R51" si="2">R27+R9</f>
        <v>0</v>
      </c>
      <c r="S44" s="47"/>
      <c r="T44" s="47">
        <f t="shared" ref="T44:T51" si="3">T27+T9</f>
        <v>0</v>
      </c>
      <c r="U44" s="47"/>
      <c r="V44" s="47">
        <f t="shared" ref="V44:V51" si="4">V27+V9</f>
        <v>0</v>
      </c>
      <c r="W44" s="47"/>
      <c r="X44" s="47">
        <f t="shared" ref="X44:X51" si="5">X27+X9</f>
        <v>0</v>
      </c>
      <c r="Y44" s="47"/>
      <c r="Z44" s="47">
        <f t="shared" ref="Z44:Z51" si="6">Z27+Z9</f>
        <v>0</v>
      </c>
      <c r="AA44" s="47"/>
      <c r="AB44" s="47">
        <f t="shared" ref="AB44:AB51" si="7">AB27+AB9</f>
        <v>0</v>
      </c>
      <c r="AC44" s="47"/>
      <c r="AD44" s="47">
        <f t="shared" ref="AD44:AD51" si="8">AD27+AD9</f>
        <v>0</v>
      </c>
      <c r="AE44" s="47"/>
      <c r="AF44" s="47">
        <f t="shared" ref="AF44:AF51" si="9">AF27+AF9</f>
        <v>0</v>
      </c>
      <c r="AG44" s="47"/>
      <c r="AH44" s="47">
        <f t="shared" ref="AH44:AH51" si="10">AH27+AH9</f>
        <v>0</v>
      </c>
      <c r="AI44" s="48"/>
      <c r="AJ44" s="47">
        <f t="shared" ref="AJ44:AJ51" si="11">AJ27+AJ9</f>
        <v>0</v>
      </c>
      <c r="AK44" s="121"/>
      <c r="AL44" s="49"/>
    </row>
    <row r="45" spans="1:38" x14ac:dyDescent="0.2">
      <c r="A45" s="56" t="s">
        <v>14</v>
      </c>
      <c r="B45" s="23">
        <v>2</v>
      </c>
      <c r="C45" s="32"/>
      <c r="D45" s="46" t="s">
        <v>32</v>
      </c>
      <c r="E45" s="46" t="s">
        <v>31</v>
      </c>
      <c r="F45" s="47">
        <v>0</v>
      </c>
      <c r="G45" s="47"/>
      <c r="H45" s="47">
        <v>-247.64281475999996</v>
      </c>
      <c r="I45" s="47"/>
      <c r="J45" s="47">
        <f t="shared" ref="J45:L51" si="12">J28+J10</f>
        <v>-247.64281475999996</v>
      </c>
      <c r="K45" s="47"/>
      <c r="L45" s="47">
        <f t="shared" si="12"/>
        <v>-239.91846706999999</v>
      </c>
      <c r="M45" s="47"/>
      <c r="N45" s="47">
        <f t="shared" si="0"/>
        <v>-229.87711336000004</v>
      </c>
      <c r="O45" s="47"/>
      <c r="P45" s="47">
        <f t="shared" si="1"/>
        <v>-236.07758736</v>
      </c>
      <c r="Q45" s="47"/>
      <c r="R45" s="47">
        <f t="shared" si="2"/>
        <v>-235.58410878000001</v>
      </c>
      <c r="S45" s="47"/>
      <c r="T45" s="47">
        <f t="shared" si="3"/>
        <v>-227.47266279999999</v>
      </c>
      <c r="U45" s="47"/>
      <c r="V45" s="47">
        <f t="shared" si="4"/>
        <v>-234.50608133000003</v>
      </c>
      <c r="W45" s="47"/>
      <c r="X45" s="47">
        <f t="shared" si="5"/>
        <v>-161.95437165999999</v>
      </c>
      <c r="Y45" s="47"/>
      <c r="Z45" s="47">
        <f t="shared" si="6"/>
        <v>-161.72958499000001</v>
      </c>
      <c r="AA45" s="47"/>
      <c r="AB45" s="47">
        <f t="shared" si="7"/>
        <v>-191.60933419999998</v>
      </c>
      <c r="AC45" s="47"/>
      <c r="AD45" s="47">
        <f t="shared" si="8"/>
        <v>-398.21693701000004</v>
      </c>
      <c r="AE45" s="47"/>
      <c r="AF45" s="47">
        <f t="shared" si="9"/>
        <v>-1532.4801743599996</v>
      </c>
      <c r="AG45" s="47"/>
      <c r="AH45" s="47">
        <f t="shared" si="10"/>
        <v>-4070.6776055000009</v>
      </c>
      <c r="AI45" s="47"/>
      <c r="AJ45" s="47">
        <f t="shared" si="11"/>
        <v>-8167.7468431800007</v>
      </c>
      <c r="AK45" s="121"/>
      <c r="AL45" s="49"/>
    </row>
    <row r="46" spans="1:38" x14ac:dyDescent="0.2">
      <c r="A46" s="109" t="s">
        <v>72</v>
      </c>
      <c r="B46" s="23"/>
      <c r="C46" s="32"/>
      <c r="D46" s="46"/>
      <c r="E46" s="46"/>
      <c r="F46" s="47">
        <v>0</v>
      </c>
      <c r="G46" s="47"/>
      <c r="H46" s="47"/>
      <c r="I46" s="47"/>
      <c r="J46" s="47">
        <f t="shared" si="12"/>
        <v>0</v>
      </c>
      <c r="K46" s="47"/>
      <c r="L46" s="47">
        <f t="shared" si="12"/>
        <v>0</v>
      </c>
      <c r="M46" s="47"/>
      <c r="N46" s="47">
        <f t="shared" si="0"/>
        <v>0</v>
      </c>
      <c r="O46" s="47"/>
      <c r="P46" s="47">
        <f t="shared" si="1"/>
        <v>0</v>
      </c>
      <c r="Q46" s="47"/>
      <c r="R46" s="47">
        <f t="shared" si="2"/>
        <v>0</v>
      </c>
      <c r="S46" s="47"/>
      <c r="T46" s="47">
        <f t="shared" si="3"/>
        <v>0</v>
      </c>
      <c r="U46" s="47"/>
      <c r="V46" s="47">
        <f t="shared" si="4"/>
        <v>0</v>
      </c>
      <c r="W46" s="47"/>
      <c r="X46" s="47">
        <f t="shared" si="5"/>
        <v>0</v>
      </c>
      <c r="Y46" s="47"/>
      <c r="Z46" s="47">
        <f t="shared" si="6"/>
        <v>0</v>
      </c>
      <c r="AA46" s="47"/>
      <c r="AB46" s="47">
        <f t="shared" si="7"/>
        <v>0</v>
      </c>
      <c r="AC46" s="47"/>
      <c r="AD46" s="47">
        <f t="shared" si="8"/>
        <v>0</v>
      </c>
      <c r="AE46" s="47"/>
      <c r="AF46" s="47">
        <f t="shared" si="9"/>
        <v>0</v>
      </c>
      <c r="AG46" s="47"/>
      <c r="AH46" s="47">
        <f t="shared" si="10"/>
        <v>0</v>
      </c>
      <c r="AI46" s="47"/>
      <c r="AJ46" s="47">
        <f t="shared" si="11"/>
        <v>0</v>
      </c>
      <c r="AK46" s="121"/>
      <c r="AL46" s="49"/>
    </row>
    <row r="47" spans="1:38" x14ac:dyDescent="0.2">
      <c r="A47" s="109" t="s">
        <v>119</v>
      </c>
      <c r="B47" s="23"/>
      <c r="C47" s="32"/>
      <c r="D47" s="46"/>
      <c r="E47" s="46"/>
      <c r="F47" s="47">
        <v>0</v>
      </c>
      <c r="G47" s="47"/>
      <c r="H47" s="47">
        <v>0</v>
      </c>
      <c r="I47" s="47"/>
      <c r="J47" s="47">
        <f t="shared" si="12"/>
        <v>-29.978429760000001</v>
      </c>
      <c r="K47" s="47"/>
      <c r="L47" s="47">
        <f t="shared" si="12"/>
        <v>0</v>
      </c>
      <c r="M47" s="47"/>
      <c r="N47" s="47">
        <f t="shared" si="0"/>
        <v>0</v>
      </c>
      <c r="O47" s="47"/>
      <c r="P47" s="47">
        <f t="shared" si="1"/>
        <v>0</v>
      </c>
      <c r="Q47" s="47"/>
      <c r="R47" s="47">
        <f t="shared" si="2"/>
        <v>0</v>
      </c>
      <c r="S47" s="47"/>
      <c r="T47" s="47">
        <f t="shared" si="3"/>
        <v>0</v>
      </c>
      <c r="U47" s="47"/>
      <c r="V47" s="47">
        <f t="shared" si="4"/>
        <v>0</v>
      </c>
      <c r="W47" s="47"/>
      <c r="X47" s="47">
        <f t="shared" si="5"/>
        <v>0</v>
      </c>
      <c r="Y47" s="47"/>
      <c r="Z47" s="47">
        <f t="shared" si="6"/>
        <v>0</v>
      </c>
      <c r="AA47" s="47"/>
      <c r="AB47" s="47">
        <f t="shared" si="7"/>
        <v>0</v>
      </c>
      <c r="AC47" s="47"/>
      <c r="AD47" s="47">
        <f t="shared" si="8"/>
        <v>0</v>
      </c>
      <c r="AE47" s="47"/>
      <c r="AF47" s="47">
        <f t="shared" si="9"/>
        <v>0</v>
      </c>
      <c r="AG47" s="47"/>
      <c r="AH47" s="47">
        <f t="shared" si="10"/>
        <v>0</v>
      </c>
      <c r="AI47" s="47"/>
      <c r="AJ47" s="47">
        <f t="shared" si="11"/>
        <v>-29.978429760000001</v>
      </c>
      <c r="AK47" s="121"/>
      <c r="AL47" s="49"/>
    </row>
    <row r="48" spans="1:38" x14ac:dyDescent="0.2">
      <c r="A48" s="55" t="s">
        <v>11</v>
      </c>
      <c r="B48" s="23">
        <v>3</v>
      </c>
      <c r="C48" s="32"/>
      <c r="D48" s="46" t="s">
        <v>33</v>
      </c>
      <c r="E48" s="46" t="s">
        <v>31</v>
      </c>
      <c r="F48" s="47">
        <v>0</v>
      </c>
      <c r="G48" s="47"/>
      <c r="H48" s="47"/>
      <c r="I48" s="47"/>
      <c r="J48" s="47">
        <f t="shared" si="12"/>
        <v>161.70844665000004</v>
      </c>
      <c r="K48" s="47"/>
      <c r="L48" s="47">
        <f t="shared" si="12"/>
        <v>217.48377968</v>
      </c>
      <c r="M48" s="47"/>
      <c r="N48" s="47">
        <f t="shared" si="0"/>
        <v>220.30218682</v>
      </c>
      <c r="O48" s="47"/>
      <c r="P48" s="47">
        <f t="shared" si="1"/>
        <v>241.78191984999995</v>
      </c>
      <c r="Q48" s="47"/>
      <c r="R48" s="47">
        <f t="shared" si="2"/>
        <v>243.80614163999996</v>
      </c>
      <c r="S48" s="47">
        <v>0</v>
      </c>
      <c r="T48" s="47">
        <f t="shared" si="3"/>
        <v>238.59167456</v>
      </c>
      <c r="U48" s="47"/>
      <c r="V48" s="47">
        <f t="shared" si="4"/>
        <v>250.99511405000001</v>
      </c>
      <c r="W48" s="47"/>
      <c r="X48" s="47">
        <f t="shared" si="5"/>
        <v>281.76727741000002</v>
      </c>
      <c r="Y48" s="47"/>
      <c r="Z48" s="47">
        <f t="shared" si="6"/>
        <v>294.28699839000006</v>
      </c>
      <c r="AA48" s="47"/>
      <c r="AB48" s="47">
        <f t="shared" si="7"/>
        <v>94.592080460000005</v>
      </c>
      <c r="AC48" s="47"/>
      <c r="AD48" s="47">
        <f t="shared" si="8"/>
        <v>67.828928330000025</v>
      </c>
      <c r="AE48" s="47"/>
      <c r="AF48" s="47">
        <f t="shared" si="9"/>
        <v>-97.297966420000009</v>
      </c>
      <c r="AG48" s="47"/>
      <c r="AH48" s="47">
        <f t="shared" si="10"/>
        <v>-2021.9443601699998</v>
      </c>
      <c r="AI48" s="47"/>
      <c r="AJ48" s="47">
        <f t="shared" si="11"/>
        <v>193.90222125000014</v>
      </c>
      <c r="AK48" s="121"/>
      <c r="AL48" s="49"/>
    </row>
    <row r="49" spans="1:38" x14ac:dyDescent="0.2">
      <c r="A49" s="57" t="s">
        <v>12</v>
      </c>
      <c r="B49" s="23">
        <v>4</v>
      </c>
      <c r="C49" s="32"/>
      <c r="D49" s="46" t="s">
        <v>34</v>
      </c>
      <c r="E49" s="46" t="s">
        <v>31</v>
      </c>
      <c r="F49" s="47">
        <v>0</v>
      </c>
      <c r="G49" s="47"/>
      <c r="H49" s="47"/>
      <c r="I49" s="47"/>
      <c r="J49" s="47">
        <f t="shared" si="12"/>
        <v>-12.429646654481834</v>
      </c>
      <c r="K49" s="47"/>
      <c r="L49" s="47">
        <f t="shared" si="12"/>
        <v>-12.674296062006977</v>
      </c>
      <c r="M49" s="47"/>
      <c r="N49" s="47">
        <f t="shared" si="0"/>
        <v>-14.200990200568159</v>
      </c>
      <c r="O49" s="47"/>
      <c r="P49" s="47">
        <f t="shared" si="1"/>
        <v>-14.942351433652332</v>
      </c>
      <c r="Q49" s="47"/>
      <c r="R49" s="47">
        <f t="shared" si="2"/>
        <v>-10.34773909203707</v>
      </c>
      <c r="S49" s="47">
        <v>0</v>
      </c>
      <c r="T49" s="47">
        <f t="shared" si="3"/>
        <v>-14.970694663123821</v>
      </c>
      <c r="U49" s="47"/>
      <c r="V49" s="47">
        <f t="shared" si="4"/>
        <v>-10.317576810905468</v>
      </c>
      <c r="W49" s="47"/>
      <c r="X49" s="47">
        <f t="shared" si="5"/>
        <v>-17.096888028286699</v>
      </c>
      <c r="Y49" s="47"/>
      <c r="Z49" s="47">
        <f t="shared" si="6"/>
        <v>-17.672332526458348</v>
      </c>
      <c r="AA49" s="47"/>
      <c r="AB49" s="47">
        <f t="shared" si="7"/>
        <v>-8.0045865091535884</v>
      </c>
      <c r="AC49" s="47"/>
      <c r="AD49" s="47">
        <f t="shared" si="8"/>
        <v>-14.363094968897029</v>
      </c>
      <c r="AE49" s="47"/>
      <c r="AF49" s="47">
        <f t="shared" si="9"/>
        <v>-12.126026901259293</v>
      </c>
      <c r="AG49" s="47"/>
      <c r="AH49" s="47">
        <f t="shared" si="10"/>
        <v>-6.5666072482459814E-2</v>
      </c>
      <c r="AI49" s="47"/>
      <c r="AJ49" s="47">
        <f t="shared" si="11"/>
        <v>-159.21188992331307</v>
      </c>
      <c r="AK49" s="121"/>
      <c r="AL49" s="49"/>
    </row>
    <row r="50" spans="1:38" x14ac:dyDescent="0.2">
      <c r="A50" s="57" t="s">
        <v>13</v>
      </c>
      <c r="B50" s="23">
        <v>5</v>
      </c>
      <c r="C50" s="32"/>
      <c r="D50" s="46" t="s">
        <v>34</v>
      </c>
      <c r="E50" s="46" t="s">
        <v>35</v>
      </c>
      <c r="F50" s="47">
        <v>0</v>
      </c>
      <c r="G50" s="47"/>
      <c r="H50" s="47"/>
      <c r="I50" s="47"/>
      <c r="J50" s="47">
        <f t="shared" si="12"/>
        <v>266.04924069999998</v>
      </c>
      <c r="K50" s="47"/>
      <c r="L50" s="47">
        <f t="shared" si="12"/>
        <v>341.70430408999999</v>
      </c>
      <c r="M50" s="47"/>
      <c r="N50" s="47">
        <f t="shared" si="0"/>
        <v>313.64835326000002</v>
      </c>
      <c r="O50" s="47"/>
      <c r="P50" s="47">
        <f t="shared" si="1"/>
        <v>359.17571255999997</v>
      </c>
      <c r="Q50" s="47"/>
      <c r="R50" s="47">
        <f t="shared" si="2"/>
        <v>364.47927415999999</v>
      </c>
      <c r="S50" s="47"/>
      <c r="T50" s="47">
        <f t="shared" si="3"/>
        <v>357.37309020000004</v>
      </c>
      <c r="U50" s="47"/>
      <c r="V50" s="47">
        <f t="shared" si="4"/>
        <v>337.24111983</v>
      </c>
      <c r="W50" s="47"/>
      <c r="X50" s="47">
        <f t="shared" si="5"/>
        <v>346.41915366999996</v>
      </c>
      <c r="Y50" s="47"/>
      <c r="Z50" s="47">
        <f t="shared" si="6"/>
        <v>366.21872772</v>
      </c>
      <c r="AA50" s="47"/>
      <c r="AB50" s="47">
        <f t="shared" si="7"/>
        <v>289.57419858000003</v>
      </c>
      <c r="AC50" s="47"/>
      <c r="AD50" s="47">
        <f t="shared" si="8"/>
        <v>448.85856709000001</v>
      </c>
      <c r="AE50" s="47"/>
      <c r="AF50" s="47">
        <f t="shared" si="9"/>
        <v>1121.3688786499999</v>
      </c>
      <c r="AG50" s="47"/>
      <c r="AH50" s="47">
        <f t="shared" si="10"/>
        <v>2905.3282222499975</v>
      </c>
      <c r="AI50" s="47"/>
      <c r="AJ50" s="47">
        <f t="shared" si="11"/>
        <v>7817.4388427599979</v>
      </c>
      <c r="AK50" s="121"/>
      <c r="AL50" s="49"/>
    </row>
    <row r="51" spans="1:38" ht="13.5" x14ac:dyDescent="0.25">
      <c r="A51" s="115" t="s">
        <v>38</v>
      </c>
      <c r="B51" s="116"/>
      <c r="C51" s="117"/>
      <c r="D51" s="118"/>
      <c r="E51" s="118"/>
      <c r="F51" s="119">
        <v>0</v>
      </c>
      <c r="G51" s="51"/>
      <c r="H51" s="120">
        <v>-247.64281475999996</v>
      </c>
      <c r="I51" s="51"/>
      <c r="J51" s="119">
        <f t="shared" si="12"/>
        <v>253.61959404551817</v>
      </c>
      <c r="K51" s="51"/>
      <c r="L51" s="119">
        <f t="shared" si="12"/>
        <v>329.03000802799301</v>
      </c>
      <c r="M51" s="51"/>
      <c r="N51" s="119">
        <f t="shared" si="0"/>
        <v>299.44736305943189</v>
      </c>
      <c r="O51" s="51"/>
      <c r="P51" s="119">
        <f t="shared" si="1"/>
        <v>344.23336112634763</v>
      </c>
      <c r="Q51" s="51"/>
      <c r="R51" s="119">
        <f t="shared" si="2"/>
        <v>354.13153506796294</v>
      </c>
      <c r="S51" s="51"/>
      <c r="T51" s="119">
        <f t="shared" si="3"/>
        <v>342.40239553687616</v>
      </c>
      <c r="U51" s="51"/>
      <c r="V51" s="119">
        <f t="shared" si="4"/>
        <v>326.92354301909455</v>
      </c>
      <c r="W51" s="51"/>
      <c r="X51" s="119">
        <f t="shared" si="5"/>
        <v>329.32226564171327</v>
      </c>
      <c r="Y51" s="51"/>
      <c r="Z51" s="119">
        <f t="shared" si="6"/>
        <v>348.54639519354163</v>
      </c>
      <c r="AA51" s="51"/>
      <c r="AB51" s="119">
        <f t="shared" si="7"/>
        <v>281.5696120708464</v>
      </c>
      <c r="AC51" s="51"/>
      <c r="AD51" s="119">
        <f t="shared" si="8"/>
        <v>434.49547212110298</v>
      </c>
      <c r="AE51" s="51"/>
      <c r="AF51" s="119">
        <f t="shared" si="9"/>
        <v>1109.2428517487408</v>
      </c>
      <c r="AG51" s="51"/>
      <c r="AH51" s="119">
        <f t="shared" si="10"/>
        <v>2905.2625561775158</v>
      </c>
      <c r="AI51" s="51"/>
      <c r="AJ51" s="119">
        <f t="shared" si="11"/>
        <v>7658.2269528366842</v>
      </c>
      <c r="AK51" s="121"/>
      <c r="AL51" s="49"/>
    </row>
    <row r="52" spans="1:38" x14ac:dyDescent="0.2">
      <c r="A52" s="57" t="s">
        <v>68</v>
      </c>
      <c r="B52" s="23"/>
      <c r="C52" s="32"/>
      <c r="D52" s="46"/>
      <c r="E52" s="46"/>
      <c r="F52" s="47"/>
      <c r="G52" s="47"/>
      <c r="H52" s="47"/>
      <c r="I52" s="47"/>
      <c r="J52" s="47">
        <v>0</v>
      </c>
      <c r="K52" s="47"/>
      <c r="L52" s="47">
        <v>0</v>
      </c>
      <c r="M52" s="47"/>
      <c r="N52" s="47">
        <v>0</v>
      </c>
      <c r="O52" s="47"/>
      <c r="P52" s="47">
        <v>0</v>
      </c>
      <c r="Q52" s="47"/>
      <c r="R52" s="47">
        <v>0</v>
      </c>
      <c r="S52" s="47"/>
      <c r="T52" s="47">
        <v>0</v>
      </c>
      <c r="U52" s="47"/>
      <c r="V52" s="47">
        <v>0</v>
      </c>
      <c r="W52" s="47"/>
      <c r="X52" s="47">
        <v>0</v>
      </c>
      <c r="Y52" s="47"/>
      <c r="Z52" s="47">
        <v>0</v>
      </c>
      <c r="AA52" s="47"/>
      <c r="AB52" s="47">
        <v>0</v>
      </c>
      <c r="AC52" s="47"/>
      <c r="AD52" s="47">
        <v>0</v>
      </c>
      <c r="AE52" s="47"/>
      <c r="AF52" s="47">
        <v>0</v>
      </c>
      <c r="AG52" s="47"/>
      <c r="AH52" s="47">
        <v>0</v>
      </c>
      <c r="AI52" s="47"/>
      <c r="AJ52" s="49">
        <v>0</v>
      </c>
      <c r="AK52" s="121"/>
      <c r="AL52" s="26"/>
    </row>
  </sheetData>
  <phoneticPr fontId="0" type="noConversion"/>
  <conditionalFormatting sqref="F19 AH19 H19 AL9:AL16 L19 N19 P19 R19 T19 V19 X19 Z19 AB19 AD19 AF19 AJ19 J19 AL27:AL34 AL44:AL51">
    <cfRule type="cellIs" dxfId="1" priority="1" stopIfTrue="1" operator="notBetween">
      <formula>1</formula>
      <formula>-1</formula>
    </cfRule>
  </conditionalFormatting>
  <pageMargins left="0.75" right="0.25" top="1" bottom="1" header="0.5" footer="0.5"/>
  <pageSetup paperSize="5" scale="64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0">
    <pageSetUpPr autoPageBreaks="0" fitToPage="1"/>
  </sheetPr>
  <dimension ref="A1:AL32"/>
  <sheetViews>
    <sheetView topLeftCell="A9" zoomScaleNormal="100" workbookViewId="0">
      <selection activeCell="A33" sqref="A33"/>
    </sheetView>
  </sheetViews>
  <sheetFormatPr defaultRowHeight="12.75" x14ac:dyDescent="0.2"/>
  <cols>
    <col min="1" max="1" width="37" style="28" customWidth="1"/>
    <col min="2" max="2" width="16.7109375" style="28" hidden="1" customWidth="1"/>
    <col min="3" max="3" width="1.42578125" style="23" hidden="1" customWidth="1"/>
    <col min="4" max="4" width="11.5703125" style="24" hidden="1" customWidth="1"/>
    <col min="5" max="5" width="13.5703125" style="24" hidden="1" customWidth="1"/>
    <col min="6" max="6" width="11.85546875" style="23" hidden="1" customWidth="1"/>
    <col min="7" max="7" width="1.5703125" style="23" hidden="1" customWidth="1"/>
    <col min="8" max="8" width="11.7109375" style="23" hidden="1" customWidth="1"/>
    <col min="9" max="9" width="1.5703125" style="23" customWidth="1"/>
    <col min="10" max="10" width="11.85546875" style="23" customWidth="1"/>
    <col min="11" max="11" width="1.5703125" style="23" customWidth="1"/>
    <col min="12" max="12" width="11.85546875" style="23" customWidth="1"/>
    <col min="13" max="13" width="1.5703125" style="23" customWidth="1"/>
    <col min="14" max="14" width="11.85546875" style="23" customWidth="1"/>
    <col min="15" max="15" width="1.5703125" style="23" customWidth="1"/>
    <col min="16" max="16" width="11.85546875" style="23" customWidth="1"/>
    <col min="17" max="17" width="1.5703125" style="23" customWidth="1"/>
    <col min="18" max="18" width="11.85546875" style="23" customWidth="1"/>
    <col min="19" max="19" width="1.5703125" style="23" customWidth="1"/>
    <col min="20" max="20" width="11.85546875" style="23" customWidth="1"/>
    <col min="21" max="21" width="1.5703125" style="23" customWidth="1"/>
    <col min="22" max="22" width="11.85546875" style="23" customWidth="1"/>
    <col min="23" max="23" width="1.5703125" style="23" customWidth="1"/>
    <col min="24" max="24" width="11.85546875" style="23" customWidth="1"/>
    <col min="25" max="25" width="1.5703125" style="23" customWidth="1"/>
    <col min="26" max="26" width="11.85546875" style="23" customWidth="1"/>
    <col min="27" max="27" width="1.5703125" style="23" customWidth="1"/>
    <col min="28" max="28" width="11.85546875" style="23" customWidth="1"/>
    <col min="29" max="29" width="1.5703125" style="23" customWidth="1"/>
    <col min="30" max="30" width="11.85546875" style="23" customWidth="1"/>
    <col min="31" max="31" width="1.5703125" style="23" customWidth="1"/>
    <col min="32" max="32" width="11.7109375" style="23" customWidth="1"/>
    <col min="33" max="33" width="1.140625" style="23" customWidth="1"/>
    <col min="34" max="34" width="12.7109375" style="23" customWidth="1"/>
    <col min="35" max="35" width="1.140625" style="23" customWidth="1"/>
    <col min="36" max="36" width="14.140625" style="23" customWidth="1"/>
    <col min="37" max="37" width="2.5703125" style="26" customWidth="1"/>
    <col min="38" max="38" width="8" style="23" customWidth="1"/>
    <col min="39" max="16384" width="9.140625" style="23"/>
  </cols>
  <sheetData>
    <row r="1" spans="1:38" x14ac:dyDescent="0.2">
      <c r="A1" s="22" t="s">
        <v>39</v>
      </c>
      <c r="B1" s="22"/>
      <c r="AJ1" s="25"/>
    </row>
    <row r="2" spans="1:38" x14ac:dyDescent="0.2">
      <c r="A2" s="22"/>
      <c r="B2" s="22"/>
      <c r="AH2" s="27"/>
      <c r="AJ2" s="27"/>
    </row>
    <row r="3" spans="1:38" x14ac:dyDescent="0.2">
      <c r="J3" s="29"/>
      <c r="L3" s="29"/>
      <c r="N3" s="29"/>
      <c r="AJ3" s="30"/>
    </row>
    <row r="4" spans="1:38" ht="45.75" customHeight="1" x14ac:dyDescent="0.2">
      <c r="AJ4" s="30"/>
    </row>
    <row r="5" spans="1:38" ht="14.25" customHeight="1" x14ac:dyDescent="0.2">
      <c r="A5" s="31">
        <f ca="1">+'Run Query'!A21</f>
        <v>41886</v>
      </c>
      <c r="B5" s="31"/>
      <c r="C5" s="32"/>
      <c r="D5" s="33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 spans="1:38" s="37" customFormat="1" x14ac:dyDescent="0.2">
      <c r="A6" s="34" t="s">
        <v>23</v>
      </c>
      <c r="B6" s="34"/>
      <c r="C6" s="35"/>
      <c r="D6" s="36" t="s">
        <v>24</v>
      </c>
      <c r="E6" s="36" t="s">
        <v>25</v>
      </c>
      <c r="F6" s="122">
        <v>1</v>
      </c>
      <c r="G6" s="123"/>
      <c r="H6" s="122">
        <v>2</v>
      </c>
      <c r="I6" s="123"/>
      <c r="J6" s="122">
        <v>2</v>
      </c>
      <c r="K6" s="123"/>
      <c r="L6" s="122">
        <v>3</v>
      </c>
      <c r="M6" s="123"/>
      <c r="N6" s="122">
        <v>4</v>
      </c>
      <c r="O6" s="123"/>
      <c r="P6" s="122">
        <v>5</v>
      </c>
      <c r="Q6" s="123"/>
      <c r="R6" s="122">
        <v>6</v>
      </c>
      <c r="S6" s="123"/>
      <c r="T6" s="122">
        <v>7</v>
      </c>
      <c r="U6" s="123"/>
      <c r="V6" s="122">
        <v>8</v>
      </c>
      <c r="W6" s="123"/>
      <c r="X6" s="122">
        <v>9</v>
      </c>
      <c r="Y6" s="123"/>
      <c r="Z6" s="122">
        <v>10</v>
      </c>
      <c r="AA6" s="123"/>
      <c r="AB6" s="122">
        <v>11</v>
      </c>
      <c r="AC6" s="123"/>
      <c r="AD6" s="122">
        <v>12</v>
      </c>
      <c r="AE6" s="123"/>
      <c r="AF6" s="122">
        <v>13</v>
      </c>
      <c r="AG6" s="123"/>
      <c r="AH6" s="122">
        <v>14</v>
      </c>
      <c r="AI6" s="123"/>
      <c r="AJ6" s="124"/>
      <c r="AK6" s="26"/>
      <c r="AL6" s="26"/>
    </row>
    <row r="7" spans="1:38" s="32" customFormat="1" x14ac:dyDescent="0.2">
      <c r="A7" s="38" t="s">
        <v>26</v>
      </c>
      <c r="B7" s="38" t="s">
        <v>27</v>
      </c>
      <c r="C7" s="39"/>
      <c r="D7" s="40"/>
      <c r="E7" s="40"/>
      <c r="F7" s="41">
        <f ca="1">NOW()+1</f>
        <v>41887.843941203704</v>
      </c>
      <c r="G7" s="41"/>
      <c r="H7" s="41">
        <f ca="1">EOMONTH(F7,1)</f>
        <v>41943</v>
      </c>
      <c r="I7" s="41"/>
      <c r="J7" s="41">
        <f ca="1">EOMONTH(F7,1)</f>
        <v>41943</v>
      </c>
      <c r="K7" s="41"/>
      <c r="L7" s="41">
        <f ca="1">EOMONTH(J7,1)</f>
        <v>41973</v>
      </c>
      <c r="M7" s="41"/>
      <c r="N7" s="41">
        <f ca="1">EOMONTH(L8,1)</f>
        <v>42004</v>
      </c>
      <c r="O7" s="41"/>
      <c r="P7" s="41">
        <f ca="1">EOMONTH(N8,1)</f>
        <v>42035</v>
      </c>
      <c r="Q7" s="41"/>
      <c r="R7" s="41">
        <f ca="1">EOMONTH(P8,1)</f>
        <v>42063</v>
      </c>
      <c r="S7" s="41"/>
      <c r="T7" s="41">
        <f ca="1">EOMONTH(R8,1)</f>
        <v>42094</v>
      </c>
      <c r="U7" s="41"/>
      <c r="V7" s="41">
        <f ca="1">EOMONTH(T8,1)</f>
        <v>42124</v>
      </c>
      <c r="W7" s="41"/>
      <c r="X7" s="41">
        <f ca="1">EOMONTH(V7,1)</f>
        <v>42155</v>
      </c>
      <c r="Y7" s="41"/>
      <c r="Z7" s="41">
        <f ca="1">EOMONTH(X8,1)</f>
        <v>42185</v>
      </c>
      <c r="AA7" s="41"/>
      <c r="AB7" s="41">
        <f ca="1">EOMONTH(Z7,1)</f>
        <v>42216</v>
      </c>
      <c r="AC7" s="41"/>
      <c r="AD7" s="41">
        <f ca="1">EOMONTH(AB7,1)</f>
        <v>42247</v>
      </c>
      <c r="AE7" s="41"/>
      <c r="AF7" s="41">
        <f ca="1">EOMONTH(AD8,1)</f>
        <v>42308</v>
      </c>
      <c r="AG7" s="41"/>
      <c r="AH7" s="41">
        <f ca="1">EOMONTH(AF8,1)</f>
        <v>42521</v>
      </c>
      <c r="AI7" s="41"/>
      <c r="AJ7" s="42" t="s">
        <v>28</v>
      </c>
      <c r="AK7" s="43"/>
      <c r="AL7" s="51"/>
    </row>
    <row r="8" spans="1:38" s="32" customFormat="1" x14ac:dyDescent="0.2">
      <c r="A8" s="38" t="s">
        <v>29</v>
      </c>
      <c r="B8" s="44" t="s">
        <v>30</v>
      </c>
      <c r="C8" s="39"/>
      <c r="D8" s="40"/>
      <c r="E8" s="40"/>
      <c r="F8" s="41">
        <f ca="1">NOW()+1</f>
        <v>41887.843941203704</v>
      </c>
      <c r="G8" s="41"/>
      <c r="H8" s="110" t="s">
        <v>71</v>
      </c>
      <c r="I8" s="41"/>
      <c r="J8" s="41">
        <f ca="1">EOMONTH(F7,1)</f>
        <v>41943</v>
      </c>
      <c r="K8" s="41"/>
      <c r="L8" s="41">
        <f ca="1">EOMONTH(L7,0)</f>
        <v>41973</v>
      </c>
      <c r="M8" s="41"/>
      <c r="N8" s="41">
        <f ca="1">EOMONTH(N7,0)</f>
        <v>42004</v>
      </c>
      <c r="O8" s="41"/>
      <c r="P8" s="41">
        <f ca="1">EOMONTH(N$8,1)</f>
        <v>42035</v>
      </c>
      <c r="Q8" s="41"/>
      <c r="R8" s="41">
        <f ca="1">EOMONTH(P$8,1)</f>
        <v>42063</v>
      </c>
      <c r="S8" s="41"/>
      <c r="T8" s="58">
        <f ca="1">EOMONTH(R$8,1)</f>
        <v>42094</v>
      </c>
      <c r="U8" s="41"/>
      <c r="V8" s="41">
        <f ca="1">EOMONTH(V7,0)</f>
        <v>42124</v>
      </c>
      <c r="W8" s="41"/>
      <c r="X8" s="41">
        <f ca="1">EOMONTH(X7,0)</f>
        <v>42155</v>
      </c>
      <c r="Y8" s="41"/>
      <c r="Z8" s="41">
        <f ca="1">EOMONTH(Z7,0)</f>
        <v>42185</v>
      </c>
      <c r="AA8" s="41"/>
      <c r="AB8" s="41">
        <f ca="1">EOMONTH(AB7,0)</f>
        <v>42216</v>
      </c>
      <c r="AC8" s="41"/>
      <c r="AD8" s="41">
        <f ca="1">EOMONTH(AD7,1)</f>
        <v>42277</v>
      </c>
      <c r="AE8" s="41"/>
      <c r="AF8" s="41">
        <f ca="1">EOMONTH(AF7,6)</f>
        <v>42490</v>
      </c>
      <c r="AG8" s="41"/>
      <c r="AH8" s="41">
        <f ca="1">EOMONTH(AH7,264)</f>
        <v>50556</v>
      </c>
      <c r="AI8" s="41"/>
      <c r="AJ8" s="42" t="str">
        <f ca="1">CONCATENATE(TEXT(J7,"mmm-yy"),"/",(TEXT(AH8,"mmm-yy")))</f>
        <v>Oct-14/May-38</v>
      </c>
      <c r="AK8" s="43"/>
      <c r="AL8" s="51"/>
    </row>
    <row r="9" spans="1:38" ht="13.5" x14ac:dyDescent="0.25">
      <c r="A9" s="54" t="s">
        <v>139</v>
      </c>
      <c r="B9" s="45"/>
      <c r="C9" s="39"/>
      <c r="D9" s="40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L9" s="26"/>
    </row>
    <row r="10" spans="1:38" x14ac:dyDescent="0.2">
      <c r="A10" s="56" t="s">
        <v>40</v>
      </c>
      <c r="B10" s="23" t="s">
        <v>36</v>
      </c>
      <c r="C10" s="32"/>
      <c r="D10" s="46" t="s">
        <v>37</v>
      </c>
      <c r="E10" s="46" t="s">
        <v>31</v>
      </c>
      <c r="F10" s="47">
        <f ca="1">SUMIF(INDIRECT('R6'!$A$1),F$6,INDIRECT('R6'!$B$1))</f>
        <v>0</v>
      </c>
      <c r="G10" s="47"/>
      <c r="H10" s="47">
        <v>0</v>
      </c>
      <c r="I10" s="47"/>
      <c r="J10" s="47">
        <f ca="1">SUMIF(INDIRECT('R6'!$A$1),J$6,INDIRECT('R6'!$B$1))</f>
        <v>0</v>
      </c>
      <c r="K10" s="47"/>
      <c r="L10" s="47">
        <f ca="1">SUMIF(INDIRECT('R6'!$A$1),L$6,INDIRECT('R6'!$B$1))</f>
        <v>0</v>
      </c>
      <c r="M10" s="47"/>
      <c r="N10" s="47">
        <f ca="1">SUMIF(INDIRECT('R6'!$A$1),N$6,INDIRECT('R6'!$B$1))</f>
        <v>0</v>
      </c>
      <c r="O10" s="47"/>
      <c r="P10" s="47">
        <f ca="1">SUMIF(INDIRECT('R6'!$A$1),P$6,INDIRECT('R6'!$B$1))</f>
        <v>0</v>
      </c>
      <c r="Q10" s="47"/>
      <c r="R10" s="47">
        <f ca="1">SUMIF(INDIRECT('R6'!$A$1),R$6,INDIRECT('R6'!$B$1))</f>
        <v>0</v>
      </c>
      <c r="S10" s="47"/>
      <c r="T10" s="47">
        <f ca="1">SUMIF(INDIRECT('R6'!$A$1),T$6,INDIRECT('R6'!$B$1))</f>
        <v>0</v>
      </c>
      <c r="U10" s="47"/>
      <c r="V10" s="47">
        <f ca="1">SUMIF(INDIRECT('R6'!$A$1),V$6,INDIRECT('R6'!$B$1))</f>
        <v>0</v>
      </c>
      <c r="W10" s="47"/>
      <c r="X10" s="47">
        <f ca="1">SUMIF(INDIRECT('R6'!$A$1),X$6,INDIRECT('R6'!$B$1))</f>
        <v>0</v>
      </c>
      <c r="Y10" s="47"/>
      <c r="Z10" s="47">
        <f ca="1">SUMIF(INDIRECT('R6'!$A$1),Z$6,INDIRECT('R6'!$B$1))</f>
        <v>0</v>
      </c>
      <c r="AA10" s="47"/>
      <c r="AB10" s="47">
        <f ca="1">SUMIF(INDIRECT('R6'!$A$1),AB$6,INDIRECT('R6'!$B$1))</f>
        <v>0</v>
      </c>
      <c r="AC10" s="47"/>
      <c r="AD10" s="47">
        <f ca="1">SUMIF(INDIRECT('R6'!$A$1),AD$6,INDIRECT('R6'!$B$1))</f>
        <v>0</v>
      </c>
      <c r="AE10" s="47"/>
      <c r="AF10" s="47">
        <f ca="1">SUMIF(INDIRECT('R6'!$A$1),AF$6,INDIRECT('R6'!$B$1))</f>
        <v>0</v>
      </c>
      <c r="AG10" s="47"/>
      <c r="AH10" s="47">
        <f ca="1">SUMIF(INDIRECT('R6'!$A$1),AH$6,INDIRECT('R6'!$B$1))</f>
        <v>0</v>
      </c>
      <c r="AI10" s="48"/>
      <c r="AJ10" s="49">
        <f ca="1">F10+SUM(J10:AH10)</f>
        <v>0</v>
      </c>
      <c r="AK10" s="121"/>
      <c r="AL10" s="49"/>
    </row>
    <row r="11" spans="1:38" x14ac:dyDescent="0.2">
      <c r="A11" s="56" t="s">
        <v>14</v>
      </c>
      <c r="B11" s="23">
        <v>2</v>
      </c>
      <c r="C11" s="32"/>
      <c r="D11" s="46" t="s">
        <v>32</v>
      </c>
      <c r="E11" s="46" t="s">
        <v>31</v>
      </c>
      <c r="F11" s="47">
        <v>0</v>
      </c>
      <c r="G11" s="47"/>
      <c r="H11" s="47">
        <f ca="1">SUMIF(INDIRECT('R3'!$A$1),H$6,INDIRECT('R3'!$B$1))</f>
        <v>0</v>
      </c>
      <c r="I11" s="47"/>
      <c r="J11" s="47">
        <f ca="1">SUMIF(INDIRECT('R3'!$A$1),J$6,INDIRECT('R3'!$B$1))</f>
        <v>0</v>
      </c>
      <c r="K11" s="47"/>
      <c r="L11" s="47">
        <f ca="1">SUMIF(INDIRECT('R3'!$A$1),L$6,INDIRECT('R3'!$B$1))</f>
        <v>0</v>
      </c>
      <c r="M11" s="47"/>
      <c r="N11" s="47">
        <f ca="1">SUMIF(INDIRECT('R3'!$A$1),N$6,INDIRECT('R3'!$B$1))</f>
        <v>0</v>
      </c>
      <c r="O11" s="47"/>
      <c r="P11" s="47">
        <f ca="1">SUMIF(INDIRECT('R3'!$A$1),P$6,INDIRECT('R3'!$B$1))</f>
        <v>0</v>
      </c>
      <c r="Q11" s="47"/>
      <c r="R11" s="47">
        <f ca="1">SUMIF(INDIRECT('R3'!$A$1),R$6,INDIRECT('R3'!$B$1))</f>
        <v>0</v>
      </c>
      <c r="S11" s="47"/>
      <c r="T11" s="47">
        <f ca="1">SUMIF(INDIRECT('R3'!$A$1),T$6,INDIRECT('R3'!$B$1))</f>
        <v>0</v>
      </c>
      <c r="U11" s="47"/>
      <c r="V11" s="47">
        <f ca="1">SUMIF(INDIRECT('R3'!$A$1),V$6,INDIRECT('R3'!$B$1))</f>
        <v>0</v>
      </c>
      <c r="W11" s="47"/>
      <c r="X11" s="47">
        <f ca="1">SUMIF(INDIRECT('R3'!$A$1),X$6,INDIRECT('R3'!$B$1))</f>
        <v>0</v>
      </c>
      <c r="Y11" s="47"/>
      <c r="Z11" s="47">
        <f ca="1">SUMIF(INDIRECT('R3'!$A$1),Z$6,INDIRECT('R3'!$B$1))</f>
        <v>0</v>
      </c>
      <c r="AA11" s="47"/>
      <c r="AB11" s="47">
        <f ca="1">SUMIF(INDIRECT('R3'!$A$1),AB$6,INDIRECT('R3'!$B$1))</f>
        <v>0</v>
      </c>
      <c r="AC11" s="47"/>
      <c r="AD11" s="47">
        <f ca="1">SUMIF(INDIRECT('R3'!$A$1),AD$6,INDIRECT('R3'!$B$1))</f>
        <v>0</v>
      </c>
      <c r="AE11" s="47"/>
      <c r="AF11" s="47">
        <f ca="1">SUMIF(INDIRECT('R3'!$A$1),AF$6,INDIRECT('R3'!$B$1))</f>
        <v>0</v>
      </c>
      <c r="AG11" s="47"/>
      <c r="AH11" s="47">
        <f ca="1">SUMIF(INDIRECT('R3'!$A$1),AH$6,INDIRECT('R3'!$B$1))</f>
        <v>0</v>
      </c>
      <c r="AI11" s="47"/>
      <c r="AJ11" s="49">
        <f ca="1">+SUM(F11:AH11)-H11</f>
        <v>0</v>
      </c>
      <c r="AK11" s="121"/>
      <c r="AL11" s="49"/>
    </row>
    <row r="12" spans="1:38" x14ac:dyDescent="0.2">
      <c r="A12" s="109" t="s">
        <v>72</v>
      </c>
      <c r="B12" s="23"/>
      <c r="C12" s="32"/>
      <c r="D12" s="46"/>
      <c r="E12" s="46"/>
      <c r="F12" s="47">
        <v>0</v>
      </c>
      <c r="G12" s="47"/>
      <c r="H12" s="47"/>
      <c r="I12" s="47"/>
      <c r="J12" s="47">
        <f ca="1">SUMIF(INDIRECT('R4'!$A$1),J$6,INDIRECT('R4'!$B$1))++SUMIF(INDIRECT('R9'!$A$1),J$6,INDIRECT('R9'!$B$1))</f>
        <v>0</v>
      </c>
      <c r="K12" s="47"/>
      <c r="L12" s="47">
        <f ca="1">SUMIF(INDIRECT('R4'!$A$1),L$6,INDIRECT('R4'!$B$1))</f>
        <v>0</v>
      </c>
      <c r="M12" s="47"/>
      <c r="N12" s="47">
        <f ca="1">SUMIF(INDIRECT('R4'!$A$1),N$6,INDIRECT('R4'!$B$1))</f>
        <v>0</v>
      </c>
      <c r="O12" s="47"/>
      <c r="P12" s="47">
        <f ca="1">SUMIF(INDIRECT('R4'!$A$1),P$6,INDIRECT('R4'!$B$1))</f>
        <v>0</v>
      </c>
      <c r="Q12" s="47"/>
      <c r="R12" s="47">
        <f ca="1">SUMIF(INDIRECT('R4'!$A$1),R$6,INDIRECT('R4'!$B$1))</f>
        <v>0</v>
      </c>
      <c r="S12" s="47"/>
      <c r="T12" s="47">
        <f ca="1">SUMIF(INDIRECT('R4'!$A$1),T$6,INDIRECT('R4'!$B$1))</f>
        <v>0</v>
      </c>
      <c r="U12" s="47"/>
      <c r="V12" s="47">
        <f ca="1">SUMIF(INDIRECT('R4'!$A$1),V$6,INDIRECT('R4'!$B$1))</f>
        <v>0</v>
      </c>
      <c r="W12" s="47"/>
      <c r="X12" s="47">
        <f ca="1">SUMIF(INDIRECT('R4'!$A$1),X$6,INDIRECT('R4'!$B$1))</f>
        <v>0</v>
      </c>
      <c r="Y12" s="47"/>
      <c r="Z12" s="47">
        <f ca="1">SUMIF(INDIRECT('R4'!$A$1),Z$6,INDIRECT('R4'!$B$1))</f>
        <v>0</v>
      </c>
      <c r="AA12" s="47"/>
      <c r="AB12" s="47">
        <f ca="1">SUMIF(INDIRECT('R4'!$A$1),AB$6,INDIRECT('R4'!$B$1))</f>
        <v>0</v>
      </c>
      <c r="AC12" s="47"/>
      <c r="AD12" s="47">
        <f ca="1">SUMIF(INDIRECT('R4'!$A$1),AD$6,INDIRECT('R4'!$B$1))</f>
        <v>0</v>
      </c>
      <c r="AE12" s="47"/>
      <c r="AF12" s="47">
        <f ca="1">SUMIF(INDIRECT('R4'!$A$1),AF$6,INDIRECT('R4'!$B$1))</f>
        <v>0</v>
      </c>
      <c r="AG12" s="47"/>
      <c r="AH12" s="47">
        <f ca="1">SUMIF(INDIRECT('R4'!$A$1),AH$6,INDIRECT('R4'!$B$1))</f>
        <v>0</v>
      </c>
      <c r="AI12" s="47"/>
      <c r="AJ12" s="49">
        <f ca="1">F12+SUM(J12:AH12)</f>
        <v>0</v>
      </c>
      <c r="AK12" s="121"/>
      <c r="AL12" s="49"/>
    </row>
    <row r="13" spans="1:38" x14ac:dyDescent="0.2">
      <c r="A13" s="109" t="s">
        <v>119</v>
      </c>
      <c r="B13" s="23"/>
      <c r="C13" s="32"/>
      <c r="D13" s="46"/>
      <c r="E13" s="46"/>
      <c r="F13" s="47">
        <f ca="1">SUMIF(INDIRECT('R5'!$A$1),F$6,INDIRECT('R5'!$B$1))</f>
        <v>0</v>
      </c>
      <c r="G13" s="47"/>
      <c r="H13" s="47">
        <v>0</v>
      </c>
      <c r="I13" s="47"/>
      <c r="J13" s="47">
        <f ca="1">SUMIF(INDIRECT('R5'!$A$1),J$6,INDIRECT('R5'!$B$1))</f>
        <v>-29.978429760000001</v>
      </c>
      <c r="K13" s="47"/>
      <c r="L13" s="47">
        <f ca="1">SUMIF(INDIRECT('R5'!$A$1),L$6,INDIRECT('R5'!$B$1))</f>
        <v>0</v>
      </c>
      <c r="M13" s="47"/>
      <c r="N13" s="47">
        <f ca="1">SUMIF(INDIRECT('R5'!$A$1),N$6,INDIRECT('R5'!$B$1))</f>
        <v>0</v>
      </c>
      <c r="O13" s="47"/>
      <c r="P13" s="47">
        <f ca="1">SUMIF(INDIRECT('R5'!$A$1),P$6,INDIRECT('R5'!$B$1))</f>
        <v>0</v>
      </c>
      <c r="Q13" s="47"/>
      <c r="R13" s="47">
        <f ca="1">SUMIF(INDIRECT('R5'!$A$1),R$6,INDIRECT('R5'!$B$1))</f>
        <v>0</v>
      </c>
      <c r="S13" s="47"/>
      <c r="T13" s="47">
        <f ca="1">SUMIF(INDIRECT('R5'!$A$1),T$6,INDIRECT('R5'!$B$1))</f>
        <v>0</v>
      </c>
      <c r="U13" s="47"/>
      <c r="V13" s="47">
        <f ca="1">SUMIF(INDIRECT('R5'!$A$1),V$6,INDIRECT('R5'!$B$1))</f>
        <v>0</v>
      </c>
      <c r="W13" s="47"/>
      <c r="X13" s="47">
        <f ca="1">SUMIF(INDIRECT('R5'!$A$1),X$6,INDIRECT('R5'!$B$1))</f>
        <v>0</v>
      </c>
      <c r="Y13" s="47"/>
      <c r="Z13" s="47">
        <f ca="1">SUMIF(INDIRECT('R5'!$A$1),Z$6,INDIRECT('R5'!$B$1))</f>
        <v>0</v>
      </c>
      <c r="AA13" s="47"/>
      <c r="AB13" s="47">
        <f ca="1">SUMIF(INDIRECT('R5'!$A$1),AB$6,INDIRECT('R5'!$B$1))</f>
        <v>0</v>
      </c>
      <c r="AC13" s="47"/>
      <c r="AD13" s="47">
        <f ca="1">SUMIF(INDIRECT('R5'!$A$1),AD$6,INDIRECT('R5'!$B$1))</f>
        <v>0</v>
      </c>
      <c r="AE13" s="47"/>
      <c r="AF13" s="47">
        <f ca="1">SUMIF(INDIRECT('R5'!$A$1),AF$6,INDIRECT('R5'!$B$1))</f>
        <v>0</v>
      </c>
      <c r="AG13" s="47"/>
      <c r="AH13" s="47">
        <f ca="1">SUMIF(INDIRECT('R5'!$A$1),AH$6,INDIRECT('R5'!$B$1))</f>
        <v>0</v>
      </c>
      <c r="AI13" s="47"/>
      <c r="AJ13" s="49">
        <f ca="1">+SUM(F13:AH13)-H13</f>
        <v>-29.978429760000001</v>
      </c>
      <c r="AK13" s="121"/>
      <c r="AL13" s="49"/>
    </row>
    <row r="14" spans="1:38" x14ac:dyDescent="0.2">
      <c r="A14" s="55" t="s">
        <v>11</v>
      </c>
      <c r="B14" s="23">
        <v>3</v>
      </c>
      <c r="C14" s="32"/>
      <c r="D14" s="46" t="s">
        <v>33</v>
      </c>
      <c r="E14" s="46" t="s">
        <v>31</v>
      </c>
      <c r="F14" s="47">
        <v>0</v>
      </c>
      <c r="G14" s="47"/>
      <c r="H14" s="47"/>
      <c r="I14" s="47"/>
      <c r="J14" s="47">
        <f ca="1">SUMIF(INDIRECT('R2'!$A$1),J$6,INDIRECT('R2'!$C$1))+SUMIF(INDIRECT('R8'!$A$1),J$6,INDIRECT('R8'!$C$1))</f>
        <v>67.409497150000007</v>
      </c>
      <c r="K14" s="47"/>
      <c r="L14" s="47">
        <f ca="1">SUMIF(INDIRECT('R2'!$A$1),L$6,INDIRECT('R2'!$C$1))+SUMIF(INDIRECT('R8'!$A$1),L$6,INDIRECT('R8'!$C$1))</f>
        <v>104.63296655999997</v>
      </c>
      <c r="M14" s="47"/>
      <c r="N14" s="47">
        <f ca="1">SUMIF(INDIRECT('R2'!$A$1),N$6,INDIRECT('R2'!$C$1))+SUMIF(INDIRECT('R8'!$A$1),N$6,INDIRECT('R8'!$C$1))</f>
        <v>124.32804382999998</v>
      </c>
      <c r="O14" s="47"/>
      <c r="P14" s="47">
        <f ca="1">SUMIF(INDIRECT('R2'!$A$1),P$6,INDIRECT('R2'!$C$1))+SUMIF(INDIRECT('R8'!$A$1),P$6,INDIRECT('R8'!$C$1))</f>
        <v>141.76443130999996</v>
      </c>
      <c r="Q14" s="47"/>
      <c r="R14" s="47">
        <f ca="1">SUMIF(INDIRECT('R2'!$A$1),R$6,INDIRECT('R2'!$C$1))+SUMIF(INDIRECT('R8'!$A$1),R$6,INDIRECT('R8'!$C$1))</f>
        <v>143.99772202999998</v>
      </c>
      <c r="S14" s="47">
        <f>SUMIF('R2'!$A$3:$A$3,S$6,'R2'!$E$3:$E$3)</f>
        <v>0</v>
      </c>
      <c r="T14" s="47">
        <f ca="1">SUMIF(INDIRECT('R2'!$A$1),T$6,INDIRECT('R2'!$C$1))+SUMIF(INDIRECT('R8'!$A$1),T$6,INDIRECT('R8'!$C$1))</f>
        <v>142.21977963999998</v>
      </c>
      <c r="U14" s="47"/>
      <c r="V14" s="47">
        <f ca="1">SUMIF(INDIRECT('R2'!$A$1),V$6,INDIRECT('R2'!$C$1))+SUMIF(INDIRECT('R8'!$A$1),V$6,INDIRECT('R8'!$C$1))</f>
        <v>151.64341546000003</v>
      </c>
      <c r="W14" s="47"/>
      <c r="X14" s="47">
        <f ca="1">SUMIF(INDIRECT('R2'!$A$1),X$6,INDIRECT('R2'!$C$1))+SUMIF(INDIRECT('R8'!$A$1),X$6,INDIRECT('R8'!$C$1))</f>
        <v>188.35188235000001</v>
      </c>
      <c r="Y14" s="47"/>
      <c r="Z14" s="47">
        <f ca="1">SUMIF(INDIRECT('R2'!$A$1),Z$6,INDIRECT('R2'!$C$1))+SUMIF(INDIRECT('R8'!$A$1),Z$6,INDIRECT('R8'!$C$1))</f>
        <v>192.83877270000005</v>
      </c>
      <c r="AA14" s="47"/>
      <c r="AB14" s="47">
        <f ca="1">SUMIF(INDIRECT('R2'!$A$1),AB$6,INDIRECT('R2'!$C$1))+SUMIF(INDIRECT('R8'!$A$1),AB$6,INDIRECT('R8'!$C$1))</f>
        <v>71.774563790000002</v>
      </c>
      <c r="AC14" s="47"/>
      <c r="AD14" s="47">
        <f ca="1">SUMIF(INDIRECT('R2'!$A$1),AD$6,INDIRECT('R2'!$C$1))+SUMIF(INDIRECT('R8'!$A$1),AD$6,INDIRECT('R8'!$C$1))</f>
        <v>59.910066730000011</v>
      </c>
      <c r="AE14" s="47"/>
      <c r="AF14" s="47">
        <f ca="1">SUMIF(INDIRECT('R2'!$A$1),AF$6,INDIRECT('R2'!$C$1))+SUMIF(INDIRECT('R8'!$A$1),AF$6,INDIRECT('R8'!$C$1))</f>
        <v>-11.582973670000001</v>
      </c>
      <c r="AG14" s="47"/>
      <c r="AH14" s="47">
        <f ca="1">SUMIF(INDIRECT('R2'!$A$1),AH$6,INDIRECT('R2'!$C$1))+SUMIF(INDIRECT('R8'!$A$1),AH$6,INDIRECT('R8'!$C$1))</f>
        <v>-0.87224197999999598</v>
      </c>
      <c r="AI14" s="47"/>
      <c r="AJ14" s="49">
        <f ca="1">F14+SUM(J14:AH14)</f>
        <v>1376.4159259</v>
      </c>
      <c r="AK14" s="121"/>
      <c r="AL14" s="49"/>
    </row>
    <row r="15" spans="1:38" x14ac:dyDescent="0.2">
      <c r="A15" s="57" t="s">
        <v>12</v>
      </c>
      <c r="B15" s="23">
        <v>4</v>
      </c>
      <c r="C15" s="32"/>
      <c r="D15" s="46" t="s">
        <v>34</v>
      </c>
      <c r="E15" s="46" t="s">
        <v>31</v>
      </c>
      <c r="F15" s="47">
        <v>0</v>
      </c>
      <c r="G15" s="47"/>
      <c r="H15" s="47"/>
      <c r="I15" s="47"/>
      <c r="J15" s="47">
        <f ca="1">SUMIF(INDIRECT('R2'!$A$1),J$6,INDIRECT('R2'!$D$1))+SUMIF(INDIRECT('R8'!$A$1),J$6,INDIRECT('R8'!$D$1))</f>
        <v>-4.2677131946841289</v>
      </c>
      <c r="K15" s="47"/>
      <c r="L15" s="47">
        <f ca="1">SUMIF(INDIRECT('R2'!$A$1),L$6,INDIRECT('R2'!$D$1))+SUMIF(INDIRECT('R8'!$A$1),L$6,INDIRECT('R8'!$D$1))</f>
        <v>-4.5552847270549588</v>
      </c>
      <c r="M15" s="47"/>
      <c r="N15" s="47">
        <f ca="1">SUMIF(INDIRECT('R2'!$A$1),N$6,INDIRECT('R2'!$D$1))+SUMIF(INDIRECT('R8'!$A$1),N$6,INDIRECT('R8'!$D$1))</f>
        <v>-6.7835255744317013</v>
      </c>
      <c r="O15" s="47"/>
      <c r="P15" s="47">
        <f ca="1">SUMIF(INDIRECT('R2'!$A$1),P$6,INDIRECT('R2'!$D$1))+SUMIF(INDIRECT('R8'!$A$1),P$6,INDIRECT('R8'!$D$1))</f>
        <v>-7.2814558642986107</v>
      </c>
      <c r="Q15" s="47"/>
      <c r="R15" s="47">
        <f ca="1">SUMIF(INDIRECT('R2'!$A$1),R$6,INDIRECT('R2'!$D$1))+SUMIF(INDIRECT('R8'!$A$1),R$6,INDIRECT('R8'!$D$1))</f>
        <v>-8.85650022679358</v>
      </c>
      <c r="S15" s="47">
        <f>SUMIF('R2'!$A$3:$A$3,S$6,'R2'!$I$3:$I$3)</f>
        <v>0</v>
      </c>
      <c r="T15" s="47">
        <f ca="1">SUMIF(INDIRECT('R2'!$A$1),T$6,INDIRECT('R2'!$D$1))+SUMIF(INDIRECT('R8'!$A$1),T$6,INDIRECT('R8'!$D$1))</f>
        <v>-7.5922545924251246</v>
      </c>
      <c r="U15" s="47"/>
      <c r="V15" s="47">
        <f ca="1">SUMIF(INDIRECT('R2'!$A$1),V$6,INDIRECT('R2'!$D$1))+SUMIF(INDIRECT('R8'!$A$1),V$6,INDIRECT('R8'!$D$1))</f>
        <v>-8.828653457172857</v>
      </c>
      <c r="W15" s="47"/>
      <c r="X15" s="47">
        <f ca="1">SUMIF(INDIRECT('R2'!$A$1),X$6,INDIRECT('R2'!$D$1))+SUMIF(INDIRECT('R8'!$A$1),X$6,INDIRECT('R8'!$D$1))</f>
        <v>-9.7390681685000011</v>
      </c>
      <c r="Y15" s="47"/>
      <c r="Z15" s="47">
        <f ca="1">SUMIF(INDIRECT('R2'!$A$1),Z$6,INDIRECT('R2'!$D$1))+SUMIF(INDIRECT('R8'!$A$1),Z$6,INDIRECT('R8'!$D$1))</f>
        <v>-10.1448952561</v>
      </c>
      <c r="AA15" s="47"/>
      <c r="AB15" s="47">
        <f ca="1">SUMIF(INDIRECT('R2'!$A$1),AB$6,INDIRECT('R2'!$D$1))+SUMIF(INDIRECT('R8'!$A$1),AB$6,INDIRECT('R8'!$D$1))</f>
        <v>-0.88985764720000005</v>
      </c>
      <c r="AC15" s="47"/>
      <c r="AD15" s="47">
        <f ca="1">SUMIF(INDIRECT('R2'!$A$1),AD$6,INDIRECT('R2'!$D$1))+SUMIF(INDIRECT('R8'!$A$1),AD$6,INDIRECT('R8'!$D$1))</f>
        <v>-0.85576664060000007</v>
      </c>
      <c r="AE15" s="47"/>
      <c r="AF15" s="47">
        <f ca="1">SUMIF(INDIRECT('R2'!$A$1),AF$6,INDIRECT('R2'!$D$1))+SUMIF(INDIRECT('R8'!$A$1),AF$6,INDIRECT('R8'!$D$1))</f>
        <v>-0.37076793899999999</v>
      </c>
      <c r="AG15" s="47"/>
      <c r="AH15" s="47">
        <f ca="1">SUMIF(INDIRECT('R2'!$A$1),AH$6,INDIRECT('R2'!$D$1))+SUMIF(INDIRECT('R8'!$A$1),AH$6,INDIRECT('R8'!$D$1))</f>
        <v>-4.0434649719285387</v>
      </c>
      <c r="AI15" s="47"/>
      <c r="AJ15" s="49">
        <f ca="1">F15+SUM(J15:AH15)</f>
        <v>-74.209208260189513</v>
      </c>
      <c r="AK15" s="121"/>
      <c r="AL15" s="49"/>
    </row>
    <row r="16" spans="1:38" x14ac:dyDescent="0.2">
      <c r="A16" s="57" t="s">
        <v>13</v>
      </c>
      <c r="B16" s="23">
        <v>5</v>
      </c>
      <c r="C16" s="32"/>
      <c r="D16" s="46" t="s">
        <v>34</v>
      </c>
      <c r="E16" s="46" t="s">
        <v>35</v>
      </c>
      <c r="F16" s="47">
        <v>0</v>
      </c>
      <c r="G16" s="47"/>
      <c r="H16" s="47"/>
      <c r="I16" s="47"/>
      <c r="J16" s="47">
        <f ca="1">IF(TODAY()&gt;=_NX1,0,SUMIF(INDIRECT('R1'!$A$1),J$6,INDIRECT('R1'!$B$1))+SUMIF(INDIRECT('R7'!$A$1),J$6,INDIRECT('R7'!$B$1)))</f>
        <v>0</v>
      </c>
      <c r="K16" s="47"/>
      <c r="L16" s="47">
        <f ca="1">SUMIF(INDIRECT('R1'!$A$1),L$6,INDIRECT('R1'!$B$1))+SUMIF(INDIRECT('R7'!$A$1),L$6,INDIRECT('R7'!$B$1))+L18</f>
        <v>378.62151205999999</v>
      </c>
      <c r="M16" s="47"/>
      <c r="N16" s="47">
        <f ca="1">SUMIF(INDIRECT('R1'!$A$1),N$6,INDIRECT('R1'!$B$1))+SUMIF(INDIRECT('R7'!$A$1),N$6,INDIRECT('R7'!$B$1))+N18</f>
        <v>406.74705691000003</v>
      </c>
      <c r="O16" s="47"/>
      <c r="P16" s="47">
        <f ca="1">SUMIF(INDIRECT('R1'!$A$1),P$6,INDIRECT('R1'!$B$1))+SUMIF(INDIRECT('R7'!$A$1),P$6,INDIRECT('R7'!$B$1))+P18</f>
        <v>423.95937402999999</v>
      </c>
      <c r="Q16" s="47"/>
      <c r="R16" s="47">
        <f ca="1">SUMIF(INDIRECT('R1'!$A$1),R$6,INDIRECT('R1'!$B$1))+SUMIF(INDIRECT('R7'!$A$1),R$6,INDIRECT('R7'!$B$1))+R18</f>
        <v>424.08534481999999</v>
      </c>
      <c r="S16" s="47"/>
      <c r="T16" s="47">
        <f ca="1">SUMIF(INDIRECT('R1'!$A$1),T$6,INDIRECT('R1'!$B$1))+SUMIF(INDIRECT('R7'!$A$1),T$6,INDIRECT('R7'!$B$1))+T18</f>
        <v>413.36659765000002</v>
      </c>
      <c r="U16" s="47"/>
      <c r="V16" s="47">
        <f ca="1">SUMIF(INDIRECT('R1'!$A$1),V$6,INDIRECT('R1'!$B$1))+SUMIF(INDIRECT('R7'!$A$1),V$6,INDIRECT('R7'!$B$1))+V18</f>
        <v>396.46362797</v>
      </c>
      <c r="W16" s="47"/>
      <c r="X16" s="47">
        <f ca="1">SUMIF(INDIRECT('R1'!$A$1),X$6,INDIRECT('R1'!$B$1))+SUMIF(INDIRECT('R7'!$A$1),X$6,INDIRECT('R7'!$B$1))+X18</f>
        <v>387.44914541999998</v>
      </c>
      <c r="Y16" s="47"/>
      <c r="Z16" s="47">
        <f ca="1">SUMIF(INDIRECT('R1'!$A$1),Z$6,INDIRECT('R1'!$B$1))+SUMIF(INDIRECT('R7'!$A$1),Z$6,INDIRECT('R7'!$B$1))+Z18</f>
        <v>396.64385719000001</v>
      </c>
      <c r="AA16" s="47"/>
      <c r="AB16" s="47">
        <f ca="1">SUMIF(INDIRECT('R1'!$A$1),AB$6,INDIRECT('R1'!$B$1))+SUMIF(INDIRECT('R7'!$A$1),AB$6,INDIRECT('R7'!$B$1))+AB18</f>
        <v>280.73530620000003</v>
      </c>
      <c r="AC16" s="47"/>
      <c r="AD16" s="47">
        <f ca="1">SUMIF(INDIRECT('R1'!$A$1),AD$6,INDIRECT('R1'!$B$1))+SUMIF(INDIRECT('R7'!$A$1),AD$6,INDIRECT('R7'!$B$1))+AD18</f>
        <v>463.90395085</v>
      </c>
      <c r="AE16" s="47"/>
      <c r="AF16" s="47">
        <f ca="1">SUMIF(INDIRECT('R1'!$A$1),AF$6,INDIRECT('R1'!$B$1))+SUMIF(INDIRECT('R7'!$A$1),AF$6,INDIRECT('R7'!$B$1))+AF18</f>
        <v>1249.56553863</v>
      </c>
      <c r="AG16" s="47"/>
      <c r="AH16" s="47">
        <f ca="1">SUMIF(INDIRECT('R1'!$A$1),AH$6,INDIRECT('R1'!$B$1))+SUMIF(INDIRECT('R7'!$A$1),AH$6,INDIRECT('R7'!$B$1))+AH18</f>
        <v>4945.8626497799978</v>
      </c>
      <c r="AI16" s="47"/>
      <c r="AJ16" s="49">
        <f ca="1">F16+SUM(J16:AH16)</f>
        <v>10167.403961509997</v>
      </c>
      <c r="AK16" s="121"/>
      <c r="AL16" s="49"/>
    </row>
    <row r="17" spans="1:38" ht="13.5" x14ac:dyDescent="0.25">
      <c r="A17" s="115" t="s">
        <v>38</v>
      </c>
      <c r="B17" s="116"/>
      <c r="C17" s="117"/>
      <c r="D17" s="118"/>
      <c r="E17" s="118"/>
      <c r="F17" s="119">
        <f ca="1">+F10+F15+F16+F12</f>
        <v>0</v>
      </c>
      <c r="G17" s="51"/>
      <c r="H17" s="120">
        <f ca="1">SUM(H10:H16)</f>
        <v>0</v>
      </c>
      <c r="I17" s="51"/>
      <c r="J17" s="119">
        <f ca="1">+J10+J15+J16+J12</f>
        <v>-4.2677131946841289</v>
      </c>
      <c r="K17" s="51"/>
      <c r="L17" s="119">
        <f ca="1">L10+L15+L16</f>
        <v>374.066227332945</v>
      </c>
      <c r="M17" s="51"/>
      <c r="N17" s="119">
        <f ca="1">+N10+N15+N16</f>
        <v>399.96353133556835</v>
      </c>
      <c r="O17" s="51"/>
      <c r="P17" s="119">
        <f ca="1">+P10+P15+P16</f>
        <v>416.67791816570139</v>
      </c>
      <c r="Q17" s="51"/>
      <c r="R17" s="119">
        <f ca="1">+R10+R15+R16</f>
        <v>415.22884459320642</v>
      </c>
      <c r="S17" s="51"/>
      <c r="T17" s="119">
        <f ca="1">+T10+T15+T16</f>
        <v>405.77434305757487</v>
      </c>
      <c r="U17" s="51"/>
      <c r="V17" s="119">
        <f ca="1">+V10+V15+V16</f>
        <v>387.63497451282717</v>
      </c>
      <c r="W17" s="51"/>
      <c r="X17" s="119">
        <f ca="1">+X10+X15+X16</f>
        <v>377.71007725149997</v>
      </c>
      <c r="Y17" s="51"/>
      <c r="Z17" s="119">
        <f ca="1">+Z10+Z15+Z16</f>
        <v>386.49896193389998</v>
      </c>
      <c r="AA17" s="51"/>
      <c r="AB17" s="119">
        <f ca="1">+AB10+AB15+AB16</f>
        <v>279.84544855280001</v>
      </c>
      <c r="AC17" s="51"/>
      <c r="AD17" s="119">
        <f ca="1">+AD10+AD15+AD16</f>
        <v>463.04818420940001</v>
      </c>
      <c r="AE17" s="51"/>
      <c r="AF17" s="119">
        <f ca="1">+AF10+AF15+AF16</f>
        <v>1249.194770691</v>
      </c>
      <c r="AG17" s="51"/>
      <c r="AH17" s="119">
        <f ca="1">+AH10+AH15+AH16</f>
        <v>4941.8191848080696</v>
      </c>
      <c r="AI17" s="51"/>
      <c r="AJ17" s="119">
        <f ca="1">+AJ10+AJ15+AJ16+AJ12</f>
        <v>10093.194753249807</v>
      </c>
      <c r="AK17" s="121"/>
      <c r="AL17" s="49"/>
    </row>
    <row r="18" spans="1:38" x14ac:dyDescent="0.2">
      <c r="A18" s="57" t="s">
        <v>68</v>
      </c>
      <c r="B18" s="23"/>
      <c r="C18" s="32"/>
      <c r="D18" s="46"/>
      <c r="E18" s="46"/>
      <c r="F18" s="47"/>
      <c r="G18" s="47"/>
      <c r="H18" s="47"/>
      <c r="I18" s="47"/>
      <c r="J18" s="47">
        <f ca="1">SUMIF(INDIRECT('R2'!$A$1),J$6,INDIRECT('R2'!$H$1))+SUMIF(INDIRECT('R8'!$A$1),J$6,INDIRECT('R8'!$H$1))</f>
        <v>0</v>
      </c>
      <c r="K18" s="47"/>
      <c r="L18" s="47">
        <f ca="1">SUMIF(INDIRECT('R2'!$A$1),L$6,INDIRECT('R2'!$H$1))</f>
        <v>0</v>
      </c>
      <c r="M18" s="47"/>
      <c r="N18" s="47">
        <f ca="1">SUMIF(INDIRECT('R2'!$A$1),N$6,INDIRECT('R2'!$H$1))</f>
        <v>0</v>
      </c>
      <c r="O18" s="47"/>
      <c r="P18" s="47">
        <f ca="1">SUMIF(INDIRECT('R2'!$A$1),P$6,INDIRECT('R2'!$H$1))</f>
        <v>0</v>
      </c>
      <c r="Q18" s="47"/>
      <c r="R18" s="47">
        <f ca="1">SUMIF(INDIRECT('R2'!$A$1),R$6,INDIRECT('R2'!$H$1))</f>
        <v>0</v>
      </c>
      <c r="S18" s="47"/>
      <c r="T18" s="47">
        <f ca="1">SUMIF(INDIRECT('R2'!$A$1),T$6,INDIRECT('R2'!$H$1))</f>
        <v>0</v>
      </c>
      <c r="U18" s="47"/>
      <c r="V18" s="47">
        <f ca="1">SUMIF(INDIRECT('R2'!$A$1),V$6,INDIRECT('R2'!$H$1))</f>
        <v>0</v>
      </c>
      <c r="W18" s="47"/>
      <c r="X18" s="47">
        <f ca="1">SUMIF(INDIRECT('R2'!$A$1),X$6,INDIRECT('R2'!$H$1))</f>
        <v>0</v>
      </c>
      <c r="Y18" s="47"/>
      <c r="Z18" s="47">
        <f ca="1">SUMIF(INDIRECT('R2'!$A$1),Z$6,INDIRECT('R2'!$H$1))</f>
        <v>0</v>
      </c>
      <c r="AA18" s="47"/>
      <c r="AB18" s="47">
        <f ca="1">SUMIF(INDIRECT('R2'!$A$1),AB$6,INDIRECT('R2'!$H$1))</f>
        <v>0</v>
      </c>
      <c r="AC18" s="47"/>
      <c r="AD18" s="47">
        <f ca="1">SUMIF(INDIRECT('R2'!$A$1),AD$6,INDIRECT('R2'!$H$1))</f>
        <v>0</v>
      </c>
      <c r="AE18" s="47"/>
      <c r="AF18" s="47">
        <f ca="1">SUMIF(INDIRECT('R2'!$A$1),AF$6,INDIRECT('R2'!$H$1))</f>
        <v>0</v>
      </c>
      <c r="AG18" s="47"/>
      <c r="AH18" s="47">
        <f ca="1">SUMIF(INDIRECT('R2'!$A$1),AH$6,INDIRECT('R2'!$H$1))</f>
        <v>0</v>
      </c>
      <c r="AI18" s="47"/>
      <c r="AJ18" s="49">
        <f ca="1">SUM(F18:AH18)</f>
        <v>0</v>
      </c>
      <c r="AK18" s="121"/>
      <c r="AL18" s="26"/>
    </row>
    <row r="19" spans="1:38" x14ac:dyDescent="0.2">
      <c r="AH19" s="100"/>
    </row>
    <row r="20" spans="1:38" x14ac:dyDescent="0.2">
      <c r="F20" s="49"/>
      <c r="H20" s="49"/>
      <c r="J20" s="49"/>
      <c r="L20" s="49"/>
      <c r="N20" s="49"/>
      <c r="P20" s="49"/>
      <c r="R20" s="49"/>
      <c r="T20" s="49"/>
      <c r="V20" s="49"/>
      <c r="X20" s="49"/>
      <c r="Z20" s="49"/>
      <c r="AB20" s="49"/>
      <c r="AD20" s="49"/>
      <c r="AF20" s="49"/>
      <c r="AH20" s="49"/>
      <c r="AJ20" s="49"/>
    </row>
    <row r="21" spans="1:38" x14ac:dyDescent="0.2">
      <c r="N21" s="126"/>
      <c r="P21" s="29"/>
    </row>
    <row r="22" spans="1:38" x14ac:dyDescent="0.2">
      <c r="N22" s="126"/>
      <c r="P22" s="29"/>
    </row>
    <row r="23" spans="1:38" ht="13.5" x14ac:dyDescent="0.25">
      <c r="A23" s="54" t="str">
        <f>A9 &amp; " GRMS Positions"</f>
        <v>WT-SOCAL GRMS Positions</v>
      </c>
      <c r="B23" s="45"/>
      <c r="C23" s="39"/>
      <c r="D23" s="40"/>
      <c r="E23" s="40"/>
      <c r="F23" s="39"/>
      <c r="G23" s="39"/>
      <c r="H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spans="1:38" x14ac:dyDescent="0.2">
      <c r="A24" s="55" t="s">
        <v>40</v>
      </c>
      <c r="B24" s="23">
        <v>1</v>
      </c>
      <c r="C24" s="32"/>
      <c r="D24" s="46" t="s">
        <v>92</v>
      </c>
      <c r="E24" s="46" t="s">
        <v>81</v>
      </c>
      <c r="F24" s="47">
        <f ca="1">SUMIF(INDIRECT(QueryPage!$I$2),F$6&amp;$E24,INDIRECT(QueryPage!$G$2))/10000</f>
        <v>0</v>
      </c>
      <c r="G24" s="47"/>
      <c r="H24" s="47">
        <v>0</v>
      </c>
      <c r="J24" s="47">
        <f ca="1">SUMIF(INDIRECT(QueryPage!$I$2),J$6&amp;$E24,INDIRECT(QueryPage!$G$2))/10000</f>
        <v>0</v>
      </c>
      <c r="K24" s="47"/>
      <c r="L24" s="47">
        <f ca="1">SUMIF(INDIRECT(QueryPage!$I$2),L$6&amp;$E24,INDIRECT(QueryPage!$G$2))/10000</f>
        <v>0</v>
      </c>
      <c r="M24" s="47"/>
      <c r="N24" s="47">
        <f ca="1">SUMIF(INDIRECT(QueryPage!$I$2),N$6&amp;$E24,INDIRECT(QueryPage!$G$2))/10000</f>
        <v>0</v>
      </c>
      <c r="O24" s="47"/>
      <c r="P24" s="47">
        <f ca="1">SUMIF(INDIRECT(QueryPage!$I$2),P$6&amp;$E24,INDIRECT(QueryPage!$G$2))/10000</f>
        <v>0</v>
      </c>
      <c r="Q24" s="47"/>
      <c r="R24" s="47">
        <f ca="1">SUMIF(INDIRECT(QueryPage!$I$2),R$6&amp;$E24,INDIRECT(QueryPage!$G$2))/10000</f>
        <v>0</v>
      </c>
      <c r="S24" s="47"/>
      <c r="T24" s="47">
        <f ca="1">SUMIF(INDIRECT(QueryPage!$I$2),T$6&amp;$E24,INDIRECT(QueryPage!$G$2))/10000</f>
        <v>0</v>
      </c>
      <c r="U24" s="47"/>
      <c r="V24" s="47">
        <f ca="1">SUMIF(INDIRECT(QueryPage!$I$2),V$6&amp;$E24,INDIRECT(QueryPage!$G$2))/10000</f>
        <v>0</v>
      </c>
      <c r="W24" s="47"/>
      <c r="X24" s="47">
        <f ca="1">SUMIF(INDIRECT(QueryPage!$I$2),X$6&amp;$E24,INDIRECT(QueryPage!$G$2))/10000</f>
        <v>0</v>
      </c>
      <c r="Y24" s="47"/>
      <c r="Z24" s="47">
        <f ca="1">SUMIF(INDIRECT(QueryPage!$I$2),Z$6&amp;$E24,INDIRECT(QueryPage!$G$2))/10000</f>
        <v>0</v>
      </c>
      <c r="AA24" s="47"/>
      <c r="AB24" s="47">
        <f ca="1">SUMIF(INDIRECT(QueryPage!$I$2),AB$6&amp;$E24,INDIRECT(QueryPage!$G$2))/10000</f>
        <v>0</v>
      </c>
      <c r="AC24" s="47"/>
      <c r="AD24" s="47">
        <f ca="1">SUMIF(INDIRECT(QueryPage!$I$2),AD$6&amp;$E24,INDIRECT(QueryPage!$G$2))/10000</f>
        <v>0</v>
      </c>
      <c r="AE24" s="47"/>
      <c r="AF24" s="47">
        <f ca="1">SUMIF(INDIRECT(QueryPage!$I$2),AF$6&amp;$E24,INDIRECT(QueryPage!$G$2))/10000</f>
        <v>0</v>
      </c>
      <c r="AG24" s="47"/>
      <c r="AH24" s="47">
        <f ca="1">SUMIF(INDIRECT(QueryPage!$I$2),AH$6&amp;$E24,INDIRECT(QueryPage!$G$2))/10000</f>
        <v>0</v>
      </c>
      <c r="AI24" s="48"/>
      <c r="AJ24" s="49">
        <f ca="1">SUM(F24:AH24)-H24</f>
        <v>0</v>
      </c>
      <c r="AK24" s="50"/>
    </row>
    <row r="25" spans="1:38" x14ac:dyDescent="0.2">
      <c r="A25" s="55" t="s">
        <v>72</v>
      </c>
      <c r="B25" s="23">
        <v>1</v>
      </c>
      <c r="C25" s="32"/>
      <c r="D25" s="46" t="s">
        <v>92</v>
      </c>
      <c r="E25" s="46" t="s">
        <v>80</v>
      </c>
      <c r="F25" s="47">
        <f ca="1">SUMIF(INDIRECT(QueryPage!$I$2),F$6&amp;$E25,INDIRECT(QueryPage!$G$2))/10000</f>
        <v>0</v>
      </c>
      <c r="G25" s="47"/>
      <c r="H25" s="47"/>
      <c r="J25" s="47">
        <f ca="1">SUMIF(INDIRECT(QueryPage!$I$2),J$6&amp;$E25,INDIRECT(QueryPage!$G$2))/10000</f>
        <v>0</v>
      </c>
      <c r="K25" s="47"/>
      <c r="L25" s="47">
        <f ca="1">SUMIF(INDIRECT(QueryPage!$I$2),L$6&amp;$E25,INDIRECT(QueryPage!$G$2))/10000</f>
        <v>0</v>
      </c>
      <c r="M25" s="47"/>
      <c r="N25" s="47">
        <f ca="1">SUMIF(INDIRECT(QueryPage!$I$2),N$6&amp;$E25,INDIRECT(QueryPage!$G$2))/10000</f>
        <v>0</v>
      </c>
      <c r="O25" s="47"/>
      <c r="P25" s="47">
        <f ca="1">SUMIF(INDIRECT(QueryPage!$I$2),P$6&amp;$E25,INDIRECT(QueryPage!$G$2))/10000</f>
        <v>0</v>
      </c>
      <c r="Q25" s="47"/>
      <c r="R25" s="47">
        <f ca="1">SUMIF(INDIRECT(QueryPage!$I$2),R$6&amp;$E25,INDIRECT(QueryPage!$G$2))/10000</f>
        <v>0</v>
      </c>
      <c r="S25" s="47"/>
      <c r="T25" s="47">
        <f ca="1">SUMIF(INDIRECT(QueryPage!$I$2),T$6&amp;$E25,INDIRECT(QueryPage!$G$2))/10000</f>
        <v>0</v>
      </c>
      <c r="U25" s="47"/>
      <c r="V25" s="47">
        <f ca="1">SUMIF(INDIRECT(QueryPage!$I$2),V$6&amp;$E25,INDIRECT(QueryPage!$G$2))/10000</f>
        <v>0</v>
      </c>
      <c r="W25" s="47"/>
      <c r="X25" s="47">
        <f ca="1">SUMIF(INDIRECT(QueryPage!$I$2),X$6&amp;$E25,INDIRECT(QueryPage!$G$2))/10000</f>
        <v>0</v>
      </c>
      <c r="Y25" s="47"/>
      <c r="Z25" s="47">
        <f ca="1">SUMIF(INDIRECT(QueryPage!$I$2),Z$6&amp;$E25,INDIRECT(QueryPage!$G$2))/10000</f>
        <v>0</v>
      </c>
      <c r="AA25" s="47"/>
      <c r="AB25" s="47">
        <f ca="1">SUMIF(INDIRECT(QueryPage!$I$2),AB$6&amp;$E25,INDIRECT(QueryPage!$G$2))/10000</f>
        <v>0</v>
      </c>
      <c r="AC25" s="47"/>
      <c r="AD25" s="47">
        <f ca="1">SUMIF(INDIRECT(QueryPage!$I$2),AD$6&amp;$E25,INDIRECT(QueryPage!$G$2))/10000</f>
        <v>0</v>
      </c>
      <c r="AE25" s="47"/>
      <c r="AF25" s="47">
        <f ca="1">SUMIF(INDIRECT(QueryPage!$I$2),AF$6&amp;$E25,INDIRECT(QueryPage!$G$2))/10000</f>
        <v>0</v>
      </c>
      <c r="AG25" s="47"/>
      <c r="AH25" s="47">
        <f ca="1">SUMIF(INDIRECT(QueryPage!$I$2),AH$6&amp;$E25,INDIRECT(QueryPage!$G$2))/10000</f>
        <v>0</v>
      </c>
      <c r="AI25" s="48"/>
      <c r="AJ25" s="49">
        <f ca="1">SUM(F25:AH25)-H25</f>
        <v>0</v>
      </c>
      <c r="AK25" s="50"/>
    </row>
    <row r="26" spans="1:38" x14ac:dyDescent="0.2">
      <c r="A26" s="55" t="s">
        <v>119</v>
      </c>
      <c r="B26" s="23"/>
      <c r="C26" s="32"/>
      <c r="D26" s="46"/>
      <c r="E26" s="46" t="s">
        <v>118</v>
      </c>
      <c r="F26" s="47">
        <f ca="1">SUMIF(INDIRECT(QueryPage!$I$2),F$6&amp;$E26,INDIRECT(QueryPage!$G$2))/10000</f>
        <v>0</v>
      </c>
      <c r="G26" s="47"/>
      <c r="H26" s="47">
        <f ca="1">SUMIF(INDIRECT(QueryPage!$I$2),H$6&amp;$E26,INDIRECT(QueryPage!$G$2))/10000</f>
        <v>0</v>
      </c>
      <c r="J26" s="47">
        <f ca="1">SUMIF(INDIRECT(QueryPage!$I$2),J$6&amp;$E26,INDIRECT(QueryPage!$G$2))/10000</f>
        <v>0</v>
      </c>
      <c r="K26" s="47"/>
      <c r="L26" s="47">
        <f ca="1">SUMIF(INDIRECT(QueryPage!$I$2),L$6&amp;$E26,INDIRECT(QueryPage!$G$2))/10000</f>
        <v>0</v>
      </c>
      <c r="M26" s="47"/>
      <c r="N26" s="47">
        <f ca="1">SUMIF(INDIRECT(QueryPage!$I$2),N$6&amp;$E26,INDIRECT(QueryPage!$G$2))/10000</f>
        <v>0</v>
      </c>
      <c r="O26" s="47"/>
      <c r="P26" s="47">
        <f ca="1">SUMIF(INDIRECT(QueryPage!$I$2),P$6&amp;$E26,INDIRECT(QueryPage!$G$2))/10000</f>
        <v>0</v>
      </c>
      <c r="Q26" s="47"/>
      <c r="R26" s="47">
        <f ca="1">SUMIF(INDIRECT(QueryPage!$I$2),R$6&amp;$E26,INDIRECT(QueryPage!$G$2))/10000</f>
        <v>0</v>
      </c>
      <c r="S26" s="47"/>
      <c r="T26" s="47">
        <f ca="1">SUMIF(INDIRECT(QueryPage!$I$2),T$6&amp;$E26,INDIRECT(QueryPage!$G$2))/10000</f>
        <v>0</v>
      </c>
      <c r="U26" s="47"/>
      <c r="V26" s="47">
        <f ca="1">SUMIF(INDIRECT(QueryPage!$I$2),V$6&amp;$E26,INDIRECT(QueryPage!$G$2))/10000</f>
        <v>0</v>
      </c>
      <c r="W26" s="47"/>
      <c r="X26" s="47">
        <f ca="1">SUMIF(INDIRECT(QueryPage!$I$2),X$6&amp;$E26,INDIRECT(QueryPage!$G$2))/10000</f>
        <v>0</v>
      </c>
      <c r="Y26" s="47"/>
      <c r="Z26" s="47">
        <f ca="1">SUMIF(INDIRECT(QueryPage!$I$2),Z$6&amp;$E26,INDIRECT(QueryPage!$G$2))/10000</f>
        <v>0</v>
      </c>
      <c r="AA26" s="47"/>
      <c r="AB26" s="47">
        <f ca="1">SUMIF(INDIRECT(QueryPage!$I$2),AB$6&amp;$E26,INDIRECT(QueryPage!$G$2))/10000</f>
        <v>0</v>
      </c>
      <c r="AC26" s="47"/>
      <c r="AD26" s="47">
        <f ca="1">SUMIF(INDIRECT(QueryPage!$I$2),AD$6&amp;$E26,INDIRECT(QueryPage!$G$2))/10000</f>
        <v>0</v>
      </c>
      <c r="AE26" s="47"/>
      <c r="AF26" s="47">
        <f ca="1">SUMIF(INDIRECT(QueryPage!$I$2),AF$6&amp;$E26,INDIRECT(QueryPage!$G$2))/10000</f>
        <v>0</v>
      </c>
      <c r="AG26" s="47"/>
      <c r="AH26" s="47">
        <f ca="1">SUMIF(INDIRECT(QueryPage!$I$2),AH$6&amp;$E26,INDIRECT(QueryPage!$G$2))/10000</f>
        <v>0</v>
      </c>
      <c r="AI26" s="48"/>
      <c r="AJ26" s="49">
        <f ca="1">SUM(F26:AH26)-H26</f>
        <v>0</v>
      </c>
      <c r="AK26" s="50"/>
    </row>
    <row r="27" spans="1:38" x14ac:dyDescent="0.2">
      <c r="A27" s="55" t="s">
        <v>14</v>
      </c>
      <c r="B27" s="23"/>
      <c r="C27" s="32"/>
      <c r="D27" s="46"/>
      <c r="E27" s="46" t="s">
        <v>79</v>
      </c>
      <c r="F27" s="47"/>
      <c r="G27" s="47"/>
      <c r="H27" s="47">
        <f ca="1">H11</f>
        <v>0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8"/>
      <c r="AJ27" s="49">
        <f ca="1">SUM(F27:AH27)</f>
        <v>0</v>
      </c>
      <c r="AK27" s="50"/>
    </row>
    <row r="28" spans="1:38" x14ac:dyDescent="0.2">
      <c r="A28" s="55" t="s">
        <v>11</v>
      </c>
      <c r="B28" s="23">
        <v>3</v>
      </c>
      <c r="C28" s="32"/>
      <c r="D28" s="46" t="s">
        <v>33</v>
      </c>
      <c r="E28" s="46" t="s">
        <v>35</v>
      </c>
      <c r="F28" s="47"/>
      <c r="G28" s="47"/>
      <c r="H28" s="47"/>
      <c r="J28" s="47">
        <f ca="1">SUMIF(INDIRECT(QueryPage!$I$2),J$6&amp;$E28,INDIRECT(QueryPage!$G$2))/10000</f>
        <v>0</v>
      </c>
      <c r="K28" s="47"/>
      <c r="L28" s="47">
        <f ca="1">SUMIF(INDIRECT(QueryPage!$I$2),L$6&amp;$E28,INDIRECT(QueryPage!$G$2))/10000</f>
        <v>0</v>
      </c>
      <c r="M28" s="47"/>
      <c r="N28" s="47">
        <f ca="1">SUMIF(INDIRECT(QueryPage!$I$2),N$6&amp;$E28,INDIRECT(QueryPage!$G$2))/10000</f>
        <v>0</v>
      </c>
      <c r="O28" s="47"/>
      <c r="P28" s="47">
        <f ca="1">SUMIF(INDIRECT(QueryPage!$I$2),P$6&amp;$E28,INDIRECT(QueryPage!$G$2))/10000</f>
        <v>0</v>
      </c>
      <c r="Q28" s="47"/>
      <c r="R28" s="47">
        <f ca="1">SUMIF(INDIRECT(QueryPage!$I$2),R$6&amp;$E28,INDIRECT(QueryPage!$G$2))/10000</f>
        <v>0</v>
      </c>
      <c r="S28" s="47"/>
      <c r="T28" s="47">
        <f ca="1">SUMIF(INDIRECT(QueryPage!$I$2),T$6&amp;$E28,INDIRECT(QueryPage!$G$2))/10000</f>
        <v>0</v>
      </c>
      <c r="U28" s="47"/>
      <c r="V28" s="47">
        <f ca="1">SUMIF(INDIRECT(QueryPage!$I$2),V$6&amp;$E28,INDIRECT(QueryPage!$G$2))/10000</f>
        <v>0</v>
      </c>
      <c r="W28" s="47"/>
      <c r="X28" s="47">
        <f ca="1">SUMIF(INDIRECT(QueryPage!$I$2),X$6&amp;$E28,INDIRECT(QueryPage!$G$2))/10000</f>
        <v>0</v>
      </c>
      <c r="Y28" s="47"/>
      <c r="Z28" s="47">
        <f ca="1">SUMIF(INDIRECT(QueryPage!$I$2),Z$6&amp;$E28,INDIRECT(QueryPage!$G$2))/10000</f>
        <v>0</v>
      </c>
      <c r="AA28" s="47"/>
      <c r="AB28" s="47">
        <f ca="1">SUMIF(INDIRECT(QueryPage!$I$2),AB$6&amp;$E28,INDIRECT(QueryPage!$G$2))/10000</f>
        <v>0</v>
      </c>
      <c r="AC28" s="47"/>
      <c r="AD28" s="47">
        <f ca="1">SUMIF(INDIRECT(QueryPage!$I$2),AD$6&amp;$E28,INDIRECT(QueryPage!$G$2))/10000</f>
        <v>0</v>
      </c>
      <c r="AE28" s="47"/>
      <c r="AF28" s="47">
        <f ca="1">SUMIF(INDIRECT(QueryPage!$I$2),AF$6&amp;$E28,INDIRECT(QueryPage!$G$2))/10000</f>
        <v>0</v>
      </c>
      <c r="AG28" s="47"/>
      <c r="AH28" s="47">
        <f ca="1">SUMIF(INDIRECT(QueryPage!$I$2),AH$6&amp;$E28,INDIRECT(QueryPage!$G$2))/10000</f>
        <v>0</v>
      </c>
      <c r="AI28" s="47"/>
      <c r="AJ28" s="49">
        <f ca="1">SUM(F28:AH28)-H28</f>
        <v>0</v>
      </c>
      <c r="AK28" s="50"/>
    </row>
    <row r="29" spans="1:38" x14ac:dyDescent="0.2">
      <c r="A29" s="57" t="s">
        <v>12</v>
      </c>
      <c r="B29" s="23">
        <v>4</v>
      </c>
      <c r="C29" s="32"/>
      <c r="D29" s="46" t="s">
        <v>34</v>
      </c>
      <c r="E29" s="46" t="s">
        <v>35</v>
      </c>
      <c r="F29" s="47"/>
      <c r="G29" s="47"/>
      <c r="H29" s="47"/>
      <c r="J29" s="47">
        <f ca="1">SUMIF(INDIRECT(QueryPage!$I$2),J$6&amp;$E29,INDIRECT(QueryPage!$H$2))/10000</f>
        <v>0</v>
      </c>
      <c r="K29" s="47"/>
      <c r="L29" s="47">
        <f ca="1">SUMIF(INDIRECT(QueryPage!$I$2),L$6&amp;$E29,INDIRECT(QueryPage!$H$2))/10000</f>
        <v>0</v>
      </c>
      <c r="M29" s="47"/>
      <c r="N29" s="47">
        <f ca="1">SUMIF(INDIRECT(QueryPage!$I$2),N$6&amp;$E29,INDIRECT(QueryPage!$H$2))/10000</f>
        <v>0</v>
      </c>
      <c r="O29" s="47"/>
      <c r="P29" s="47">
        <f ca="1">SUMIF(INDIRECT(QueryPage!$I$2),P$6&amp;$E29,INDIRECT(QueryPage!$H$2))/10000</f>
        <v>0</v>
      </c>
      <c r="Q29" s="47"/>
      <c r="R29" s="47">
        <f ca="1">SUMIF(INDIRECT(QueryPage!$I$2),R$6&amp;$E29,INDIRECT(QueryPage!$H$2))/10000</f>
        <v>0</v>
      </c>
      <c r="S29" s="47"/>
      <c r="T29" s="47">
        <f ca="1">SUMIF(INDIRECT(QueryPage!$I$2),T$6&amp;$E29,INDIRECT(QueryPage!$H$2))/10000</f>
        <v>0</v>
      </c>
      <c r="U29" s="47"/>
      <c r="V29" s="47">
        <f ca="1">SUMIF(INDIRECT(QueryPage!$I$2),V$6&amp;$E29,INDIRECT(QueryPage!$H$2))/10000</f>
        <v>0</v>
      </c>
      <c r="W29" s="47"/>
      <c r="X29" s="47">
        <f ca="1">SUMIF(INDIRECT(QueryPage!$I$2),X$6&amp;$E29,INDIRECT(QueryPage!$H$2))/10000</f>
        <v>0</v>
      </c>
      <c r="Y29" s="47"/>
      <c r="Z29" s="47">
        <f ca="1">SUMIF(INDIRECT(QueryPage!$I$2),Z$6&amp;$E29,INDIRECT(QueryPage!$H$2))/10000</f>
        <v>0</v>
      </c>
      <c r="AA29" s="47"/>
      <c r="AB29" s="47">
        <f ca="1">SUMIF(INDIRECT(QueryPage!$I$2),AB$6&amp;$E29,INDIRECT(QueryPage!$H$2))/10000</f>
        <v>0</v>
      </c>
      <c r="AC29" s="47"/>
      <c r="AD29" s="47">
        <f ca="1">SUMIF(INDIRECT(QueryPage!$I$2),AD$6&amp;$E29,INDIRECT(QueryPage!$H$2))/10000</f>
        <v>0</v>
      </c>
      <c r="AE29" s="47"/>
      <c r="AF29" s="47">
        <f ca="1">SUMIF(INDIRECT(QueryPage!$I$2),AF$6&amp;$E29,INDIRECT(QueryPage!$H$2))/10000</f>
        <v>0</v>
      </c>
      <c r="AG29" s="47"/>
      <c r="AH29" s="47">
        <f ca="1">SUMIF(INDIRECT(QueryPage!$I$2),AH$6&amp;$E29,INDIRECT(QueryPage!$H$2))/10000</f>
        <v>0</v>
      </c>
      <c r="AI29" s="47"/>
      <c r="AJ29" s="49">
        <f ca="1">SUM(F29:AH29)-H29</f>
        <v>0</v>
      </c>
      <c r="AK29" s="50"/>
    </row>
    <row r="30" spans="1:38" x14ac:dyDescent="0.2">
      <c r="A30" s="57" t="s">
        <v>13</v>
      </c>
      <c r="B30" s="23">
        <v>5</v>
      </c>
      <c r="C30" s="32"/>
      <c r="D30" s="46" t="s">
        <v>34</v>
      </c>
      <c r="E30" s="46" t="s">
        <v>31</v>
      </c>
      <c r="F30" s="47"/>
      <c r="G30" s="47"/>
      <c r="H30" s="47"/>
      <c r="J30" s="47">
        <f ca="1">SUMIF(INDIRECT(QueryPage!$I$2),J$6&amp;$E30,INDIRECT(QueryPage!$G$2))/10000</f>
        <v>0</v>
      </c>
      <c r="K30" s="47"/>
      <c r="L30" s="47">
        <f ca="1">SUMIF(INDIRECT(QueryPage!$I$2),L$6&amp;$E30,INDIRECT(QueryPage!$G$2))/10000</f>
        <v>0</v>
      </c>
      <c r="M30" s="47"/>
      <c r="N30" s="47">
        <f ca="1">SUMIF(INDIRECT(QueryPage!$I$2),N$6&amp;$E30,INDIRECT(QueryPage!$G$2))/10000</f>
        <v>0</v>
      </c>
      <c r="O30" s="47"/>
      <c r="P30" s="47">
        <f ca="1">SUMIF(INDIRECT(QueryPage!$I$2),P$6&amp;$E30,INDIRECT(QueryPage!$G$2))/10000</f>
        <v>0</v>
      </c>
      <c r="Q30" s="47"/>
      <c r="R30" s="47">
        <f ca="1">SUMIF(INDIRECT(QueryPage!$I$2),R$6&amp;$E30,INDIRECT(QueryPage!$G$2))/10000</f>
        <v>0</v>
      </c>
      <c r="S30" s="47"/>
      <c r="T30" s="47">
        <f ca="1">SUMIF(INDIRECT(QueryPage!$I$2),T$6&amp;$E30,INDIRECT(QueryPage!$G$2))/10000</f>
        <v>0</v>
      </c>
      <c r="U30" s="47"/>
      <c r="V30" s="47">
        <f ca="1">SUMIF(INDIRECT(QueryPage!$I$2),V$6&amp;$E30,INDIRECT(QueryPage!$G$2))/10000</f>
        <v>0</v>
      </c>
      <c r="W30" s="47"/>
      <c r="X30" s="47">
        <f ca="1">SUMIF(INDIRECT(QueryPage!$I$2),X$6&amp;$E30,INDIRECT(QueryPage!$G$2))/10000</f>
        <v>0</v>
      </c>
      <c r="Y30" s="47"/>
      <c r="Z30" s="47">
        <f ca="1">SUMIF(INDIRECT(QueryPage!$I$2),Z$6&amp;$E30,INDIRECT(QueryPage!$G$2))/10000</f>
        <v>0</v>
      </c>
      <c r="AA30" s="47"/>
      <c r="AB30" s="47">
        <f ca="1">SUMIF(INDIRECT(QueryPage!$I$2),AB$6&amp;$E30,INDIRECT(QueryPage!$G$2))/10000</f>
        <v>0</v>
      </c>
      <c r="AC30" s="47"/>
      <c r="AD30" s="47">
        <f ca="1">SUMIF(INDIRECT(QueryPage!$I$2),AD$6&amp;$E30,INDIRECT(QueryPage!$G$2))/10000</f>
        <v>0</v>
      </c>
      <c r="AE30" s="47"/>
      <c r="AF30" s="47">
        <f ca="1">SUMIF(INDIRECT(QueryPage!$I$2),AF$6&amp;$E30,INDIRECT(QueryPage!$G$2))/10000</f>
        <v>0</v>
      </c>
      <c r="AG30" s="47"/>
      <c r="AH30" s="47">
        <f ca="1">SUMIF(INDIRECT(QueryPage!$I$2),AH$6&amp;$E30,INDIRECT(QueryPage!$G$2))/10000</f>
        <v>0</v>
      </c>
      <c r="AI30" s="47"/>
      <c r="AJ30" s="49">
        <f ca="1">SUM(F30:AH30)-H29</f>
        <v>0</v>
      </c>
      <c r="AK30" s="50"/>
    </row>
    <row r="31" spans="1:38" x14ac:dyDescent="0.2">
      <c r="A31" s="57" t="s">
        <v>93</v>
      </c>
      <c r="B31" s="23"/>
      <c r="C31" s="32"/>
      <c r="D31" s="46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9">
        <f>SUM(F31:AH31)-H31</f>
        <v>0</v>
      </c>
      <c r="AK31" s="50"/>
    </row>
    <row r="32" spans="1:38" ht="13.5" x14ac:dyDescent="0.25">
      <c r="A32" s="53" t="s">
        <v>38</v>
      </c>
      <c r="B32" s="23"/>
      <c r="C32" s="51"/>
      <c r="D32" s="46"/>
      <c r="E32" s="46"/>
      <c r="F32" s="52">
        <f ca="1">F24+F25+F29+F30</f>
        <v>0</v>
      </c>
      <c r="G32" s="51"/>
      <c r="H32" s="52">
        <f ca="1">SUM(H24:H31)</f>
        <v>0</v>
      </c>
      <c r="J32" s="52">
        <f ca="1">J24+J25+J29+J30</f>
        <v>0</v>
      </c>
      <c r="K32" s="51"/>
      <c r="L32" s="52">
        <f ca="1">L24+L25+L29+L30</f>
        <v>0</v>
      </c>
      <c r="M32" s="51"/>
      <c r="N32" s="52">
        <f ca="1">N24+N25+N29+N30</f>
        <v>0</v>
      </c>
      <c r="O32" s="51"/>
      <c r="P32" s="52">
        <f ca="1">P24+P25+P29+P30</f>
        <v>0</v>
      </c>
      <c r="Q32" s="51"/>
      <c r="R32" s="52">
        <f ca="1">R24+R25+R29+R30</f>
        <v>0</v>
      </c>
      <c r="S32" s="51"/>
      <c r="T32" s="52">
        <f ca="1">T24+T25+T29+T30</f>
        <v>0</v>
      </c>
      <c r="U32" s="51"/>
      <c r="V32" s="52">
        <f ca="1">V24+V25+V29+V30</f>
        <v>0</v>
      </c>
      <c r="W32" s="51"/>
      <c r="X32" s="52">
        <f ca="1">X24+X25+X29+X30</f>
        <v>0</v>
      </c>
      <c r="Y32" s="51"/>
      <c r="Z32" s="52">
        <f ca="1">Z24+Z25+Z29+Z30</f>
        <v>0</v>
      </c>
      <c r="AA32" s="51"/>
      <c r="AB32" s="52">
        <f ca="1">AB24+AB25+AB29+AB30</f>
        <v>0</v>
      </c>
      <c r="AC32" s="51"/>
      <c r="AD32" s="52">
        <f ca="1">AD24+AD25+AD29+AD30</f>
        <v>0</v>
      </c>
      <c r="AE32" s="51"/>
      <c r="AF32" s="52">
        <f ca="1">AF24+AF25+AF29+AF30</f>
        <v>0</v>
      </c>
      <c r="AG32" s="51"/>
      <c r="AH32" s="52">
        <f ca="1">AH24+AH25+AH29+AH30</f>
        <v>0</v>
      </c>
      <c r="AI32" s="51"/>
      <c r="AJ32" s="52">
        <f ca="1">AJ24+AJ25+AJ29+AJ30</f>
        <v>0</v>
      </c>
      <c r="AK32" s="50"/>
    </row>
  </sheetData>
  <phoneticPr fontId="0" type="noConversion"/>
  <conditionalFormatting sqref="F20 AH20 H20 AL10:AL17 L20 N20 P20 R20 T20 V20 X20 Z20 AB20 AD20 AF20 AJ20 J20">
    <cfRule type="cellIs" dxfId="0" priority="1" stopIfTrue="1" operator="notBetween">
      <formula>1</formula>
      <formula>-1</formula>
    </cfRule>
  </conditionalFormatting>
  <pageMargins left="0.75" right="0.75" top="1" bottom="1" header="0.5" footer="0.5"/>
  <pageSetup paperSize="5" scale="61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9" r:id="rId4" name="Button 27">
              <controlPr defaultSize="0" print="0" autoFill="0" autoPict="0" macro="[0]!FixDateBucketTable">
                <anchor moveWithCells="1" sizeWithCells="1">
                  <from>
                    <xdr:col>5</xdr:col>
                    <xdr:colOff>638175</xdr:colOff>
                    <xdr:row>0</xdr:row>
                    <xdr:rowOff>66675</xdr:rowOff>
                  </from>
                  <to>
                    <xdr:col>10</xdr:col>
                    <xdr:colOff>57150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H3"/>
  <sheetViews>
    <sheetView workbookViewId="0"/>
  </sheetViews>
  <sheetFormatPr defaultRowHeight="12.75" x14ac:dyDescent="0.2"/>
  <cols>
    <col min="1" max="1" width="9.85546875" style="135" bestFit="1" customWidth="1"/>
    <col min="2" max="2" width="22.28515625" style="128" customWidth="1"/>
    <col min="3" max="3" width="18.140625" style="128" customWidth="1"/>
    <col min="4" max="4" width="46.140625" style="128" bestFit="1" customWidth="1"/>
    <col min="5" max="5" width="57" style="128" bestFit="1" customWidth="1"/>
    <col min="6" max="6" width="15.140625" style="128" bestFit="1" customWidth="1"/>
    <col min="7" max="7" width="15.140625" style="128" customWidth="1"/>
    <col min="8" max="8" width="10.28515625" style="128" bestFit="1" customWidth="1"/>
    <col min="9" max="16384" width="9.140625" style="128"/>
  </cols>
  <sheetData>
    <row r="1" spans="1:8" x14ac:dyDescent="0.2">
      <c r="A1" s="185"/>
      <c r="B1" s="186"/>
      <c r="C1" s="186"/>
      <c r="D1" s="186"/>
      <c r="E1" s="186"/>
      <c r="F1" s="127" t="s">
        <v>83</v>
      </c>
      <c r="G1" s="127" t="s">
        <v>84</v>
      </c>
      <c r="H1" s="127" t="s">
        <v>85</v>
      </c>
    </row>
    <row r="2" spans="1:8" x14ac:dyDescent="0.2">
      <c r="F2" s="128" t="e">
        <f>IF(REF_DT&lt;=LastDay,INDEX(IntraMonth_Buckets,MATCH($A2,IntraSumMonths,0),1),INDEX(BucketTable,MATCH($A2,SumMonths,0),1))</f>
        <v>#N/A</v>
      </c>
      <c r="G2" s="128" t="e">
        <f>INDEX(Book_Type,MATCH($B2,Book,0),1)</f>
        <v>#N/A</v>
      </c>
      <c r="H2" s="128" t="e">
        <f>$F2&amp;$G2</f>
        <v>#N/A</v>
      </c>
    </row>
    <row r="3" spans="1:8" x14ac:dyDescent="0.2">
      <c r="F3" s="128" t="e">
        <f>IF(REF_DT&lt;=LastDay,INDEX(IntraMonth_Buckets,MATCH($A3,IntraSumMonths,0),1),INDEX(BucketTable,MATCH($A3,SumMonths,0),1))</f>
        <v>#N/A</v>
      </c>
      <c r="G3" s="128" t="e">
        <f>INDEX(Book_Type,MATCH($B3,Book,0),1)</f>
        <v>#N/A</v>
      </c>
      <c r="H3" s="128" t="e">
        <f>$F3&amp;$G3</f>
        <v>#N/A</v>
      </c>
    </row>
  </sheetData>
  <autoFilter ref="A1:H3"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I100"/>
  <sheetViews>
    <sheetView topLeftCell="E1" workbookViewId="0">
      <selection activeCell="I8" sqref="I8"/>
    </sheetView>
  </sheetViews>
  <sheetFormatPr defaultRowHeight="12.75" x14ac:dyDescent="0.2"/>
  <cols>
    <col min="2" max="2" width="20.85546875" bestFit="1" customWidth="1"/>
    <col min="3" max="3" width="37.42578125" customWidth="1"/>
    <col min="4" max="4" width="213.5703125" customWidth="1"/>
    <col min="5" max="5" width="11.85546875" customWidth="1"/>
    <col min="6" max="6" width="13.7109375" customWidth="1"/>
    <col min="7" max="7" width="12.28515625" customWidth="1"/>
    <col min="8" max="8" width="18.85546875" customWidth="1"/>
    <col min="9" max="9" width="25.42578125" customWidth="1"/>
  </cols>
  <sheetData>
    <row r="1" spans="1:9" x14ac:dyDescent="0.2">
      <c r="A1">
        <f>ROW()</f>
        <v>1</v>
      </c>
    </row>
    <row r="2" spans="1:9" x14ac:dyDescent="0.2">
      <c r="A2">
        <f>ROW()</f>
        <v>2</v>
      </c>
      <c r="D2" s="129">
        <f>COUNTA($C$5:$C$65536)</f>
        <v>52</v>
      </c>
      <c r="E2">
        <f ca="1">DayOfTheMonth</f>
        <v>4</v>
      </c>
      <c r="F2" t="str">
        <f ca="1">UPPER(TEXT(DATEVALUE(MONTH(TODAY())&amp;"/"&amp;TRIM(E2)&amp;"/"&amp;YEAR(TODAY())),"DD/MMM/YY"))</f>
        <v>04/SEP/14</v>
      </c>
      <c r="G2" t="s">
        <v>177</v>
      </c>
      <c r="H2" t="s">
        <v>178</v>
      </c>
      <c r="I2" t="s">
        <v>179</v>
      </c>
    </row>
    <row r="3" spans="1:9" x14ac:dyDescent="0.2">
      <c r="A3">
        <f>ROW()</f>
        <v>3</v>
      </c>
      <c r="D3" t="s">
        <v>86</v>
      </c>
    </row>
    <row r="4" spans="1:9" x14ac:dyDescent="0.2">
      <c r="A4">
        <f>ROW()</f>
        <v>4</v>
      </c>
      <c r="C4" t="s">
        <v>87</v>
      </c>
      <c r="D4" t="e">
        <f>Concat("C", $A$5:$A$100, "QueryPage")</f>
        <v>#VALUE!</v>
      </c>
      <c r="E4" t="s">
        <v>8</v>
      </c>
      <c r="F4" s="130" t="s">
        <v>88</v>
      </c>
      <c r="G4" s="130" t="s">
        <v>89</v>
      </c>
      <c r="H4" s="130" t="s">
        <v>90</v>
      </c>
    </row>
    <row r="5" spans="1:9" x14ac:dyDescent="0.2">
      <c r="A5">
        <f>ROW()</f>
        <v>5</v>
      </c>
      <c r="B5" t="str">
        <f>'Run Query'!H25</f>
        <v>ENA-FT-WC-SOCAL-PRC</v>
      </c>
      <c r="C5" t="str">
        <f t="shared" ref="C5:C56" si="0">" "&amp;"'"&amp;B5&amp;"'"&amp;","</f>
        <v xml:space="preserve"> 'ENA-FT-WC-SOCAL-PRC',</v>
      </c>
      <c r="D5" t="e">
        <f>TRIM(LEFT(D4,LEN(D4)-1))</f>
        <v>#VALUE!</v>
      </c>
      <c r="E5" s="131" t="str">
        <f ca="1">$F$2</f>
        <v>04/SEP/14</v>
      </c>
      <c r="F5" s="132" t="s">
        <v>94</v>
      </c>
      <c r="G5" s="132" t="s">
        <v>91</v>
      </c>
      <c r="H5" s="132" t="e">
        <f ca="1">"SELECT rms_open_position.REF_DT, rms_open_position.BOOK_ID, rms_open_position.PR_CRV_CD, Sum(rms_open_position.DELTA_POSITION), Sum(rms_open_position.BENCHMARK_POSITION_QTY) FROM rms_open_position WHERE (rms_open_position.EFF_DT='" &amp; E5 &amp; "') AND (rms_open_position.BOOK_ID IN (" &amp;BookList&amp; "))  GROUP BY rms_open_position.BOOK_ID, rms_open_position.REF_DT, rms_open_position.PR_CRV_CD"</f>
        <v>#VALUE!</v>
      </c>
    </row>
    <row r="6" spans="1:9" x14ac:dyDescent="0.2">
      <c r="A6">
        <f>ROW()</f>
        <v>6</v>
      </c>
      <c r="B6" t="str">
        <f>'Run Query'!H26</f>
        <v>ENA-FT-WC-SOCAL-BAS</v>
      </c>
      <c r="C6" t="str">
        <f t="shared" si="0"/>
        <v xml:space="preserve"> 'ENA-FT-WC-SOCAL-BAS',</v>
      </c>
      <c r="E6" s="131"/>
      <c r="F6" s="13"/>
      <c r="G6" s="13"/>
      <c r="H6" s="13"/>
    </row>
    <row r="7" spans="1:9" x14ac:dyDescent="0.2">
      <c r="A7">
        <f>ROW()</f>
        <v>7</v>
      </c>
      <c r="B7" t="str">
        <f>'Run Query'!H27</f>
        <v>ENA-FT-WC-SOCAL-IDX</v>
      </c>
      <c r="C7" t="str">
        <f t="shared" si="0"/>
        <v xml:space="preserve"> 'ENA-FT-WC-SOCAL-IDX',</v>
      </c>
      <c r="E7" s="131"/>
      <c r="F7" s="13"/>
      <c r="G7" s="13"/>
      <c r="H7" s="13"/>
    </row>
    <row r="8" spans="1:9" x14ac:dyDescent="0.2">
      <c r="A8">
        <f>ROW()</f>
        <v>8</v>
      </c>
      <c r="B8" t="str">
        <f>'Run Query'!H28</f>
        <v>ENA-FT-WC-SOCAL-GDL</v>
      </c>
      <c r="C8" t="str">
        <f t="shared" si="0"/>
        <v xml:space="preserve"> 'ENA-FT-WC-SOCAL-GDL',</v>
      </c>
      <c r="E8" s="131"/>
      <c r="F8" s="13"/>
      <c r="G8" s="13"/>
      <c r="H8" s="13"/>
    </row>
    <row r="9" spans="1:9" x14ac:dyDescent="0.2">
      <c r="A9">
        <f>ROW()</f>
        <v>9</v>
      </c>
      <c r="B9" t="str">
        <f>'Run Query'!H29</f>
        <v>ENA-FT-WC-SOCAL-GDI</v>
      </c>
      <c r="C9" t="str">
        <f t="shared" si="0"/>
        <v xml:space="preserve"> 'ENA-FT-WC-SOCAL-GDI',</v>
      </c>
      <c r="E9" s="131"/>
      <c r="F9" s="13"/>
      <c r="G9" s="13"/>
      <c r="H9" s="13"/>
    </row>
    <row r="10" spans="1:9" x14ac:dyDescent="0.2">
      <c r="A10">
        <f>ROW()</f>
        <v>10</v>
      </c>
      <c r="B10" t="str">
        <f>'Run Query'!H30</f>
        <v>ENA-IM-WT-SOCAL-PHY</v>
      </c>
      <c r="C10" t="str">
        <f t="shared" si="0"/>
        <v xml:space="preserve"> 'ENA-IM-WT-SOCAL-PHY',</v>
      </c>
      <c r="E10" s="131"/>
      <c r="F10" s="13"/>
      <c r="G10" s="13"/>
      <c r="H10" s="13"/>
    </row>
    <row r="11" spans="1:9" x14ac:dyDescent="0.2">
      <c r="A11">
        <f>ROW()</f>
        <v>11</v>
      </c>
      <c r="B11" t="str">
        <f>'Run Query'!H31</f>
        <v>FT-WEST-OPT-PRC</v>
      </c>
      <c r="C11" t="str">
        <f t="shared" si="0"/>
        <v xml:space="preserve"> 'FT-WEST-OPT-PRC',</v>
      </c>
      <c r="E11" s="131"/>
      <c r="F11" s="13"/>
      <c r="G11" s="13"/>
      <c r="H11" s="13"/>
    </row>
    <row r="12" spans="1:9" x14ac:dyDescent="0.2">
      <c r="A12">
        <f>ROW()</f>
        <v>12</v>
      </c>
      <c r="B12" t="str">
        <f>'Run Query'!H32</f>
        <v>FT-WEST-OPT-BAS</v>
      </c>
      <c r="C12" t="str">
        <f t="shared" si="0"/>
        <v xml:space="preserve"> 'FT-WEST-OPT-BAS',</v>
      </c>
      <c r="F12" s="13"/>
      <c r="G12" s="13"/>
      <c r="H12" s="13"/>
    </row>
    <row r="13" spans="1:9" x14ac:dyDescent="0.2">
      <c r="A13">
        <f>ROW()</f>
        <v>13</v>
      </c>
      <c r="B13" t="str">
        <f>'Run Query'!H33</f>
        <v>ENA-FT-WT-SCAN-GDL</v>
      </c>
      <c r="C13" t="str">
        <f t="shared" si="0"/>
        <v xml:space="preserve"> 'ENA-FT-WT-SCAN-GDL',</v>
      </c>
      <c r="F13" s="13"/>
      <c r="G13" s="13"/>
      <c r="H13" s="13"/>
    </row>
    <row r="14" spans="1:9" x14ac:dyDescent="0.2">
      <c r="A14">
        <f>ROW()</f>
        <v>14</v>
      </c>
      <c r="B14" t="str">
        <f>'Run Query'!H34</f>
        <v>FT-WE-XL-OPT-PRC</v>
      </c>
      <c r="C14" t="str">
        <f t="shared" si="0"/>
        <v xml:space="preserve"> 'FT-WE-XL-OPT-PRC',</v>
      </c>
      <c r="F14" s="13"/>
      <c r="G14" s="13"/>
      <c r="H14" s="13"/>
    </row>
    <row r="15" spans="1:9" x14ac:dyDescent="0.2">
      <c r="A15">
        <f>ROW()</f>
        <v>15</v>
      </c>
      <c r="B15" t="str">
        <f>'Run Query'!H35</f>
        <v>FT-WE-XL-OPT-BAS</v>
      </c>
      <c r="C15" t="str">
        <f t="shared" si="0"/>
        <v xml:space="preserve"> 'FT-WE-XL-OPT-BAS',</v>
      </c>
      <c r="F15" s="13"/>
      <c r="G15" s="13"/>
      <c r="H15" s="13"/>
    </row>
    <row r="16" spans="1:9" x14ac:dyDescent="0.2">
      <c r="A16">
        <f>ROW()</f>
        <v>16</v>
      </c>
      <c r="B16">
        <f>'Run Query'!H39</f>
        <v>0</v>
      </c>
      <c r="C16" t="str">
        <f t="shared" si="0"/>
        <v xml:space="preserve"> '0',</v>
      </c>
      <c r="F16" s="13"/>
      <c r="G16" s="13"/>
      <c r="H16" s="13"/>
    </row>
    <row r="17" spans="1:8" x14ac:dyDescent="0.2">
      <c r="A17">
        <f>ROW()</f>
        <v>17</v>
      </c>
      <c r="B17">
        <f>'Run Query'!H40</f>
        <v>0</v>
      </c>
      <c r="C17" t="str">
        <f t="shared" ref="C17:C35" si="1">" "&amp;"'"&amp;B17&amp;"'"&amp;","</f>
        <v xml:space="preserve"> '0',</v>
      </c>
      <c r="F17" s="13"/>
      <c r="G17" s="13"/>
      <c r="H17" s="13"/>
    </row>
    <row r="18" spans="1:8" x14ac:dyDescent="0.2">
      <c r="A18">
        <f>ROW()</f>
        <v>18</v>
      </c>
      <c r="B18">
        <f>'Run Query'!H41</f>
        <v>0</v>
      </c>
      <c r="C18" t="str">
        <f t="shared" si="1"/>
        <v xml:space="preserve"> '0',</v>
      </c>
      <c r="F18" s="13"/>
      <c r="G18" s="13"/>
      <c r="H18" s="13"/>
    </row>
    <row r="19" spans="1:8" x14ac:dyDescent="0.2">
      <c r="A19">
        <f>ROW()</f>
        <v>19</v>
      </c>
      <c r="B19">
        <f>'Run Query'!H42</f>
        <v>0</v>
      </c>
      <c r="C19" t="str">
        <f t="shared" si="1"/>
        <v xml:space="preserve"> '0',</v>
      </c>
      <c r="F19" s="13"/>
      <c r="G19" s="13"/>
      <c r="H19" s="13"/>
    </row>
    <row r="20" spans="1:8" x14ac:dyDescent="0.2">
      <c r="A20">
        <f>ROW()</f>
        <v>20</v>
      </c>
      <c r="B20">
        <f>'Run Query'!H43</f>
        <v>0</v>
      </c>
      <c r="C20" t="str">
        <f t="shared" si="1"/>
        <v xml:space="preserve"> '0',</v>
      </c>
      <c r="F20" s="13"/>
      <c r="G20" s="13"/>
      <c r="H20" s="13"/>
    </row>
    <row r="21" spans="1:8" x14ac:dyDescent="0.2">
      <c r="A21">
        <f>ROW()</f>
        <v>21</v>
      </c>
      <c r="B21">
        <f>'Run Query'!H44</f>
        <v>0</v>
      </c>
      <c r="C21" t="str">
        <f t="shared" si="1"/>
        <v xml:space="preserve"> '0',</v>
      </c>
      <c r="F21" s="13"/>
      <c r="G21" s="13"/>
      <c r="H21" s="13"/>
    </row>
    <row r="22" spans="1:8" x14ac:dyDescent="0.2">
      <c r="A22">
        <f>ROW()</f>
        <v>22</v>
      </c>
      <c r="B22">
        <f>'Run Query'!H45</f>
        <v>0</v>
      </c>
      <c r="C22" t="str">
        <f t="shared" si="1"/>
        <v xml:space="preserve"> '0',</v>
      </c>
      <c r="F22" s="13"/>
      <c r="G22" s="13"/>
      <c r="H22" s="13"/>
    </row>
    <row r="23" spans="1:8" x14ac:dyDescent="0.2">
      <c r="A23">
        <f>ROW()</f>
        <v>23</v>
      </c>
      <c r="B23">
        <f>'Run Query'!H46</f>
        <v>0</v>
      </c>
      <c r="C23" t="str">
        <f t="shared" si="1"/>
        <v xml:space="preserve"> '0',</v>
      </c>
      <c r="F23" s="13"/>
      <c r="G23" s="13"/>
      <c r="H23" s="13"/>
    </row>
    <row r="24" spans="1:8" x14ac:dyDescent="0.2">
      <c r="A24">
        <f>ROW()</f>
        <v>24</v>
      </c>
      <c r="B24">
        <f>'Run Query'!H47</f>
        <v>0</v>
      </c>
      <c r="C24" t="str">
        <f t="shared" si="1"/>
        <v xml:space="preserve"> '0',</v>
      </c>
      <c r="F24" s="13"/>
      <c r="G24" s="13"/>
      <c r="H24" s="13"/>
    </row>
    <row r="25" spans="1:8" x14ac:dyDescent="0.2">
      <c r="A25">
        <f>ROW()</f>
        <v>25</v>
      </c>
      <c r="B25">
        <f>'Run Query'!H48</f>
        <v>0</v>
      </c>
      <c r="C25" t="str">
        <f t="shared" si="1"/>
        <v xml:space="preserve"> '0',</v>
      </c>
      <c r="F25" s="13"/>
      <c r="G25" s="13"/>
      <c r="H25" s="13"/>
    </row>
    <row r="26" spans="1:8" x14ac:dyDescent="0.2">
      <c r="A26">
        <f>ROW()</f>
        <v>26</v>
      </c>
      <c r="B26">
        <f>'Run Query'!H49</f>
        <v>0</v>
      </c>
      <c r="C26" t="str">
        <f t="shared" si="1"/>
        <v xml:space="preserve"> '0',</v>
      </c>
      <c r="F26" s="13"/>
      <c r="G26" s="13"/>
      <c r="H26" s="13"/>
    </row>
    <row r="27" spans="1:8" x14ac:dyDescent="0.2">
      <c r="A27">
        <f>ROW()</f>
        <v>27</v>
      </c>
      <c r="B27">
        <f>'Run Query'!H50</f>
        <v>0</v>
      </c>
      <c r="C27" t="str">
        <f t="shared" si="1"/>
        <v xml:space="preserve"> '0',</v>
      </c>
      <c r="F27" s="13"/>
      <c r="G27" s="13"/>
      <c r="H27" s="13"/>
    </row>
    <row r="28" spans="1:8" x14ac:dyDescent="0.2">
      <c r="A28">
        <f>ROW()</f>
        <v>28</v>
      </c>
      <c r="B28">
        <f>'Run Query'!H51</f>
        <v>0</v>
      </c>
      <c r="C28" t="str">
        <f t="shared" si="1"/>
        <v xml:space="preserve"> '0',</v>
      </c>
      <c r="F28" s="13"/>
      <c r="G28" s="13"/>
      <c r="H28" s="13"/>
    </row>
    <row r="29" spans="1:8" x14ac:dyDescent="0.2">
      <c r="A29">
        <f>ROW()</f>
        <v>29</v>
      </c>
      <c r="B29">
        <f>'Run Query'!H52</f>
        <v>0</v>
      </c>
      <c r="C29" t="str">
        <f t="shared" si="1"/>
        <v xml:space="preserve"> '0',</v>
      </c>
      <c r="F29" s="13"/>
      <c r="G29" s="13"/>
      <c r="H29" s="13"/>
    </row>
    <row r="30" spans="1:8" x14ac:dyDescent="0.2">
      <c r="A30">
        <f>ROW()</f>
        <v>30</v>
      </c>
      <c r="B30">
        <f>'Run Query'!H53</f>
        <v>0</v>
      </c>
      <c r="C30" t="str">
        <f t="shared" si="1"/>
        <v xml:space="preserve"> '0',</v>
      </c>
      <c r="F30" s="13"/>
      <c r="G30" s="13"/>
      <c r="H30" s="13"/>
    </row>
    <row r="31" spans="1:8" x14ac:dyDescent="0.2">
      <c r="A31">
        <f>ROW()</f>
        <v>31</v>
      </c>
      <c r="B31">
        <f>'Run Query'!H54</f>
        <v>0</v>
      </c>
      <c r="C31" t="str">
        <f t="shared" si="1"/>
        <v xml:space="preserve"> '0',</v>
      </c>
      <c r="F31" s="13"/>
      <c r="G31" s="13"/>
      <c r="H31" s="13"/>
    </row>
    <row r="32" spans="1:8" x14ac:dyDescent="0.2">
      <c r="A32">
        <f>ROW()</f>
        <v>32</v>
      </c>
      <c r="B32">
        <f>'Run Query'!H55</f>
        <v>0</v>
      </c>
      <c r="C32" t="str">
        <f t="shared" si="1"/>
        <v xml:space="preserve"> '0',</v>
      </c>
      <c r="F32" s="13"/>
      <c r="G32" s="13"/>
      <c r="H32" s="13"/>
    </row>
    <row r="33" spans="1:8" x14ac:dyDescent="0.2">
      <c r="A33">
        <f>ROW()</f>
        <v>33</v>
      </c>
      <c r="B33">
        <f>'Run Query'!H56</f>
        <v>0</v>
      </c>
      <c r="C33" t="str">
        <f t="shared" si="1"/>
        <v xml:space="preserve"> '0',</v>
      </c>
      <c r="F33" s="13"/>
      <c r="G33" s="13"/>
      <c r="H33" s="13"/>
    </row>
    <row r="34" spans="1:8" x14ac:dyDescent="0.2">
      <c r="A34">
        <f>ROW()</f>
        <v>34</v>
      </c>
      <c r="B34">
        <f>'Run Query'!H57</f>
        <v>0</v>
      </c>
      <c r="C34" t="str">
        <f t="shared" si="1"/>
        <v xml:space="preserve"> '0',</v>
      </c>
      <c r="F34" s="13"/>
      <c r="G34" s="13"/>
      <c r="H34" s="13"/>
    </row>
    <row r="35" spans="1:8" x14ac:dyDescent="0.2">
      <c r="A35">
        <f>ROW()</f>
        <v>35</v>
      </c>
      <c r="B35">
        <f>'Run Query'!H58</f>
        <v>0</v>
      </c>
      <c r="C35" t="str">
        <f t="shared" si="1"/>
        <v xml:space="preserve"> '0',</v>
      </c>
      <c r="F35" s="13"/>
      <c r="G35" s="13"/>
      <c r="H35" s="13"/>
    </row>
    <row r="36" spans="1:8" x14ac:dyDescent="0.2">
      <c r="A36">
        <f>ROW()</f>
        <v>36</v>
      </c>
      <c r="B36">
        <f>'Run Query'!H59</f>
        <v>0</v>
      </c>
      <c r="C36" t="str">
        <f t="shared" si="0"/>
        <v xml:space="preserve"> '0',</v>
      </c>
      <c r="F36" s="13"/>
      <c r="G36" s="13"/>
      <c r="H36" s="13"/>
    </row>
    <row r="37" spans="1:8" x14ac:dyDescent="0.2">
      <c r="A37">
        <f>ROW()</f>
        <v>37</v>
      </c>
      <c r="B37">
        <f>'Run Query'!H60</f>
        <v>0</v>
      </c>
      <c r="C37" t="str">
        <f t="shared" si="0"/>
        <v xml:space="preserve"> '0',</v>
      </c>
      <c r="F37" s="13"/>
      <c r="G37" s="13"/>
      <c r="H37" s="13"/>
    </row>
    <row r="38" spans="1:8" x14ac:dyDescent="0.2">
      <c r="A38">
        <f>ROW()</f>
        <v>38</v>
      </c>
      <c r="B38">
        <f>'Run Query'!H61</f>
        <v>0</v>
      </c>
      <c r="C38" t="str">
        <f t="shared" si="0"/>
        <v xml:space="preserve"> '0',</v>
      </c>
      <c r="F38" s="13"/>
      <c r="G38" s="13"/>
      <c r="H38" s="13"/>
    </row>
    <row r="39" spans="1:8" x14ac:dyDescent="0.2">
      <c r="A39">
        <f>ROW()</f>
        <v>39</v>
      </c>
      <c r="B39">
        <f>'Run Query'!H62</f>
        <v>0</v>
      </c>
      <c r="C39" t="str">
        <f t="shared" si="0"/>
        <v xml:space="preserve"> '0',</v>
      </c>
      <c r="F39" s="13"/>
      <c r="G39" s="13"/>
      <c r="H39" s="13"/>
    </row>
    <row r="40" spans="1:8" x14ac:dyDescent="0.2">
      <c r="A40">
        <f>ROW()</f>
        <v>40</v>
      </c>
      <c r="B40">
        <f>'Run Query'!H63</f>
        <v>0</v>
      </c>
      <c r="C40" t="str">
        <f>" "&amp;"'"&amp;B40&amp;"'"&amp;","</f>
        <v xml:space="preserve"> '0',</v>
      </c>
      <c r="F40" s="13"/>
      <c r="G40" s="13"/>
      <c r="H40" s="13"/>
    </row>
    <row r="41" spans="1:8" x14ac:dyDescent="0.2">
      <c r="A41">
        <f>ROW()</f>
        <v>41</v>
      </c>
      <c r="B41">
        <f>'Run Query'!H64</f>
        <v>0</v>
      </c>
      <c r="C41" t="str">
        <f t="shared" si="0"/>
        <v xml:space="preserve"> '0',</v>
      </c>
      <c r="F41" s="13"/>
      <c r="G41" s="13"/>
      <c r="H41" s="13"/>
    </row>
    <row r="42" spans="1:8" x14ac:dyDescent="0.2">
      <c r="A42">
        <f>ROW()</f>
        <v>42</v>
      </c>
      <c r="B42">
        <f>'Run Query'!H65</f>
        <v>0</v>
      </c>
      <c r="C42" t="str">
        <f t="shared" si="0"/>
        <v xml:space="preserve"> '0',</v>
      </c>
    </row>
    <row r="43" spans="1:8" x14ac:dyDescent="0.2">
      <c r="A43">
        <f>ROW()</f>
        <v>43</v>
      </c>
      <c r="B43">
        <f>'Run Query'!H66</f>
        <v>0</v>
      </c>
      <c r="C43" t="str">
        <f t="shared" si="0"/>
        <v xml:space="preserve"> '0',</v>
      </c>
    </row>
    <row r="44" spans="1:8" x14ac:dyDescent="0.2">
      <c r="A44">
        <f>ROW()</f>
        <v>44</v>
      </c>
      <c r="B44">
        <f>'Run Query'!H67</f>
        <v>0</v>
      </c>
      <c r="C44" t="str">
        <f t="shared" si="0"/>
        <v xml:space="preserve"> '0',</v>
      </c>
    </row>
    <row r="45" spans="1:8" x14ac:dyDescent="0.2">
      <c r="A45">
        <f>ROW()</f>
        <v>45</v>
      </c>
      <c r="B45">
        <f>'Run Query'!H68</f>
        <v>0</v>
      </c>
      <c r="C45" t="str">
        <f t="shared" si="0"/>
        <v xml:space="preserve"> '0',</v>
      </c>
    </row>
    <row r="46" spans="1:8" x14ac:dyDescent="0.2">
      <c r="A46">
        <f>ROW()</f>
        <v>46</v>
      </c>
      <c r="B46">
        <f>'Run Query'!H69</f>
        <v>0</v>
      </c>
      <c r="C46" t="str">
        <f t="shared" si="0"/>
        <v xml:space="preserve"> '0',</v>
      </c>
    </row>
    <row r="47" spans="1:8" x14ac:dyDescent="0.2">
      <c r="A47">
        <f>ROW()</f>
        <v>47</v>
      </c>
      <c r="B47">
        <f>'Run Query'!H70</f>
        <v>0</v>
      </c>
      <c r="C47" t="str">
        <f t="shared" si="0"/>
        <v xml:space="preserve"> '0',</v>
      </c>
    </row>
    <row r="48" spans="1:8" x14ac:dyDescent="0.2">
      <c r="A48">
        <f>ROW()</f>
        <v>48</v>
      </c>
      <c r="B48">
        <f>'Run Query'!H71</f>
        <v>0</v>
      </c>
      <c r="C48" t="str">
        <f t="shared" si="0"/>
        <v xml:space="preserve"> '0',</v>
      </c>
    </row>
    <row r="49" spans="1:3" x14ac:dyDescent="0.2">
      <c r="A49">
        <f>ROW()</f>
        <v>49</v>
      </c>
      <c r="B49">
        <f>'Run Query'!H72</f>
        <v>0</v>
      </c>
      <c r="C49" t="str">
        <f t="shared" si="0"/>
        <v xml:space="preserve"> '0',</v>
      </c>
    </row>
    <row r="50" spans="1:3" x14ac:dyDescent="0.2">
      <c r="A50">
        <f>ROW()</f>
        <v>50</v>
      </c>
      <c r="B50">
        <f>'Run Query'!H73</f>
        <v>0</v>
      </c>
      <c r="C50" t="str">
        <f t="shared" si="0"/>
        <v xml:space="preserve"> '0',</v>
      </c>
    </row>
    <row r="51" spans="1:3" x14ac:dyDescent="0.2">
      <c r="A51">
        <f>ROW()</f>
        <v>51</v>
      </c>
      <c r="B51">
        <f>'Run Query'!H74</f>
        <v>0</v>
      </c>
      <c r="C51" t="str">
        <f t="shared" si="0"/>
        <v xml:space="preserve"> '0',</v>
      </c>
    </row>
    <row r="52" spans="1:3" x14ac:dyDescent="0.2">
      <c r="A52">
        <f>ROW()</f>
        <v>52</v>
      </c>
      <c r="B52">
        <f>'Run Query'!H75</f>
        <v>0</v>
      </c>
      <c r="C52" t="str">
        <f t="shared" si="0"/>
        <v xml:space="preserve"> '0',</v>
      </c>
    </row>
    <row r="53" spans="1:3" x14ac:dyDescent="0.2">
      <c r="A53">
        <f>ROW()</f>
        <v>53</v>
      </c>
      <c r="B53">
        <f>'Run Query'!H76</f>
        <v>0</v>
      </c>
      <c r="C53" t="str">
        <f t="shared" si="0"/>
        <v xml:space="preserve"> '0',</v>
      </c>
    </row>
    <row r="54" spans="1:3" x14ac:dyDescent="0.2">
      <c r="A54">
        <f>ROW()</f>
        <v>54</v>
      </c>
      <c r="B54">
        <f>'Run Query'!H77</f>
        <v>0</v>
      </c>
      <c r="C54" t="str">
        <f t="shared" si="0"/>
        <v xml:space="preserve"> '0',</v>
      </c>
    </row>
    <row r="55" spans="1:3" x14ac:dyDescent="0.2">
      <c r="A55">
        <f>ROW()</f>
        <v>55</v>
      </c>
      <c r="B55">
        <f>'Run Query'!H78</f>
        <v>0</v>
      </c>
      <c r="C55" t="str">
        <f t="shared" si="0"/>
        <v xml:space="preserve"> '0',</v>
      </c>
    </row>
    <row r="56" spans="1:3" x14ac:dyDescent="0.2">
      <c r="A56">
        <f>ROW()</f>
        <v>56</v>
      </c>
      <c r="B56">
        <f>'Run Query'!H79</f>
        <v>0</v>
      </c>
      <c r="C56" t="str">
        <f t="shared" si="0"/>
        <v xml:space="preserve"> '0',</v>
      </c>
    </row>
    <row r="57" spans="1:3" x14ac:dyDescent="0.2">
      <c r="A57">
        <f>ROW()</f>
        <v>57</v>
      </c>
      <c r="B57">
        <f>'Run Query'!H80</f>
        <v>0</v>
      </c>
    </row>
    <row r="58" spans="1:3" x14ac:dyDescent="0.2">
      <c r="A58">
        <f>ROW()</f>
        <v>58</v>
      </c>
      <c r="B58">
        <f>'Run Query'!H81</f>
        <v>0</v>
      </c>
    </row>
    <row r="59" spans="1:3" x14ac:dyDescent="0.2">
      <c r="A59">
        <f>ROW()</f>
        <v>59</v>
      </c>
      <c r="B59">
        <f>'Run Query'!H82</f>
        <v>0</v>
      </c>
    </row>
    <row r="60" spans="1:3" x14ac:dyDescent="0.2">
      <c r="A60">
        <f>ROW()</f>
        <v>60</v>
      </c>
      <c r="B60">
        <f>'Run Query'!H83</f>
        <v>0</v>
      </c>
    </row>
    <row r="61" spans="1:3" x14ac:dyDescent="0.2">
      <c r="A61">
        <f>ROW()</f>
        <v>61</v>
      </c>
      <c r="B61">
        <f>'Run Query'!H84</f>
        <v>0</v>
      </c>
    </row>
    <row r="62" spans="1:3" x14ac:dyDescent="0.2">
      <c r="A62">
        <f>ROW()</f>
        <v>62</v>
      </c>
      <c r="B62">
        <f>'Run Query'!H85</f>
        <v>0</v>
      </c>
    </row>
    <row r="63" spans="1:3" x14ac:dyDescent="0.2">
      <c r="A63">
        <f>ROW()</f>
        <v>63</v>
      </c>
      <c r="B63">
        <f>'Run Query'!H86</f>
        <v>0</v>
      </c>
    </row>
    <row r="64" spans="1:3" x14ac:dyDescent="0.2">
      <c r="A64">
        <f>ROW()</f>
        <v>64</v>
      </c>
      <c r="B64">
        <f>'Run Query'!H87</f>
        <v>0</v>
      </c>
    </row>
    <row r="65" spans="1:2" x14ac:dyDescent="0.2">
      <c r="A65">
        <f>ROW()</f>
        <v>65</v>
      </c>
      <c r="B65">
        <f>'Run Query'!H88</f>
        <v>0</v>
      </c>
    </row>
    <row r="66" spans="1:2" x14ac:dyDescent="0.2">
      <c r="A66">
        <f>ROW()</f>
        <v>66</v>
      </c>
      <c r="B66">
        <f>'Run Query'!H89</f>
        <v>0</v>
      </c>
    </row>
    <row r="67" spans="1:2" x14ac:dyDescent="0.2">
      <c r="A67">
        <f>ROW()</f>
        <v>67</v>
      </c>
      <c r="B67">
        <f>'Run Query'!H90</f>
        <v>0</v>
      </c>
    </row>
    <row r="68" spans="1:2" x14ac:dyDescent="0.2">
      <c r="A68">
        <f>ROW()</f>
        <v>68</v>
      </c>
      <c r="B68">
        <f>'Run Query'!H91</f>
        <v>0</v>
      </c>
    </row>
    <row r="69" spans="1:2" x14ac:dyDescent="0.2">
      <c r="A69">
        <f>ROW()</f>
        <v>69</v>
      </c>
      <c r="B69">
        <f>'Run Query'!H92</f>
        <v>0</v>
      </c>
    </row>
    <row r="70" spans="1:2" x14ac:dyDescent="0.2">
      <c r="A70">
        <f>ROW()</f>
        <v>70</v>
      </c>
      <c r="B70">
        <f>'Run Query'!H93</f>
        <v>0</v>
      </c>
    </row>
    <row r="71" spans="1:2" x14ac:dyDescent="0.2">
      <c r="A71">
        <f>ROW()</f>
        <v>71</v>
      </c>
      <c r="B71">
        <f>'Run Query'!H94</f>
        <v>0</v>
      </c>
    </row>
    <row r="72" spans="1:2" x14ac:dyDescent="0.2">
      <c r="A72">
        <f>ROW()</f>
        <v>72</v>
      </c>
      <c r="B72">
        <f>'Run Query'!H95</f>
        <v>0</v>
      </c>
    </row>
    <row r="73" spans="1:2" x14ac:dyDescent="0.2">
      <c r="A73">
        <f>ROW()</f>
        <v>73</v>
      </c>
      <c r="B73">
        <f>'Run Query'!H96</f>
        <v>0</v>
      </c>
    </row>
    <row r="74" spans="1:2" x14ac:dyDescent="0.2">
      <c r="A74">
        <f>ROW()</f>
        <v>74</v>
      </c>
      <c r="B74">
        <f>'Run Query'!H97</f>
        <v>0</v>
      </c>
    </row>
    <row r="75" spans="1:2" x14ac:dyDescent="0.2">
      <c r="A75">
        <f>ROW()</f>
        <v>75</v>
      </c>
      <c r="B75">
        <f>'Run Query'!H98</f>
        <v>0</v>
      </c>
    </row>
    <row r="76" spans="1:2" x14ac:dyDescent="0.2">
      <c r="A76">
        <f>ROW()</f>
        <v>76</v>
      </c>
      <c r="B76">
        <f>'Run Query'!H99</f>
        <v>0</v>
      </c>
    </row>
    <row r="77" spans="1:2" x14ac:dyDescent="0.2">
      <c r="A77">
        <f>ROW()</f>
        <v>77</v>
      </c>
      <c r="B77">
        <f>'Run Query'!H100</f>
        <v>0</v>
      </c>
    </row>
    <row r="78" spans="1:2" x14ac:dyDescent="0.2">
      <c r="A78">
        <f>ROW()</f>
        <v>78</v>
      </c>
      <c r="B78">
        <f>'Run Query'!H101</f>
        <v>0</v>
      </c>
    </row>
    <row r="79" spans="1:2" x14ac:dyDescent="0.2">
      <c r="A79">
        <f>ROW()</f>
        <v>79</v>
      </c>
      <c r="B79">
        <f>'Run Query'!H102</f>
        <v>0</v>
      </c>
    </row>
    <row r="80" spans="1:2" x14ac:dyDescent="0.2">
      <c r="A80">
        <f>ROW()</f>
        <v>80</v>
      </c>
      <c r="B80">
        <f>'Run Query'!H103</f>
        <v>0</v>
      </c>
    </row>
    <row r="81" spans="1:2" x14ac:dyDescent="0.2">
      <c r="A81">
        <f>ROW()</f>
        <v>81</v>
      </c>
      <c r="B81">
        <f>'Run Query'!H104</f>
        <v>0</v>
      </c>
    </row>
    <row r="82" spans="1:2" x14ac:dyDescent="0.2">
      <c r="A82">
        <f>ROW()</f>
        <v>82</v>
      </c>
      <c r="B82">
        <f>'Run Query'!H105</f>
        <v>0</v>
      </c>
    </row>
    <row r="83" spans="1:2" x14ac:dyDescent="0.2">
      <c r="A83">
        <f>ROW()</f>
        <v>83</v>
      </c>
      <c r="B83">
        <f>'Run Query'!H106</f>
        <v>0</v>
      </c>
    </row>
    <row r="84" spans="1:2" x14ac:dyDescent="0.2">
      <c r="A84">
        <f>ROW()</f>
        <v>84</v>
      </c>
      <c r="B84">
        <f>'Run Query'!H107</f>
        <v>0</v>
      </c>
    </row>
    <row r="85" spans="1:2" x14ac:dyDescent="0.2">
      <c r="A85">
        <f>ROW()</f>
        <v>85</v>
      </c>
      <c r="B85">
        <f>'Run Query'!H108</f>
        <v>0</v>
      </c>
    </row>
    <row r="86" spans="1:2" x14ac:dyDescent="0.2">
      <c r="A86">
        <f>ROW()</f>
        <v>86</v>
      </c>
      <c r="B86">
        <f>'Run Query'!H109</f>
        <v>0</v>
      </c>
    </row>
    <row r="87" spans="1:2" x14ac:dyDescent="0.2">
      <c r="A87">
        <f>ROW()</f>
        <v>87</v>
      </c>
      <c r="B87">
        <f>'Run Query'!H110</f>
        <v>0</v>
      </c>
    </row>
    <row r="88" spans="1:2" x14ac:dyDescent="0.2">
      <c r="A88">
        <f>ROW()</f>
        <v>88</v>
      </c>
      <c r="B88">
        <f>'Run Query'!H111</f>
        <v>0</v>
      </c>
    </row>
    <row r="89" spans="1:2" x14ac:dyDescent="0.2">
      <c r="A89">
        <f>ROW()</f>
        <v>89</v>
      </c>
      <c r="B89">
        <f>'Run Query'!H112</f>
        <v>0</v>
      </c>
    </row>
    <row r="90" spans="1:2" x14ac:dyDescent="0.2">
      <c r="A90">
        <f>ROW()</f>
        <v>90</v>
      </c>
      <c r="B90">
        <f>'Run Query'!H113</f>
        <v>0</v>
      </c>
    </row>
    <row r="91" spans="1:2" x14ac:dyDescent="0.2">
      <c r="A91">
        <f>ROW()</f>
        <v>91</v>
      </c>
      <c r="B91">
        <f>'Run Query'!H114</f>
        <v>0</v>
      </c>
    </row>
    <row r="92" spans="1:2" x14ac:dyDescent="0.2">
      <c r="A92">
        <f>ROW()</f>
        <v>92</v>
      </c>
      <c r="B92">
        <f>'Run Query'!H115</f>
        <v>0</v>
      </c>
    </row>
    <row r="93" spans="1:2" x14ac:dyDescent="0.2">
      <c r="A93">
        <f>ROW()</f>
        <v>93</v>
      </c>
      <c r="B93">
        <f>'Run Query'!H116</f>
        <v>0</v>
      </c>
    </row>
    <row r="94" spans="1:2" x14ac:dyDescent="0.2">
      <c r="A94">
        <f>ROW()</f>
        <v>94</v>
      </c>
      <c r="B94">
        <f>'Run Query'!H117</f>
        <v>0</v>
      </c>
    </row>
    <row r="95" spans="1:2" x14ac:dyDescent="0.2">
      <c r="A95">
        <f>ROW()</f>
        <v>95</v>
      </c>
      <c r="B95">
        <f>'Run Query'!H118</f>
        <v>0</v>
      </c>
    </row>
    <row r="96" spans="1:2" x14ac:dyDescent="0.2">
      <c r="A96">
        <f>ROW()</f>
        <v>96</v>
      </c>
      <c r="B96">
        <f>'Run Query'!H119</f>
        <v>0</v>
      </c>
    </row>
    <row r="97" spans="1:2" x14ac:dyDescent="0.2">
      <c r="A97">
        <f>ROW()</f>
        <v>97</v>
      </c>
      <c r="B97">
        <f>'Run Query'!H120</f>
        <v>0</v>
      </c>
    </row>
    <row r="98" spans="1:2" x14ac:dyDescent="0.2">
      <c r="A98">
        <f>ROW()</f>
        <v>98</v>
      </c>
      <c r="B98">
        <f>'Run Query'!H121</f>
        <v>0</v>
      </c>
    </row>
    <row r="99" spans="1:2" x14ac:dyDescent="0.2">
      <c r="A99">
        <f>ROW()</f>
        <v>99</v>
      </c>
      <c r="B99">
        <f>'Run Query'!H122</f>
        <v>0</v>
      </c>
    </row>
    <row r="100" spans="1:2" x14ac:dyDescent="0.2">
      <c r="A100">
        <f>ROW()</f>
        <v>100</v>
      </c>
      <c r="B100">
        <f>'Run Query'!H123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4" name="Button 2">
              <controlPr defaultSize="0" print="0" autoFill="0" autoPict="0" macro="[0]!RefreshBookList">
                <anchor moveWithCells="1" sizeWithCells="1">
                  <from>
                    <xdr:col>0</xdr:col>
                    <xdr:colOff>114300</xdr:colOff>
                    <xdr:row>0</xdr:row>
                    <xdr:rowOff>123825</xdr:rowOff>
                  </from>
                  <to>
                    <xdr:col>1</xdr:col>
                    <xdr:colOff>695325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288"/>
  <sheetViews>
    <sheetView showGridLines="0" workbookViewId="0">
      <selection activeCell="E20" sqref="E20"/>
    </sheetView>
  </sheetViews>
  <sheetFormatPr defaultRowHeight="12.75" x14ac:dyDescent="0.2"/>
  <cols>
    <col min="1" max="1" width="11.28515625" style="143" customWidth="1"/>
    <col min="2" max="3" width="9.140625" style="143"/>
    <col min="4" max="4" width="16" style="143" customWidth="1"/>
    <col min="5" max="5" width="9.140625" style="143"/>
    <col min="6" max="6" width="11.140625" style="143" customWidth="1"/>
    <col min="7" max="7" width="13.28515625" style="143" customWidth="1"/>
    <col min="8" max="8" width="12.28515625" customWidth="1"/>
    <col min="9" max="9" width="19.140625" bestFit="1" customWidth="1"/>
    <col min="10" max="10" width="10.5703125" customWidth="1"/>
    <col min="11" max="11" width="11.5703125" customWidth="1"/>
    <col min="12" max="12" width="9.85546875" customWidth="1"/>
  </cols>
  <sheetData>
    <row r="1" spans="1:11" ht="13.5" thickBot="1" x14ac:dyDescent="0.25"/>
    <row r="2" spans="1:11" ht="19.5" thickBot="1" x14ac:dyDescent="0.35">
      <c r="A2" s="144" t="s">
        <v>10</v>
      </c>
      <c r="B2" s="145"/>
      <c r="C2" s="146"/>
      <c r="D2" s="147"/>
      <c r="E2" s="148"/>
      <c r="F2" s="149"/>
    </row>
    <row r="3" spans="1:11" ht="13.5" thickBot="1" x14ac:dyDescent="0.25">
      <c r="A3" s="150" t="s">
        <v>19</v>
      </c>
      <c r="D3" s="151" t="s">
        <v>75</v>
      </c>
      <c r="E3" s="152"/>
      <c r="F3" s="153" t="s">
        <v>19</v>
      </c>
      <c r="G3" s="154"/>
      <c r="H3" s="71" t="s">
        <v>60</v>
      </c>
      <c r="I3" s="70" t="s">
        <v>59</v>
      </c>
      <c r="J3" s="67"/>
    </row>
    <row r="4" spans="1:11" ht="13.5" thickBot="1" x14ac:dyDescent="0.25">
      <c r="A4" s="156">
        <v>37316</v>
      </c>
      <c r="B4"/>
      <c r="C4"/>
      <c r="D4" s="157">
        <v>1</v>
      </c>
      <c r="E4" s="158"/>
      <c r="F4" s="159">
        <v>37316</v>
      </c>
      <c r="G4" s="154">
        <v>1</v>
      </c>
      <c r="H4" s="80"/>
      <c r="I4" s="81"/>
      <c r="J4" s="66"/>
    </row>
    <row r="5" spans="1:11" ht="13.5" thickBot="1" x14ac:dyDescent="0.25">
      <c r="A5" s="156">
        <v>37347</v>
      </c>
      <c r="B5"/>
      <c r="C5"/>
      <c r="D5" s="157">
        <v>2</v>
      </c>
      <c r="E5" s="158"/>
      <c r="F5" s="159">
        <v>37347</v>
      </c>
      <c r="G5" s="154">
        <v>2</v>
      </c>
      <c r="H5" s="96"/>
      <c r="I5" s="98">
        <f>_NXB3</f>
        <v>37337</v>
      </c>
      <c r="J5" s="98">
        <f>_NXB2</f>
        <v>37340</v>
      </c>
      <c r="K5" s="98">
        <f>_NX1</f>
        <v>37341</v>
      </c>
    </row>
    <row r="6" spans="1:11" ht="13.5" thickBot="1" x14ac:dyDescent="0.25">
      <c r="A6" s="156">
        <v>37377</v>
      </c>
      <c r="B6"/>
      <c r="C6"/>
      <c r="D6" s="157">
        <v>3</v>
      </c>
      <c r="E6" s="158"/>
      <c r="F6" s="159">
        <v>37377</v>
      </c>
      <c r="G6" s="154">
        <v>3</v>
      </c>
      <c r="H6" s="97" t="s">
        <v>58</v>
      </c>
      <c r="I6" s="99" t="s">
        <v>53</v>
      </c>
      <c r="J6" s="99" t="s">
        <v>54</v>
      </c>
      <c r="K6" s="99" t="s">
        <v>55</v>
      </c>
    </row>
    <row r="7" spans="1:11" x14ac:dyDescent="0.2">
      <c r="A7" s="156">
        <v>37408</v>
      </c>
      <c r="B7"/>
      <c r="C7"/>
      <c r="D7" s="157">
        <v>4</v>
      </c>
      <c r="E7" s="158"/>
      <c r="F7" s="159">
        <v>37408</v>
      </c>
      <c r="G7" s="154">
        <v>3</v>
      </c>
      <c r="H7" s="78" t="s">
        <v>55</v>
      </c>
      <c r="I7" s="72">
        <v>0</v>
      </c>
      <c r="J7" s="73">
        <v>0</v>
      </c>
      <c r="K7" s="73">
        <v>1</v>
      </c>
    </row>
    <row r="8" spans="1:11" x14ac:dyDescent="0.2">
      <c r="A8" s="156">
        <v>37438</v>
      </c>
      <c r="B8"/>
      <c r="C8"/>
      <c r="D8" s="157">
        <v>5</v>
      </c>
      <c r="E8" s="158"/>
      <c r="F8" s="159">
        <v>37438</v>
      </c>
      <c r="G8" s="154">
        <v>3</v>
      </c>
      <c r="H8" s="79" t="s">
        <v>56</v>
      </c>
      <c r="I8" s="74">
        <v>0</v>
      </c>
      <c r="J8" s="75">
        <v>0.5</v>
      </c>
      <c r="K8" s="75">
        <v>1</v>
      </c>
    </row>
    <row r="9" spans="1:11" x14ac:dyDescent="0.2">
      <c r="A9" s="156">
        <v>37469</v>
      </c>
      <c r="B9"/>
      <c r="C9"/>
      <c r="D9" s="157">
        <v>6</v>
      </c>
      <c r="E9" s="158"/>
      <c r="F9" s="159">
        <v>37469</v>
      </c>
      <c r="G9" s="154">
        <v>3</v>
      </c>
      <c r="H9" s="79" t="s">
        <v>57</v>
      </c>
      <c r="I9" s="83">
        <v>0.33333299999999999</v>
      </c>
      <c r="J9" s="84">
        <v>0.66666599999999998</v>
      </c>
      <c r="K9" s="75">
        <v>1</v>
      </c>
    </row>
    <row r="10" spans="1:11" x14ac:dyDescent="0.2">
      <c r="A10" s="156">
        <v>37500</v>
      </c>
      <c r="B10"/>
      <c r="C10"/>
      <c r="D10" s="157">
        <v>7</v>
      </c>
      <c r="E10" s="158"/>
      <c r="F10" s="159">
        <v>37500</v>
      </c>
      <c r="G10" s="154">
        <v>3</v>
      </c>
      <c r="H10" s="79" t="s">
        <v>54</v>
      </c>
      <c r="I10" s="74">
        <v>0</v>
      </c>
      <c r="J10" s="75">
        <v>1</v>
      </c>
      <c r="K10" s="75">
        <v>1</v>
      </c>
    </row>
    <row r="11" spans="1:11" x14ac:dyDescent="0.2">
      <c r="A11" s="156">
        <v>37530</v>
      </c>
      <c r="B11"/>
      <c r="C11"/>
      <c r="D11" s="157">
        <v>8</v>
      </c>
      <c r="E11" s="158"/>
      <c r="F11" s="159">
        <v>37530</v>
      </c>
      <c r="G11" s="154">
        <v>3</v>
      </c>
      <c r="H11" s="79" t="s">
        <v>53</v>
      </c>
      <c r="I11" s="74">
        <v>1</v>
      </c>
      <c r="J11" s="75">
        <v>1</v>
      </c>
      <c r="K11" s="75">
        <v>1</v>
      </c>
    </row>
    <row r="12" spans="1:11" x14ac:dyDescent="0.2">
      <c r="A12" s="156">
        <v>37561</v>
      </c>
      <c r="B12"/>
      <c r="C12"/>
      <c r="D12" s="157">
        <v>9</v>
      </c>
      <c r="E12" s="158"/>
      <c r="F12" s="159">
        <v>37561</v>
      </c>
      <c r="G12" s="154">
        <v>3</v>
      </c>
      <c r="H12" s="68"/>
      <c r="I12" s="74"/>
      <c r="J12" s="75"/>
      <c r="K12" s="75"/>
    </row>
    <row r="13" spans="1:11" x14ac:dyDescent="0.2">
      <c r="A13" s="156">
        <v>37591</v>
      </c>
      <c r="B13"/>
      <c r="C13"/>
      <c r="D13" s="157">
        <v>10</v>
      </c>
      <c r="E13" s="158"/>
      <c r="F13" s="159">
        <v>37591</v>
      </c>
      <c r="G13" s="154">
        <v>4</v>
      </c>
      <c r="H13" s="68"/>
      <c r="I13" s="74"/>
      <c r="J13" s="75"/>
      <c r="K13" s="75"/>
    </row>
    <row r="14" spans="1:11" ht="13.5" thickBot="1" x14ac:dyDescent="0.25">
      <c r="A14" s="156">
        <v>37622</v>
      </c>
      <c r="B14"/>
      <c r="C14"/>
      <c r="D14" s="157">
        <v>11</v>
      </c>
      <c r="E14" s="158"/>
      <c r="F14" s="159">
        <v>37622</v>
      </c>
      <c r="G14" s="154">
        <v>4</v>
      </c>
      <c r="H14" s="69"/>
      <c r="I14" s="76"/>
      <c r="J14" s="77"/>
      <c r="K14" s="77"/>
    </row>
    <row r="15" spans="1:11" x14ac:dyDescent="0.2">
      <c r="A15" s="156">
        <v>37653</v>
      </c>
      <c r="B15"/>
      <c r="C15"/>
      <c r="D15" s="157">
        <v>12</v>
      </c>
      <c r="E15" s="158"/>
      <c r="F15" s="159">
        <v>37653</v>
      </c>
      <c r="G15" s="154">
        <v>4</v>
      </c>
      <c r="I15" s="65"/>
      <c r="J15" s="65"/>
    </row>
    <row r="16" spans="1:11" x14ac:dyDescent="0.2">
      <c r="A16" s="156">
        <v>37681</v>
      </c>
      <c r="B16"/>
      <c r="C16"/>
      <c r="D16" s="157">
        <v>12</v>
      </c>
      <c r="E16" s="158"/>
      <c r="F16" s="159">
        <v>37681</v>
      </c>
      <c r="G16" s="154">
        <v>4</v>
      </c>
      <c r="I16" s="65"/>
      <c r="J16" s="65"/>
    </row>
    <row r="17" spans="1:10" x14ac:dyDescent="0.2">
      <c r="A17" s="156">
        <v>37712</v>
      </c>
      <c r="B17"/>
      <c r="C17"/>
      <c r="D17" s="157">
        <v>13</v>
      </c>
      <c r="E17" s="158"/>
      <c r="F17" s="159">
        <v>37712</v>
      </c>
      <c r="G17" s="154">
        <v>4</v>
      </c>
      <c r="I17" s="65"/>
      <c r="J17" s="65"/>
    </row>
    <row r="18" spans="1:10" x14ac:dyDescent="0.2">
      <c r="A18" s="156">
        <v>37742</v>
      </c>
      <c r="B18"/>
      <c r="C18"/>
      <c r="D18" s="157">
        <v>13</v>
      </c>
      <c r="E18" s="158"/>
      <c r="F18" s="159">
        <v>37742</v>
      </c>
      <c r="G18" s="154">
        <v>5</v>
      </c>
      <c r="I18" s="65"/>
      <c r="J18" s="65"/>
    </row>
    <row r="19" spans="1:10" ht="13.5" thickBot="1" x14ac:dyDescent="0.25">
      <c r="A19" s="156">
        <v>37773</v>
      </c>
      <c r="B19"/>
      <c r="C19"/>
      <c r="D19" s="157">
        <v>13</v>
      </c>
      <c r="E19" s="158"/>
      <c r="F19" s="159">
        <v>37773</v>
      </c>
      <c r="G19" s="154">
        <v>5</v>
      </c>
      <c r="I19" s="65"/>
      <c r="J19" s="65"/>
    </row>
    <row r="20" spans="1:10" ht="13.5" thickBot="1" x14ac:dyDescent="0.25">
      <c r="A20" s="156">
        <v>37803</v>
      </c>
      <c r="B20"/>
      <c r="C20"/>
      <c r="D20" s="157">
        <v>13</v>
      </c>
      <c r="E20" s="158"/>
      <c r="F20" s="159">
        <v>37803</v>
      </c>
      <c r="G20" s="154">
        <v>5</v>
      </c>
      <c r="I20" s="137" t="s">
        <v>95</v>
      </c>
      <c r="J20" s="138" t="s">
        <v>19</v>
      </c>
    </row>
    <row r="21" spans="1:10" ht="13.5" thickBot="1" x14ac:dyDescent="0.25">
      <c r="A21" s="156">
        <v>37834</v>
      </c>
      <c r="B21"/>
      <c r="C21"/>
      <c r="D21" s="157">
        <v>13</v>
      </c>
      <c r="E21" s="158"/>
      <c r="F21" s="159">
        <v>37834</v>
      </c>
      <c r="G21" s="154">
        <v>5</v>
      </c>
      <c r="I21" s="139">
        <f>IF(J21&lt;$F$6,1)</f>
        <v>1</v>
      </c>
      <c r="J21" s="140">
        <f>F4</f>
        <v>37316</v>
      </c>
    </row>
    <row r="22" spans="1:10" ht="13.5" thickBot="1" x14ac:dyDescent="0.25">
      <c r="A22" s="156">
        <v>37865</v>
      </c>
      <c r="B22"/>
      <c r="C22"/>
      <c r="D22" s="157">
        <v>13</v>
      </c>
      <c r="E22" s="158"/>
      <c r="F22" s="159">
        <v>37865</v>
      </c>
      <c r="G22" s="154">
        <v>5</v>
      </c>
      <c r="I22" s="139">
        <f t="shared" ref="I22:I51" si="0">IF(J22&lt;$F$6,1)</f>
        <v>1</v>
      </c>
      <c r="J22" s="141">
        <f>J21+1</f>
        <v>37317</v>
      </c>
    </row>
    <row r="23" spans="1:10" ht="13.5" thickBot="1" x14ac:dyDescent="0.25">
      <c r="A23" s="156">
        <v>37895</v>
      </c>
      <c r="B23"/>
      <c r="C23"/>
      <c r="D23" s="157">
        <v>13</v>
      </c>
      <c r="E23" s="158"/>
      <c r="F23" s="159">
        <v>37895</v>
      </c>
      <c r="G23" s="154">
        <v>5</v>
      </c>
      <c r="I23" s="139">
        <f t="shared" si="0"/>
        <v>1</v>
      </c>
      <c r="J23" s="141">
        <f t="shared" ref="J23:J80" si="1">J22+1</f>
        <v>37318</v>
      </c>
    </row>
    <row r="24" spans="1:10" ht="13.5" thickBot="1" x14ac:dyDescent="0.25">
      <c r="A24" s="156">
        <v>37926</v>
      </c>
      <c r="B24"/>
      <c r="C24"/>
      <c r="D24" s="157">
        <v>14</v>
      </c>
      <c r="E24" s="158"/>
      <c r="F24" s="159">
        <v>37926</v>
      </c>
      <c r="G24" s="154">
        <v>5</v>
      </c>
      <c r="I24" s="139">
        <f t="shared" si="0"/>
        <v>1</v>
      </c>
      <c r="J24" s="141">
        <f t="shared" si="1"/>
        <v>37319</v>
      </c>
    </row>
    <row r="25" spans="1:10" ht="13.5" thickBot="1" x14ac:dyDescent="0.25">
      <c r="A25" s="156">
        <v>37956</v>
      </c>
      <c r="B25"/>
      <c r="C25"/>
      <c r="D25" s="157">
        <v>14</v>
      </c>
      <c r="E25" s="158"/>
      <c r="F25" s="159">
        <v>37956</v>
      </c>
      <c r="G25" s="154">
        <v>6</v>
      </c>
      <c r="I25" s="139">
        <f t="shared" si="0"/>
        <v>1</v>
      </c>
      <c r="J25" s="141">
        <f t="shared" si="1"/>
        <v>37320</v>
      </c>
    </row>
    <row r="26" spans="1:10" ht="13.5" thickBot="1" x14ac:dyDescent="0.25">
      <c r="A26" s="156">
        <v>37987</v>
      </c>
      <c r="B26"/>
      <c r="C26"/>
      <c r="D26" s="157">
        <v>14</v>
      </c>
      <c r="E26" s="158"/>
      <c r="F26" s="159">
        <v>37987</v>
      </c>
      <c r="G26" s="154">
        <v>6</v>
      </c>
      <c r="I26" s="139">
        <f t="shared" si="0"/>
        <v>1</v>
      </c>
      <c r="J26" s="141">
        <f t="shared" si="1"/>
        <v>37321</v>
      </c>
    </row>
    <row r="27" spans="1:10" ht="13.5" thickBot="1" x14ac:dyDescent="0.25">
      <c r="A27" s="156">
        <v>38018</v>
      </c>
      <c r="B27"/>
      <c r="C27"/>
      <c r="D27" s="157">
        <v>14</v>
      </c>
      <c r="E27" s="158"/>
      <c r="F27" s="159">
        <v>38018</v>
      </c>
      <c r="G27" s="154">
        <v>6</v>
      </c>
      <c r="I27" s="139">
        <f t="shared" si="0"/>
        <v>1</v>
      </c>
      <c r="J27" s="141">
        <f t="shared" si="1"/>
        <v>37322</v>
      </c>
    </row>
    <row r="28" spans="1:10" ht="13.5" thickBot="1" x14ac:dyDescent="0.25">
      <c r="A28" s="156">
        <v>38047</v>
      </c>
      <c r="B28"/>
      <c r="C28"/>
      <c r="D28" s="157">
        <v>14</v>
      </c>
      <c r="E28" s="158"/>
      <c r="F28" s="159">
        <v>38047</v>
      </c>
      <c r="G28" s="154">
        <v>6</v>
      </c>
      <c r="I28" s="139">
        <f t="shared" si="0"/>
        <v>1</v>
      </c>
      <c r="J28" s="141">
        <f t="shared" si="1"/>
        <v>37323</v>
      </c>
    </row>
    <row r="29" spans="1:10" ht="13.5" thickBot="1" x14ac:dyDescent="0.25">
      <c r="A29" s="156">
        <v>38078</v>
      </c>
      <c r="B29"/>
      <c r="C29"/>
      <c r="D29" s="157">
        <v>14</v>
      </c>
      <c r="E29" s="158"/>
      <c r="F29" s="159">
        <v>38078</v>
      </c>
      <c r="G29" s="154">
        <v>6</v>
      </c>
      <c r="I29" s="139">
        <f t="shared" si="0"/>
        <v>1</v>
      </c>
      <c r="J29" s="141">
        <f t="shared" si="1"/>
        <v>37324</v>
      </c>
    </row>
    <row r="30" spans="1:10" ht="13.5" thickBot="1" x14ac:dyDescent="0.25">
      <c r="A30" s="156">
        <v>38108</v>
      </c>
      <c r="B30"/>
      <c r="C30"/>
      <c r="D30" s="157">
        <v>14</v>
      </c>
      <c r="E30" s="158"/>
      <c r="F30" s="159">
        <v>38108</v>
      </c>
      <c r="G30" s="154">
        <v>6</v>
      </c>
      <c r="I30" s="139">
        <f t="shared" si="0"/>
        <v>1</v>
      </c>
      <c r="J30" s="141">
        <f t="shared" si="1"/>
        <v>37325</v>
      </c>
    </row>
    <row r="31" spans="1:10" ht="13.5" thickBot="1" x14ac:dyDescent="0.25">
      <c r="A31" s="156">
        <v>38139</v>
      </c>
      <c r="B31"/>
      <c r="C31"/>
      <c r="D31" s="157">
        <v>14</v>
      </c>
      <c r="E31" s="158"/>
      <c r="F31" s="159">
        <v>38139</v>
      </c>
      <c r="G31" s="154">
        <v>6</v>
      </c>
      <c r="I31" s="139">
        <f t="shared" si="0"/>
        <v>1</v>
      </c>
      <c r="J31" s="141">
        <f t="shared" si="1"/>
        <v>37326</v>
      </c>
    </row>
    <row r="32" spans="1:10" ht="13.5" thickBot="1" x14ac:dyDescent="0.25">
      <c r="A32" s="156">
        <v>38169</v>
      </c>
      <c r="B32"/>
      <c r="C32"/>
      <c r="D32" s="157">
        <v>14</v>
      </c>
      <c r="E32" s="158"/>
      <c r="F32" s="159">
        <v>38169</v>
      </c>
      <c r="G32" s="154">
        <v>6</v>
      </c>
      <c r="I32" s="139">
        <f t="shared" si="0"/>
        <v>1</v>
      </c>
      <c r="J32" s="141">
        <f t="shared" si="1"/>
        <v>37327</v>
      </c>
    </row>
    <row r="33" spans="1:10" ht="13.5" thickBot="1" x14ac:dyDescent="0.25">
      <c r="A33" s="156">
        <v>38200</v>
      </c>
      <c r="B33"/>
      <c r="C33"/>
      <c r="D33" s="157">
        <v>14</v>
      </c>
      <c r="E33" s="158"/>
      <c r="F33" s="159">
        <v>38200</v>
      </c>
      <c r="G33" s="154">
        <v>6</v>
      </c>
      <c r="I33" s="139">
        <f t="shared" si="0"/>
        <v>1</v>
      </c>
      <c r="J33" s="141">
        <f t="shared" si="1"/>
        <v>37328</v>
      </c>
    </row>
    <row r="34" spans="1:10" ht="13.5" thickBot="1" x14ac:dyDescent="0.25">
      <c r="A34" s="156">
        <v>38231</v>
      </c>
      <c r="B34"/>
      <c r="C34"/>
      <c r="D34" s="157">
        <v>14</v>
      </c>
      <c r="E34" s="158"/>
      <c r="F34" s="159">
        <v>38231</v>
      </c>
      <c r="G34" s="154">
        <v>6</v>
      </c>
      <c r="I34" s="139">
        <f t="shared" si="0"/>
        <v>1</v>
      </c>
      <c r="J34" s="141">
        <f t="shared" si="1"/>
        <v>37329</v>
      </c>
    </row>
    <row r="35" spans="1:10" ht="13.5" thickBot="1" x14ac:dyDescent="0.25">
      <c r="A35" s="156">
        <v>38261</v>
      </c>
      <c r="B35"/>
      <c r="C35"/>
      <c r="D35" s="157">
        <v>14</v>
      </c>
      <c r="E35" s="158"/>
      <c r="F35" s="159">
        <v>38261</v>
      </c>
      <c r="G35" s="154">
        <v>6</v>
      </c>
      <c r="I35" s="139">
        <f t="shared" si="0"/>
        <v>1</v>
      </c>
      <c r="J35" s="141">
        <f t="shared" si="1"/>
        <v>37330</v>
      </c>
    </row>
    <row r="36" spans="1:10" ht="13.5" thickBot="1" x14ac:dyDescent="0.25">
      <c r="A36" s="156">
        <v>38292</v>
      </c>
      <c r="B36"/>
      <c r="C36"/>
      <c r="D36" s="157">
        <v>14</v>
      </c>
      <c r="E36" s="158"/>
      <c r="F36" s="159">
        <v>38292</v>
      </c>
      <c r="G36" s="154">
        <v>6</v>
      </c>
      <c r="I36" s="139">
        <f t="shared" si="0"/>
        <v>1</v>
      </c>
      <c r="J36" s="141">
        <f t="shared" si="1"/>
        <v>37331</v>
      </c>
    </row>
    <row r="37" spans="1:10" ht="13.5" thickBot="1" x14ac:dyDescent="0.25">
      <c r="A37" s="156">
        <v>38322</v>
      </c>
      <c r="B37"/>
      <c r="C37"/>
      <c r="D37" s="157">
        <v>14</v>
      </c>
      <c r="E37" s="158"/>
      <c r="F37" s="159">
        <v>38322</v>
      </c>
      <c r="G37" s="154">
        <v>6</v>
      </c>
      <c r="I37" s="139">
        <f t="shared" si="0"/>
        <v>1</v>
      </c>
      <c r="J37" s="141">
        <f t="shared" si="1"/>
        <v>37332</v>
      </c>
    </row>
    <row r="38" spans="1:10" ht="13.5" thickBot="1" x14ac:dyDescent="0.25">
      <c r="A38" s="156">
        <v>38353</v>
      </c>
      <c r="B38"/>
      <c r="C38"/>
      <c r="D38" s="157">
        <v>14</v>
      </c>
      <c r="E38" s="158"/>
      <c r="F38" s="159">
        <v>38353</v>
      </c>
      <c r="G38" s="154">
        <v>6</v>
      </c>
      <c r="I38" s="139">
        <f t="shared" si="0"/>
        <v>1</v>
      </c>
      <c r="J38" s="141">
        <f t="shared" si="1"/>
        <v>37333</v>
      </c>
    </row>
    <row r="39" spans="1:10" ht="13.5" thickBot="1" x14ac:dyDescent="0.25">
      <c r="A39" s="156">
        <v>38384</v>
      </c>
      <c r="B39"/>
      <c r="C39"/>
      <c r="D39" s="157">
        <v>14</v>
      </c>
      <c r="E39" s="158"/>
      <c r="F39" s="159">
        <v>38384</v>
      </c>
      <c r="G39" s="154">
        <v>6</v>
      </c>
      <c r="I39" s="139">
        <f t="shared" si="0"/>
        <v>1</v>
      </c>
      <c r="J39" s="141">
        <f t="shared" si="1"/>
        <v>37334</v>
      </c>
    </row>
    <row r="40" spans="1:10" ht="13.5" thickBot="1" x14ac:dyDescent="0.25">
      <c r="A40" s="156">
        <v>38412</v>
      </c>
      <c r="B40"/>
      <c r="C40"/>
      <c r="D40" s="157">
        <v>14</v>
      </c>
      <c r="E40" s="158"/>
      <c r="F40" s="159">
        <v>38412</v>
      </c>
      <c r="G40" s="154">
        <v>6</v>
      </c>
      <c r="I40" s="139">
        <f t="shared" si="0"/>
        <v>1</v>
      </c>
      <c r="J40" s="141">
        <f t="shared" si="1"/>
        <v>37335</v>
      </c>
    </row>
    <row r="41" spans="1:10" ht="13.5" thickBot="1" x14ac:dyDescent="0.25">
      <c r="A41" s="156">
        <v>38443</v>
      </c>
      <c r="B41"/>
      <c r="C41"/>
      <c r="D41" s="157">
        <v>14</v>
      </c>
      <c r="E41" s="158"/>
      <c r="F41" s="159">
        <v>38443</v>
      </c>
      <c r="G41" s="154">
        <v>6</v>
      </c>
      <c r="I41" s="139">
        <f t="shared" si="0"/>
        <v>1</v>
      </c>
      <c r="J41" s="141">
        <f t="shared" si="1"/>
        <v>37336</v>
      </c>
    </row>
    <row r="42" spans="1:10" ht="13.5" thickBot="1" x14ac:dyDescent="0.25">
      <c r="A42" s="156">
        <v>38473</v>
      </c>
      <c r="B42"/>
      <c r="C42"/>
      <c r="D42" s="157">
        <v>14</v>
      </c>
      <c r="E42" s="158"/>
      <c r="F42" s="159">
        <v>38473</v>
      </c>
      <c r="G42" s="154">
        <v>6</v>
      </c>
      <c r="I42" s="139">
        <f t="shared" si="0"/>
        <v>1</v>
      </c>
      <c r="J42" s="141">
        <f t="shared" si="1"/>
        <v>37337</v>
      </c>
    </row>
    <row r="43" spans="1:10" ht="13.5" thickBot="1" x14ac:dyDescent="0.25">
      <c r="A43" s="156">
        <v>38504</v>
      </c>
      <c r="B43"/>
      <c r="C43"/>
      <c r="D43" s="157">
        <v>14</v>
      </c>
      <c r="E43" s="158"/>
      <c r="F43" s="159">
        <v>38504</v>
      </c>
      <c r="G43" s="154">
        <v>6</v>
      </c>
      <c r="I43" s="139">
        <f t="shared" si="0"/>
        <v>1</v>
      </c>
      <c r="J43" s="141">
        <f t="shared" si="1"/>
        <v>37338</v>
      </c>
    </row>
    <row r="44" spans="1:10" ht="13.5" thickBot="1" x14ac:dyDescent="0.25">
      <c r="A44" s="156">
        <v>38534</v>
      </c>
      <c r="B44"/>
      <c r="C44"/>
      <c r="D44" s="157">
        <v>14</v>
      </c>
      <c r="E44" s="158"/>
      <c r="F44" s="159">
        <v>38534</v>
      </c>
      <c r="G44" s="154">
        <v>6</v>
      </c>
      <c r="I44" s="139">
        <f t="shared" si="0"/>
        <v>1</v>
      </c>
      <c r="J44" s="141">
        <f t="shared" si="1"/>
        <v>37339</v>
      </c>
    </row>
    <row r="45" spans="1:10" ht="13.5" thickBot="1" x14ac:dyDescent="0.25">
      <c r="A45" s="156">
        <v>38565</v>
      </c>
      <c r="B45"/>
      <c r="C45"/>
      <c r="D45" s="157">
        <v>14</v>
      </c>
      <c r="E45" s="158"/>
      <c r="F45" s="159">
        <v>38565</v>
      </c>
      <c r="G45" s="154">
        <v>6</v>
      </c>
      <c r="I45" s="139">
        <f t="shared" si="0"/>
        <v>1</v>
      </c>
      <c r="J45" s="141">
        <f t="shared" si="1"/>
        <v>37340</v>
      </c>
    </row>
    <row r="46" spans="1:10" ht="13.5" thickBot="1" x14ac:dyDescent="0.25">
      <c r="A46" s="156">
        <v>38596</v>
      </c>
      <c r="B46"/>
      <c r="C46"/>
      <c r="D46" s="157">
        <v>14</v>
      </c>
      <c r="E46" s="158"/>
      <c r="F46" s="159">
        <v>38596</v>
      </c>
      <c r="G46" s="154">
        <v>6</v>
      </c>
      <c r="I46" s="139">
        <f t="shared" si="0"/>
        <v>1</v>
      </c>
      <c r="J46" s="141">
        <f t="shared" si="1"/>
        <v>37341</v>
      </c>
    </row>
    <row r="47" spans="1:10" ht="13.5" thickBot="1" x14ac:dyDescent="0.25">
      <c r="A47" s="156">
        <v>38626</v>
      </c>
      <c r="B47"/>
      <c r="C47"/>
      <c r="D47" s="157">
        <v>14</v>
      </c>
      <c r="E47" s="158"/>
      <c r="F47" s="159">
        <v>38626</v>
      </c>
      <c r="G47" s="154">
        <v>6</v>
      </c>
      <c r="I47" s="139">
        <f t="shared" si="0"/>
        <v>1</v>
      </c>
      <c r="J47" s="141">
        <f t="shared" si="1"/>
        <v>37342</v>
      </c>
    </row>
    <row r="48" spans="1:10" ht="13.5" thickBot="1" x14ac:dyDescent="0.25">
      <c r="A48" s="156">
        <v>38657</v>
      </c>
      <c r="B48"/>
      <c r="C48"/>
      <c r="D48" s="157">
        <v>14</v>
      </c>
      <c r="E48" s="158"/>
      <c r="F48" s="159">
        <v>38657</v>
      </c>
      <c r="G48" s="154">
        <v>6</v>
      </c>
      <c r="I48" s="139">
        <f t="shared" si="0"/>
        <v>1</v>
      </c>
      <c r="J48" s="141">
        <f t="shared" si="1"/>
        <v>37343</v>
      </c>
    </row>
    <row r="49" spans="1:10" ht="13.5" thickBot="1" x14ac:dyDescent="0.25">
      <c r="A49" s="156">
        <v>38687</v>
      </c>
      <c r="B49"/>
      <c r="C49"/>
      <c r="D49" s="157">
        <v>14</v>
      </c>
      <c r="E49" s="158"/>
      <c r="F49" s="159">
        <v>38687</v>
      </c>
      <c r="G49" s="154">
        <v>6</v>
      </c>
      <c r="I49" s="139">
        <f t="shared" si="0"/>
        <v>1</v>
      </c>
      <c r="J49" s="141">
        <f t="shared" si="1"/>
        <v>37344</v>
      </c>
    </row>
    <row r="50" spans="1:10" ht="13.5" thickBot="1" x14ac:dyDescent="0.25">
      <c r="A50" s="156">
        <v>38718</v>
      </c>
      <c r="B50"/>
      <c r="C50"/>
      <c r="D50" s="157">
        <v>14</v>
      </c>
      <c r="E50" s="158"/>
      <c r="F50" s="159">
        <v>38718</v>
      </c>
      <c r="G50" s="154">
        <v>6</v>
      </c>
      <c r="I50" s="139">
        <f t="shared" si="0"/>
        <v>1</v>
      </c>
      <c r="J50" s="141">
        <f t="shared" si="1"/>
        <v>37345</v>
      </c>
    </row>
    <row r="51" spans="1:10" ht="13.5" thickBot="1" x14ac:dyDescent="0.25">
      <c r="A51" s="156">
        <v>38749</v>
      </c>
      <c r="B51"/>
      <c r="C51"/>
      <c r="D51" s="157">
        <v>14</v>
      </c>
      <c r="E51" s="158"/>
      <c r="F51" s="159">
        <v>38749</v>
      </c>
      <c r="G51" s="154">
        <v>6</v>
      </c>
      <c r="I51" s="139">
        <f t="shared" si="0"/>
        <v>1</v>
      </c>
      <c r="J51" s="141">
        <f t="shared" si="1"/>
        <v>37346</v>
      </c>
    </row>
    <row r="52" spans="1:10" ht="13.5" thickBot="1" x14ac:dyDescent="0.25">
      <c r="A52" s="156">
        <v>38777</v>
      </c>
      <c r="B52"/>
      <c r="C52"/>
      <c r="D52" s="157">
        <v>14</v>
      </c>
      <c r="E52" s="158"/>
      <c r="F52" s="159">
        <v>38777</v>
      </c>
      <c r="G52" s="154">
        <v>6</v>
      </c>
      <c r="I52" s="139">
        <f>IF(J52&lt;$F$7,2)</f>
        <v>2</v>
      </c>
      <c r="J52" s="141">
        <f t="shared" si="1"/>
        <v>37347</v>
      </c>
    </row>
    <row r="53" spans="1:10" ht="13.5" thickBot="1" x14ac:dyDescent="0.25">
      <c r="A53" s="156">
        <v>38808</v>
      </c>
      <c r="B53"/>
      <c r="C53"/>
      <c r="D53" s="157">
        <v>14</v>
      </c>
      <c r="E53" s="158"/>
      <c r="F53" s="159">
        <v>38808</v>
      </c>
      <c r="G53" s="154">
        <v>6</v>
      </c>
      <c r="I53" s="139">
        <f t="shared" ref="I53:I81" si="2">IF(J53&lt;$F$7,2)</f>
        <v>2</v>
      </c>
      <c r="J53" s="141">
        <f t="shared" si="1"/>
        <v>37348</v>
      </c>
    </row>
    <row r="54" spans="1:10" ht="13.5" thickBot="1" x14ac:dyDescent="0.25">
      <c r="A54" s="156">
        <v>38838</v>
      </c>
      <c r="B54"/>
      <c r="C54"/>
      <c r="D54" s="157">
        <v>14</v>
      </c>
      <c r="E54" s="158"/>
      <c r="F54" s="159">
        <v>38838</v>
      </c>
      <c r="G54" s="154">
        <v>6</v>
      </c>
      <c r="I54" s="139">
        <f t="shared" si="2"/>
        <v>2</v>
      </c>
      <c r="J54" s="141">
        <f t="shared" si="1"/>
        <v>37349</v>
      </c>
    </row>
    <row r="55" spans="1:10" ht="13.5" thickBot="1" x14ac:dyDescent="0.25">
      <c r="A55" s="156">
        <v>38869</v>
      </c>
      <c r="B55"/>
      <c r="C55"/>
      <c r="D55" s="157">
        <v>14</v>
      </c>
      <c r="E55" s="158"/>
      <c r="F55" s="159">
        <v>38869</v>
      </c>
      <c r="G55" s="154">
        <v>6</v>
      </c>
      <c r="I55" s="139">
        <f t="shared" si="2"/>
        <v>2</v>
      </c>
      <c r="J55" s="141">
        <f t="shared" si="1"/>
        <v>37350</v>
      </c>
    </row>
    <row r="56" spans="1:10" ht="13.5" thickBot="1" x14ac:dyDescent="0.25">
      <c r="A56" s="156">
        <v>38899</v>
      </c>
      <c r="B56"/>
      <c r="C56"/>
      <c r="D56" s="157">
        <v>14</v>
      </c>
      <c r="E56" s="158"/>
      <c r="F56" s="159">
        <v>38899</v>
      </c>
      <c r="G56" s="154">
        <v>6</v>
      </c>
      <c r="I56" s="139">
        <f t="shared" si="2"/>
        <v>2</v>
      </c>
      <c r="J56" s="141">
        <f t="shared" si="1"/>
        <v>37351</v>
      </c>
    </row>
    <row r="57" spans="1:10" ht="13.5" thickBot="1" x14ac:dyDescent="0.25">
      <c r="A57" s="156">
        <v>38930</v>
      </c>
      <c r="B57"/>
      <c r="C57"/>
      <c r="D57" s="157">
        <v>14</v>
      </c>
      <c r="E57" s="158"/>
      <c r="F57" s="159">
        <v>38930</v>
      </c>
      <c r="G57" s="154">
        <v>6</v>
      </c>
      <c r="I57" s="139">
        <f t="shared" si="2"/>
        <v>2</v>
      </c>
      <c r="J57" s="141">
        <f t="shared" si="1"/>
        <v>37352</v>
      </c>
    </row>
    <row r="58" spans="1:10" ht="13.5" thickBot="1" x14ac:dyDescent="0.25">
      <c r="A58" s="156">
        <v>38961</v>
      </c>
      <c r="B58"/>
      <c r="C58"/>
      <c r="D58" s="157">
        <v>14</v>
      </c>
      <c r="E58" s="158"/>
      <c r="F58" s="159">
        <v>38961</v>
      </c>
      <c r="G58" s="154">
        <v>6</v>
      </c>
      <c r="I58" s="139">
        <f t="shared" si="2"/>
        <v>2</v>
      </c>
      <c r="J58" s="141">
        <f t="shared" si="1"/>
        <v>37353</v>
      </c>
    </row>
    <row r="59" spans="1:10" ht="13.5" thickBot="1" x14ac:dyDescent="0.25">
      <c r="A59" s="156">
        <v>38991</v>
      </c>
      <c r="B59"/>
      <c r="C59"/>
      <c r="D59" s="157">
        <v>14</v>
      </c>
      <c r="E59" s="158"/>
      <c r="F59" s="159">
        <v>38991</v>
      </c>
      <c r="G59" s="154">
        <v>6</v>
      </c>
      <c r="I59" s="139">
        <f t="shared" si="2"/>
        <v>2</v>
      </c>
      <c r="J59" s="141">
        <f t="shared" si="1"/>
        <v>37354</v>
      </c>
    </row>
    <row r="60" spans="1:10" ht="13.5" thickBot="1" x14ac:dyDescent="0.25">
      <c r="A60" s="156">
        <v>39022</v>
      </c>
      <c r="B60"/>
      <c r="C60"/>
      <c r="D60" s="157">
        <v>14</v>
      </c>
      <c r="E60" s="158"/>
      <c r="F60" s="159">
        <v>39022</v>
      </c>
      <c r="G60" s="154">
        <v>6</v>
      </c>
      <c r="I60" s="139">
        <f t="shared" si="2"/>
        <v>2</v>
      </c>
      <c r="J60" s="141">
        <f t="shared" si="1"/>
        <v>37355</v>
      </c>
    </row>
    <row r="61" spans="1:10" ht="13.5" thickBot="1" x14ac:dyDescent="0.25">
      <c r="A61" s="156">
        <v>39052</v>
      </c>
      <c r="B61"/>
      <c r="C61"/>
      <c r="D61" s="157">
        <v>14</v>
      </c>
      <c r="E61" s="158"/>
      <c r="F61" s="159">
        <v>39052</v>
      </c>
      <c r="G61" s="154">
        <v>6</v>
      </c>
      <c r="I61" s="139">
        <f t="shared" si="2"/>
        <v>2</v>
      </c>
      <c r="J61" s="141">
        <f t="shared" si="1"/>
        <v>37356</v>
      </c>
    </row>
    <row r="62" spans="1:10" ht="13.5" thickBot="1" x14ac:dyDescent="0.25">
      <c r="A62" s="156">
        <v>39083</v>
      </c>
      <c r="B62"/>
      <c r="C62"/>
      <c r="D62" s="157">
        <v>14</v>
      </c>
      <c r="E62" s="158"/>
      <c r="F62" s="159">
        <v>39083</v>
      </c>
      <c r="G62" s="154">
        <v>6</v>
      </c>
      <c r="I62" s="139">
        <f t="shared" si="2"/>
        <v>2</v>
      </c>
      <c r="J62" s="141">
        <f t="shared" si="1"/>
        <v>37357</v>
      </c>
    </row>
    <row r="63" spans="1:10" ht="13.5" thickBot="1" x14ac:dyDescent="0.25">
      <c r="A63" s="156">
        <v>39114</v>
      </c>
      <c r="B63"/>
      <c r="C63"/>
      <c r="D63" s="157">
        <v>14</v>
      </c>
      <c r="E63" s="158"/>
      <c r="F63" s="159">
        <v>39114</v>
      </c>
      <c r="G63" s="154">
        <v>6</v>
      </c>
      <c r="I63" s="139">
        <f t="shared" si="2"/>
        <v>2</v>
      </c>
      <c r="J63" s="141">
        <f t="shared" si="1"/>
        <v>37358</v>
      </c>
    </row>
    <row r="64" spans="1:10" ht="13.5" thickBot="1" x14ac:dyDescent="0.25">
      <c r="A64" s="156">
        <v>39142</v>
      </c>
      <c r="B64"/>
      <c r="C64"/>
      <c r="D64" s="157">
        <v>14</v>
      </c>
      <c r="E64" s="158"/>
      <c r="F64" s="159">
        <v>39142</v>
      </c>
      <c r="G64" s="154">
        <v>6</v>
      </c>
      <c r="I64" s="139">
        <f t="shared" si="2"/>
        <v>2</v>
      </c>
      <c r="J64" s="141">
        <f t="shared" si="1"/>
        <v>37359</v>
      </c>
    </row>
    <row r="65" spans="1:10" ht="13.5" thickBot="1" x14ac:dyDescent="0.25">
      <c r="A65" s="156">
        <v>39173</v>
      </c>
      <c r="B65"/>
      <c r="C65"/>
      <c r="D65" s="157">
        <v>14</v>
      </c>
      <c r="E65" s="158"/>
      <c r="F65" s="159">
        <v>39173</v>
      </c>
      <c r="G65" s="154">
        <v>6</v>
      </c>
      <c r="I65" s="139">
        <f t="shared" si="2"/>
        <v>2</v>
      </c>
      <c r="J65" s="141">
        <f t="shared" si="1"/>
        <v>37360</v>
      </c>
    </row>
    <row r="66" spans="1:10" ht="13.5" thickBot="1" x14ac:dyDescent="0.25">
      <c r="A66" s="156">
        <v>39203</v>
      </c>
      <c r="B66"/>
      <c r="C66"/>
      <c r="D66" s="157">
        <v>14</v>
      </c>
      <c r="E66" s="158"/>
      <c r="F66" s="159">
        <v>39203</v>
      </c>
      <c r="G66" s="154">
        <v>6</v>
      </c>
      <c r="I66" s="139">
        <f t="shared" si="2"/>
        <v>2</v>
      </c>
      <c r="J66" s="141">
        <f t="shared" si="1"/>
        <v>37361</v>
      </c>
    </row>
    <row r="67" spans="1:10" ht="13.5" thickBot="1" x14ac:dyDescent="0.25">
      <c r="A67" s="156">
        <v>39234</v>
      </c>
      <c r="B67"/>
      <c r="C67"/>
      <c r="D67" s="157">
        <v>14</v>
      </c>
      <c r="E67" s="158"/>
      <c r="F67" s="159">
        <v>39234</v>
      </c>
      <c r="G67" s="154">
        <v>6</v>
      </c>
      <c r="I67" s="139">
        <f t="shared" si="2"/>
        <v>2</v>
      </c>
      <c r="J67" s="141">
        <f t="shared" si="1"/>
        <v>37362</v>
      </c>
    </row>
    <row r="68" spans="1:10" ht="13.5" thickBot="1" x14ac:dyDescent="0.25">
      <c r="A68" s="156">
        <v>39264</v>
      </c>
      <c r="B68"/>
      <c r="C68"/>
      <c r="D68" s="157">
        <v>14</v>
      </c>
      <c r="E68" s="158"/>
      <c r="F68" s="159">
        <v>39264</v>
      </c>
      <c r="G68" s="154">
        <v>6</v>
      </c>
      <c r="I68" s="139">
        <f t="shared" si="2"/>
        <v>2</v>
      </c>
      <c r="J68" s="141">
        <f t="shared" si="1"/>
        <v>37363</v>
      </c>
    </row>
    <row r="69" spans="1:10" ht="13.5" thickBot="1" x14ac:dyDescent="0.25">
      <c r="A69" s="156">
        <v>39295</v>
      </c>
      <c r="B69"/>
      <c r="C69"/>
      <c r="D69" s="157">
        <v>14</v>
      </c>
      <c r="E69" s="158"/>
      <c r="F69" s="159">
        <v>39295</v>
      </c>
      <c r="G69" s="154">
        <v>6</v>
      </c>
      <c r="I69" s="139">
        <f t="shared" si="2"/>
        <v>2</v>
      </c>
      <c r="J69" s="141">
        <f t="shared" si="1"/>
        <v>37364</v>
      </c>
    </row>
    <row r="70" spans="1:10" ht="13.5" thickBot="1" x14ac:dyDescent="0.25">
      <c r="A70" s="156">
        <v>39326</v>
      </c>
      <c r="B70"/>
      <c r="C70"/>
      <c r="D70" s="157">
        <v>14</v>
      </c>
      <c r="E70" s="158"/>
      <c r="F70" s="159">
        <v>39326</v>
      </c>
      <c r="G70" s="154">
        <v>6</v>
      </c>
      <c r="I70" s="139">
        <f t="shared" si="2"/>
        <v>2</v>
      </c>
      <c r="J70" s="141">
        <f t="shared" si="1"/>
        <v>37365</v>
      </c>
    </row>
    <row r="71" spans="1:10" ht="13.5" thickBot="1" x14ac:dyDescent="0.25">
      <c r="A71" s="156">
        <v>39356</v>
      </c>
      <c r="B71"/>
      <c r="C71"/>
      <c r="D71" s="157">
        <v>14</v>
      </c>
      <c r="E71" s="158"/>
      <c r="F71" s="159">
        <v>39356</v>
      </c>
      <c r="G71" s="154">
        <v>6</v>
      </c>
      <c r="I71" s="139">
        <f t="shared" si="2"/>
        <v>2</v>
      </c>
      <c r="J71" s="141">
        <f t="shared" si="1"/>
        <v>37366</v>
      </c>
    </row>
    <row r="72" spans="1:10" ht="13.5" thickBot="1" x14ac:dyDescent="0.25">
      <c r="A72" s="156">
        <v>39387</v>
      </c>
      <c r="B72"/>
      <c r="C72"/>
      <c r="D72" s="157">
        <v>14</v>
      </c>
      <c r="E72" s="158"/>
      <c r="F72" s="159">
        <v>39387</v>
      </c>
      <c r="G72" s="154">
        <v>6</v>
      </c>
      <c r="I72" s="139">
        <f t="shared" si="2"/>
        <v>2</v>
      </c>
      <c r="J72" s="141">
        <f t="shared" si="1"/>
        <v>37367</v>
      </c>
    </row>
    <row r="73" spans="1:10" ht="13.5" thickBot="1" x14ac:dyDescent="0.25">
      <c r="A73" s="156">
        <v>39417</v>
      </c>
      <c r="B73"/>
      <c r="C73"/>
      <c r="D73" s="157">
        <v>14</v>
      </c>
      <c r="E73" s="158"/>
      <c r="F73" s="159">
        <v>39417</v>
      </c>
      <c r="G73" s="154">
        <v>6</v>
      </c>
      <c r="I73" s="139">
        <f t="shared" si="2"/>
        <v>2</v>
      </c>
      <c r="J73" s="141">
        <f t="shared" si="1"/>
        <v>37368</v>
      </c>
    </row>
    <row r="74" spans="1:10" ht="13.5" thickBot="1" x14ac:dyDescent="0.25">
      <c r="A74" s="156">
        <v>39448</v>
      </c>
      <c r="B74"/>
      <c r="C74"/>
      <c r="D74" s="157">
        <v>14</v>
      </c>
      <c r="E74" s="158"/>
      <c r="F74" s="159">
        <v>39448</v>
      </c>
      <c r="G74" s="154">
        <v>6</v>
      </c>
      <c r="I74" s="139">
        <f t="shared" si="2"/>
        <v>2</v>
      </c>
      <c r="J74" s="141">
        <f t="shared" si="1"/>
        <v>37369</v>
      </c>
    </row>
    <row r="75" spans="1:10" ht="13.5" thickBot="1" x14ac:dyDescent="0.25">
      <c r="A75" s="156">
        <v>39479</v>
      </c>
      <c r="B75"/>
      <c r="C75"/>
      <c r="D75" s="157">
        <v>14</v>
      </c>
      <c r="E75" s="158"/>
      <c r="F75" s="159">
        <v>39479</v>
      </c>
      <c r="G75" s="154">
        <v>6</v>
      </c>
      <c r="I75" s="139">
        <f t="shared" si="2"/>
        <v>2</v>
      </c>
      <c r="J75" s="141">
        <f t="shared" si="1"/>
        <v>37370</v>
      </c>
    </row>
    <row r="76" spans="1:10" ht="13.5" thickBot="1" x14ac:dyDescent="0.25">
      <c r="A76" s="156">
        <v>39508</v>
      </c>
      <c r="B76"/>
      <c r="C76"/>
      <c r="D76" s="157">
        <v>14</v>
      </c>
      <c r="E76" s="158"/>
      <c r="F76" s="159">
        <v>39508</v>
      </c>
      <c r="G76" s="154">
        <v>6</v>
      </c>
      <c r="I76" s="139">
        <f t="shared" si="2"/>
        <v>2</v>
      </c>
      <c r="J76" s="141">
        <f t="shared" si="1"/>
        <v>37371</v>
      </c>
    </row>
    <row r="77" spans="1:10" ht="13.5" thickBot="1" x14ac:dyDescent="0.25">
      <c r="A77" s="156">
        <v>39539</v>
      </c>
      <c r="B77"/>
      <c r="C77"/>
      <c r="D77" s="157">
        <v>14</v>
      </c>
      <c r="E77" s="158"/>
      <c r="F77" s="159">
        <v>39539</v>
      </c>
      <c r="G77" s="154">
        <v>6</v>
      </c>
      <c r="I77" s="139">
        <f t="shared" si="2"/>
        <v>2</v>
      </c>
      <c r="J77" s="141">
        <f t="shared" si="1"/>
        <v>37372</v>
      </c>
    </row>
    <row r="78" spans="1:10" ht="13.5" thickBot="1" x14ac:dyDescent="0.25">
      <c r="A78" s="156">
        <v>39569</v>
      </c>
      <c r="B78"/>
      <c r="C78"/>
      <c r="D78" s="157">
        <v>14</v>
      </c>
      <c r="E78" s="158"/>
      <c r="F78" s="159">
        <v>39569</v>
      </c>
      <c r="G78" s="154">
        <v>6</v>
      </c>
      <c r="I78" s="139">
        <f t="shared" si="2"/>
        <v>2</v>
      </c>
      <c r="J78" s="141">
        <f t="shared" si="1"/>
        <v>37373</v>
      </c>
    </row>
    <row r="79" spans="1:10" ht="13.5" thickBot="1" x14ac:dyDescent="0.25">
      <c r="A79" s="156">
        <v>39600</v>
      </c>
      <c r="B79"/>
      <c r="C79"/>
      <c r="D79" s="157">
        <v>14</v>
      </c>
      <c r="E79" s="158"/>
      <c r="F79" s="159">
        <v>39600</v>
      </c>
      <c r="G79" s="154">
        <v>6</v>
      </c>
      <c r="I79" s="139">
        <f t="shared" si="2"/>
        <v>2</v>
      </c>
      <c r="J79" s="141">
        <f t="shared" si="1"/>
        <v>37374</v>
      </c>
    </row>
    <row r="80" spans="1:10" ht="13.5" thickBot="1" x14ac:dyDescent="0.25">
      <c r="A80" s="156">
        <v>39630</v>
      </c>
      <c r="B80"/>
      <c r="C80"/>
      <c r="D80" s="157">
        <v>14</v>
      </c>
      <c r="E80" s="158"/>
      <c r="F80" s="159">
        <v>39630</v>
      </c>
      <c r="G80" s="154">
        <v>6</v>
      </c>
      <c r="I80" s="139">
        <f t="shared" si="2"/>
        <v>2</v>
      </c>
      <c r="J80" s="141">
        <f t="shared" si="1"/>
        <v>37375</v>
      </c>
    </row>
    <row r="81" spans="1:10" ht="13.5" thickBot="1" x14ac:dyDescent="0.25">
      <c r="A81" s="156">
        <v>39661</v>
      </c>
      <c r="B81"/>
      <c r="C81"/>
      <c r="D81" s="157">
        <v>14</v>
      </c>
      <c r="E81" s="158"/>
      <c r="F81" s="159">
        <v>39661</v>
      </c>
      <c r="G81" s="154">
        <v>6</v>
      </c>
      <c r="I81" s="139">
        <f t="shared" si="2"/>
        <v>2</v>
      </c>
      <c r="J81" s="141">
        <f>J80+1</f>
        <v>37376</v>
      </c>
    </row>
    <row r="82" spans="1:10" ht="13.5" thickBot="1" x14ac:dyDescent="0.25">
      <c r="A82" s="156">
        <v>39692</v>
      </c>
      <c r="B82"/>
      <c r="C82"/>
      <c r="D82" s="157">
        <v>14</v>
      </c>
      <c r="E82" s="158"/>
      <c r="F82" s="159">
        <v>39692</v>
      </c>
      <c r="G82" s="154">
        <v>6</v>
      </c>
      <c r="I82" s="139">
        <v>3</v>
      </c>
      <c r="J82" s="142">
        <f>J81+1</f>
        <v>37377</v>
      </c>
    </row>
    <row r="83" spans="1:10" x14ac:dyDescent="0.2">
      <c r="A83" s="156">
        <v>39722</v>
      </c>
      <c r="B83"/>
      <c r="C83"/>
      <c r="D83" s="157">
        <v>14</v>
      </c>
      <c r="E83" s="158"/>
      <c r="F83" s="159">
        <v>39722</v>
      </c>
      <c r="G83" s="154">
        <v>6</v>
      </c>
    </row>
    <row r="84" spans="1:10" x14ac:dyDescent="0.2">
      <c r="A84" s="156">
        <v>39753</v>
      </c>
      <c r="B84"/>
      <c r="C84"/>
      <c r="D84" s="157">
        <v>14</v>
      </c>
      <c r="E84" s="158"/>
      <c r="F84" s="159">
        <v>39753</v>
      </c>
      <c r="G84" s="154">
        <v>6</v>
      </c>
    </row>
    <row r="85" spans="1:10" x14ac:dyDescent="0.2">
      <c r="A85" s="156">
        <v>39783</v>
      </c>
      <c r="B85"/>
      <c r="C85"/>
      <c r="D85" s="157">
        <v>14</v>
      </c>
      <c r="E85" s="158"/>
      <c r="F85" s="159">
        <v>39783</v>
      </c>
      <c r="G85" s="154">
        <v>6</v>
      </c>
    </row>
    <row r="86" spans="1:10" x14ac:dyDescent="0.2">
      <c r="A86" s="156">
        <v>39814</v>
      </c>
      <c r="B86"/>
      <c r="C86"/>
      <c r="D86" s="157">
        <v>14</v>
      </c>
      <c r="E86" s="158"/>
      <c r="F86" s="159">
        <v>39814</v>
      </c>
      <c r="G86" s="154">
        <v>6</v>
      </c>
    </row>
    <row r="87" spans="1:10" x14ac:dyDescent="0.2">
      <c r="A87" s="156">
        <v>39845</v>
      </c>
      <c r="B87"/>
      <c r="C87"/>
      <c r="D87" s="157">
        <v>14</v>
      </c>
      <c r="E87" s="158"/>
      <c r="F87" s="159">
        <v>39845</v>
      </c>
      <c r="G87" s="154">
        <v>6</v>
      </c>
    </row>
    <row r="88" spans="1:10" x14ac:dyDescent="0.2">
      <c r="A88" s="156">
        <v>39873</v>
      </c>
      <c r="B88"/>
      <c r="C88"/>
      <c r="D88" s="157">
        <v>14</v>
      </c>
      <c r="E88" s="158"/>
      <c r="F88" s="159">
        <v>39873</v>
      </c>
      <c r="G88" s="154">
        <v>6</v>
      </c>
    </row>
    <row r="89" spans="1:10" x14ac:dyDescent="0.2">
      <c r="A89" s="156">
        <v>39904</v>
      </c>
      <c r="B89"/>
      <c r="C89"/>
      <c r="D89" s="157">
        <v>14</v>
      </c>
      <c r="E89" s="158"/>
      <c r="F89" s="159">
        <v>39904</v>
      </c>
      <c r="G89" s="154">
        <v>6</v>
      </c>
    </row>
    <row r="90" spans="1:10" x14ac:dyDescent="0.2">
      <c r="A90" s="156">
        <v>39934</v>
      </c>
      <c r="B90"/>
      <c r="C90"/>
      <c r="D90" s="157">
        <v>14</v>
      </c>
      <c r="E90" s="158"/>
      <c r="F90" s="159">
        <v>39934</v>
      </c>
      <c r="G90" s="154">
        <v>6</v>
      </c>
    </row>
    <row r="91" spans="1:10" x14ac:dyDescent="0.2">
      <c r="A91" s="156">
        <v>39965</v>
      </c>
      <c r="B91"/>
      <c r="C91"/>
      <c r="D91" s="157">
        <v>14</v>
      </c>
      <c r="E91" s="158"/>
      <c r="F91" s="159">
        <v>39965</v>
      </c>
      <c r="G91" s="154">
        <v>6</v>
      </c>
    </row>
    <row r="92" spans="1:10" x14ac:dyDescent="0.2">
      <c r="A92" s="156">
        <v>39995</v>
      </c>
      <c r="B92"/>
      <c r="C92"/>
      <c r="D92" s="157">
        <v>14</v>
      </c>
      <c r="E92" s="158"/>
      <c r="F92" s="159">
        <v>39995</v>
      </c>
      <c r="G92" s="154">
        <v>6</v>
      </c>
    </row>
    <row r="93" spans="1:10" x14ac:dyDescent="0.2">
      <c r="A93" s="156">
        <v>40026</v>
      </c>
      <c r="B93"/>
      <c r="C93"/>
      <c r="D93" s="157">
        <v>14</v>
      </c>
      <c r="E93" s="158"/>
      <c r="F93" s="159">
        <v>40026</v>
      </c>
      <c r="G93" s="154">
        <v>6</v>
      </c>
    </row>
    <row r="94" spans="1:10" x14ac:dyDescent="0.2">
      <c r="A94" s="156">
        <v>40057</v>
      </c>
      <c r="B94"/>
      <c r="C94"/>
      <c r="D94" s="157">
        <v>14</v>
      </c>
      <c r="E94" s="158"/>
      <c r="F94" s="159">
        <v>40057</v>
      </c>
      <c r="G94" s="154">
        <v>6</v>
      </c>
    </row>
    <row r="95" spans="1:10" x14ac:dyDescent="0.2">
      <c r="A95" s="156">
        <v>40087</v>
      </c>
      <c r="B95"/>
      <c r="C95"/>
      <c r="D95" s="157">
        <v>14</v>
      </c>
      <c r="E95" s="158"/>
      <c r="F95" s="159">
        <v>40087</v>
      </c>
      <c r="G95" s="154">
        <v>6</v>
      </c>
    </row>
    <row r="96" spans="1:10" x14ac:dyDescent="0.2">
      <c r="A96" s="156">
        <v>40118</v>
      </c>
      <c r="B96"/>
      <c r="C96"/>
      <c r="D96" s="157">
        <v>14</v>
      </c>
      <c r="E96" s="158"/>
      <c r="F96" s="159">
        <v>40118</v>
      </c>
      <c r="G96" s="154">
        <v>6</v>
      </c>
    </row>
    <row r="97" spans="1:7" x14ac:dyDescent="0.2">
      <c r="A97" s="156">
        <v>40148</v>
      </c>
      <c r="B97"/>
      <c r="C97"/>
      <c r="D97" s="157">
        <v>14</v>
      </c>
      <c r="E97" s="158"/>
      <c r="F97" s="159">
        <v>40148</v>
      </c>
      <c r="G97" s="154">
        <v>6</v>
      </c>
    </row>
    <row r="98" spans="1:7" x14ac:dyDescent="0.2">
      <c r="A98" s="156">
        <v>40179</v>
      </c>
      <c r="B98"/>
      <c r="C98"/>
      <c r="D98" s="157">
        <v>14</v>
      </c>
      <c r="E98" s="158"/>
      <c r="F98" s="159">
        <v>40179</v>
      </c>
      <c r="G98" s="154">
        <v>6</v>
      </c>
    </row>
    <row r="99" spans="1:7" x14ac:dyDescent="0.2">
      <c r="A99" s="156">
        <v>40210</v>
      </c>
      <c r="B99"/>
      <c r="C99"/>
      <c r="D99" s="157">
        <v>14</v>
      </c>
      <c r="E99" s="158"/>
      <c r="F99" s="159">
        <v>40210</v>
      </c>
      <c r="G99" s="154">
        <v>6</v>
      </c>
    </row>
    <row r="100" spans="1:7" x14ac:dyDescent="0.2">
      <c r="A100" s="156">
        <v>40238</v>
      </c>
      <c r="B100"/>
      <c r="C100"/>
      <c r="D100" s="157">
        <v>14</v>
      </c>
      <c r="E100" s="158"/>
      <c r="F100" s="159">
        <v>40238</v>
      </c>
      <c r="G100" s="154">
        <v>6</v>
      </c>
    </row>
    <row r="101" spans="1:7" x14ac:dyDescent="0.2">
      <c r="A101" s="156">
        <v>40269</v>
      </c>
      <c r="B101"/>
      <c r="C101"/>
      <c r="D101" s="157">
        <v>14</v>
      </c>
      <c r="E101" s="158"/>
      <c r="F101" s="159">
        <v>40269</v>
      </c>
      <c r="G101" s="154">
        <v>6</v>
      </c>
    </row>
    <row r="102" spans="1:7" x14ac:dyDescent="0.2">
      <c r="A102" s="156">
        <v>40299</v>
      </c>
      <c r="B102"/>
      <c r="C102"/>
      <c r="D102" s="157">
        <v>14</v>
      </c>
      <c r="E102" s="158"/>
      <c r="F102" s="159">
        <v>40299</v>
      </c>
      <c r="G102" s="154">
        <v>6</v>
      </c>
    </row>
    <row r="103" spans="1:7" x14ac:dyDescent="0.2">
      <c r="A103" s="156">
        <v>40330</v>
      </c>
      <c r="B103"/>
      <c r="C103"/>
      <c r="D103" s="157">
        <v>14</v>
      </c>
      <c r="E103" s="158"/>
      <c r="F103" s="159">
        <v>40330</v>
      </c>
      <c r="G103" s="154">
        <v>6</v>
      </c>
    </row>
    <row r="104" spans="1:7" x14ac:dyDescent="0.2">
      <c r="A104" s="156">
        <v>40360</v>
      </c>
      <c r="B104"/>
      <c r="C104"/>
      <c r="D104" s="157">
        <v>14</v>
      </c>
      <c r="E104" s="158"/>
      <c r="F104" s="159">
        <v>40360</v>
      </c>
      <c r="G104" s="154">
        <v>6</v>
      </c>
    </row>
    <row r="105" spans="1:7" x14ac:dyDescent="0.2">
      <c r="A105" s="156">
        <v>40391</v>
      </c>
      <c r="B105"/>
      <c r="C105"/>
      <c r="D105" s="157">
        <v>14</v>
      </c>
      <c r="E105" s="158"/>
      <c r="F105" s="159">
        <v>40391</v>
      </c>
      <c r="G105" s="154">
        <v>6</v>
      </c>
    </row>
    <row r="106" spans="1:7" x14ac:dyDescent="0.2">
      <c r="A106" s="156">
        <v>40422</v>
      </c>
      <c r="B106"/>
      <c r="C106"/>
      <c r="D106" s="157">
        <v>14</v>
      </c>
      <c r="E106" s="158"/>
      <c r="F106" s="159">
        <v>40422</v>
      </c>
      <c r="G106" s="154">
        <v>6</v>
      </c>
    </row>
    <row r="107" spans="1:7" x14ac:dyDescent="0.2">
      <c r="A107" s="156">
        <v>40452</v>
      </c>
      <c r="B107"/>
      <c r="C107"/>
      <c r="D107" s="157">
        <v>14</v>
      </c>
      <c r="E107" s="158"/>
      <c r="F107" s="159">
        <v>40452</v>
      </c>
      <c r="G107" s="154">
        <v>6</v>
      </c>
    </row>
    <row r="108" spans="1:7" x14ac:dyDescent="0.2">
      <c r="A108" s="156">
        <v>40483</v>
      </c>
      <c r="B108"/>
      <c r="C108"/>
      <c r="D108" s="157">
        <v>14</v>
      </c>
      <c r="E108" s="158"/>
      <c r="F108" s="159">
        <v>40483</v>
      </c>
      <c r="G108" s="154">
        <v>6</v>
      </c>
    </row>
    <row r="109" spans="1:7" x14ac:dyDescent="0.2">
      <c r="A109" s="156">
        <v>40513</v>
      </c>
      <c r="B109"/>
      <c r="C109"/>
      <c r="D109" s="157">
        <v>14</v>
      </c>
      <c r="E109" s="158"/>
      <c r="F109" s="159">
        <v>40513</v>
      </c>
      <c r="G109" s="154">
        <v>6</v>
      </c>
    </row>
    <row r="110" spans="1:7" x14ac:dyDescent="0.2">
      <c r="A110" s="156">
        <v>40544</v>
      </c>
      <c r="B110"/>
      <c r="C110"/>
      <c r="D110" s="157">
        <v>14</v>
      </c>
      <c r="E110" s="158"/>
      <c r="F110" s="159">
        <v>40544</v>
      </c>
      <c r="G110" s="154">
        <v>6</v>
      </c>
    </row>
    <row r="111" spans="1:7" x14ac:dyDescent="0.2">
      <c r="A111" s="156">
        <v>40575</v>
      </c>
      <c r="B111"/>
      <c r="C111"/>
      <c r="D111" s="157">
        <v>14</v>
      </c>
      <c r="E111" s="158"/>
      <c r="F111" s="159">
        <v>40575</v>
      </c>
      <c r="G111" s="154">
        <v>6</v>
      </c>
    </row>
    <row r="112" spans="1:7" x14ac:dyDescent="0.2">
      <c r="A112" s="156">
        <v>40603</v>
      </c>
      <c r="B112"/>
      <c r="C112"/>
      <c r="D112" s="157">
        <v>14</v>
      </c>
      <c r="E112" s="158"/>
      <c r="F112" s="159">
        <v>40603</v>
      </c>
      <c r="G112" s="154">
        <v>6</v>
      </c>
    </row>
    <row r="113" spans="1:7" x14ac:dyDescent="0.2">
      <c r="A113" s="156">
        <v>40634</v>
      </c>
      <c r="B113"/>
      <c r="C113"/>
      <c r="D113" s="157">
        <v>14</v>
      </c>
      <c r="E113" s="158"/>
      <c r="F113" s="159">
        <v>40634</v>
      </c>
      <c r="G113" s="154">
        <v>6</v>
      </c>
    </row>
    <row r="114" spans="1:7" x14ac:dyDescent="0.2">
      <c r="A114" s="156">
        <v>40664</v>
      </c>
      <c r="B114"/>
      <c r="C114"/>
      <c r="D114" s="157">
        <v>14</v>
      </c>
      <c r="E114" s="158"/>
      <c r="F114" s="159">
        <v>40664</v>
      </c>
      <c r="G114" s="154">
        <v>6</v>
      </c>
    </row>
    <row r="115" spans="1:7" x14ac:dyDescent="0.2">
      <c r="A115" s="156">
        <v>40695</v>
      </c>
      <c r="B115"/>
      <c r="C115"/>
      <c r="D115" s="157">
        <v>14</v>
      </c>
      <c r="E115" s="158"/>
      <c r="F115" s="159">
        <v>40695</v>
      </c>
      <c r="G115" s="154">
        <v>6</v>
      </c>
    </row>
    <row r="116" spans="1:7" x14ac:dyDescent="0.2">
      <c r="A116" s="156">
        <v>40725</v>
      </c>
      <c r="B116"/>
      <c r="C116"/>
      <c r="D116" s="157">
        <v>14</v>
      </c>
      <c r="E116" s="158"/>
      <c r="F116" s="159">
        <v>40725</v>
      </c>
      <c r="G116" s="154">
        <v>6</v>
      </c>
    </row>
    <row r="117" spans="1:7" x14ac:dyDescent="0.2">
      <c r="A117" s="156">
        <v>40756</v>
      </c>
      <c r="B117"/>
      <c r="C117"/>
      <c r="D117" s="157">
        <v>14</v>
      </c>
      <c r="E117" s="158"/>
      <c r="F117" s="159">
        <v>40756</v>
      </c>
      <c r="G117" s="154">
        <v>6</v>
      </c>
    </row>
    <row r="118" spans="1:7" x14ac:dyDescent="0.2">
      <c r="A118" s="156">
        <v>40787</v>
      </c>
      <c r="B118"/>
      <c r="C118"/>
      <c r="D118" s="157">
        <v>14</v>
      </c>
      <c r="E118" s="158"/>
      <c r="F118" s="159">
        <v>40787</v>
      </c>
      <c r="G118" s="154">
        <v>6</v>
      </c>
    </row>
    <row r="119" spans="1:7" x14ac:dyDescent="0.2">
      <c r="A119" s="156">
        <v>40817</v>
      </c>
      <c r="B119"/>
      <c r="C119"/>
      <c r="D119" s="157">
        <v>14</v>
      </c>
      <c r="E119" s="158"/>
      <c r="F119" s="159">
        <v>40817</v>
      </c>
      <c r="G119" s="154">
        <v>6</v>
      </c>
    </row>
    <row r="120" spans="1:7" x14ac:dyDescent="0.2">
      <c r="A120" s="156">
        <v>40848</v>
      </c>
      <c r="B120"/>
      <c r="C120"/>
      <c r="D120" s="157">
        <v>14</v>
      </c>
      <c r="E120" s="158"/>
      <c r="F120" s="159">
        <v>40848</v>
      </c>
      <c r="G120" s="154">
        <v>6</v>
      </c>
    </row>
    <row r="121" spans="1:7" x14ac:dyDescent="0.2">
      <c r="A121" s="156">
        <v>40878</v>
      </c>
      <c r="B121"/>
      <c r="C121"/>
      <c r="D121" s="157">
        <v>14</v>
      </c>
      <c r="E121" s="158"/>
      <c r="F121" s="159">
        <v>40878</v>
      </c>
      <c r="G121" s="154">
        <v>6</v>
      </c>
    </row>
    <row r="122" spans="1:7" x14ac:dyDescent="0.2">
      <c r="A122" s="156">
        <v>40909</v>
      </c>
      <c r="B122"/>
      <c r="C122"/>
      <c r="D122" s="157">
        <v>14</v>
      </c>
      <c r="E122" s="158"/>
      <c r="F122" s="159">
        <v>40909</v>
      </c>
      <c r="G122" s="154">
        <v>6</v>
      </c>
    </row>
    <row r="123" spans="1:7" x14ac:dyDescent="0.2">
      <c r="A123" s="156">
        <v>40940</v>
      </c>
      <c r="B123"/>
      <c r="C123"/>
      <c r="D123" s="157">
        <v>14</v>
      </c>
      <c r="E123" s="158"/>
      <c r="F123" s="159">
        <v>40940</v>
      </c>
      <c r="G123" s="154">
        <v>6</v>
      </c>
    </row>
    <row r="124" spans="1:7" x14ac:dyDescent="0.2">
      <c r="A124" s="156">
        <v>40969</v>
      </c>
      <c r="B124"/>
      <c r="C124"/>
      <c r="D124" s="157">
        <v>14</v>
      </c>
      <c r="E124" s="158"/>
      <c r="F124" s="159">
        <v>40969</v>
      </c>
      <c r="G124" s="154">
        <v>6</v>
      </c>
    </row>
    <row r="125" spans="1:7" x14ac:dyDescent="0.2">
      <c r="A125" s="156">
        <v>41000</v>
      </c>
      <c r="B125"/>
      <c r="C125"/>
      <c r="D125" s="157">
        <v>14</v>
      </c>
      <c r="E125" s="158"/>
      <c r="F125" s="159">
        <v>41000</v>
      </c>
      <c r="G125" s="154">
        <v>6</v>
      </c>
    </row>
    <row r="126" spans="1:7" x14ac:dyDescent="0.2">
      <c r="A126" s="156">
        <v>41030</v>
      </c>
      <c r="B126"/>
      <c r="C126"/>
      <c r="D126" s="157">
        <v>14</v>
      </c>
      <c r="E126" s="158"/>
      <c r="F126" s="159">
        <v>41030</v>
      </c>
      <c r="G126" s="154">
        <v>6</v>
      </c>
    </row>
    <row r="127" spans="1:7" x14ac:dyDescent="0.2">
      <c r="A127" s="156">
        <v>41061</v>
      </c>
      <c r="B127"/>
      <c r="C127"/>
      <c r="D127" s="157">
        <v>14</v>
      </c>
      <c r="E127" s="158"/>
      <c r="F127" s="159">
        <v>41061</v>
      </c>
      <c r="G127" s="154">
        <v>6</v>
      </c>
    </row>
    <row r="128" spans="1:7" x14ac:dyDescent="0.2">
      <c r="A128" s="156">
        <v>41091</v>
      </c>
      <c r="B128"/>
      <c r="C128"/>
      <c r="D128" s="157">
        <v>14</v>
      </c>
      <c r="E128" s="158"/>
      <c r="F128" s="159">
        <v>41091</v>
      </c>
      <c r="G128" s="154">
        <v>6</v>
      </c>
    </row>
    <row r="129" spans="1:7" x14ac:dyDescent="0.2">
      <c r="A129" s="156">
        <v>41122</v>
      </c>
      <c r="B129"/>
      <c r="C129"/>
      <c r="D129" s="157">
        <v>14</v>
      </c>
      <c r="E129" s="158"/>
      <c r="F129" s="159">
        <v>41122</v>
      </c>
      <c r="G129" s="154">
        <v>6</v>
      </c>
    </row>
    <row r="130" spans="1:7" x14ac:dyDescent="0.2">
      <c r="A130" s="156">
        <v>41153</v>
      </c>
      <c r="B130"/>
      <c r="C130"/>
      <c r="D130" s="157">
        <v>14</v>
      </c>
      <c r="E130" s="158"/>
      <c r="F130" s="159">
        <v>41153</v>
      </c>
      <c r="G130" s="154">
        <v>6</v>
      </c>
    </row>
    <row r="131" spans="1:7" x14ac:dyDescent="0.2">
      <c r="A131" s="156">
        <v>41183</v>
      </c>
      <c r="B131"/>
      <c r="C131"/>
      <c r="D131" s="157">
        <v>14</v>
      </c>
      <c r="E131" s="158"/>
      <c r="F131" s="159">
        <v>41183</v>
      </c>
      <c r="G131" s="154">
        <v>6</v>
      </c>
    </row>
    <row r="132" spans="1:7" x14ac:dyDescent="0.2">
      <c r="A132" s="156">
        <v>41214</v>
      </c>
      <c r="B132"/>
      <c r="C132"/>
      <c r="D132" s="157">
        <v>14</v>
      </c>
      <c r="E132" s="158"/>
      <c r="F132" s="159">
        <v>41214</v>
      </c>
      <c r="G132" s="154">
        <v>6</v>
      </c>
    </row>
    <row r="133" spans="1:7" x14ac:dyDescent="0.2">
      <c r="A133" s="156">
        <v>41244</v>
      </c>
      <c r="B133"/>
      <c r="C133"/>
      <c r="D133" s="157">
        <v>14</v>
      </c>
      <c r="E133" s="158"/>
      <c r="F133" s="159">
        <v>41244</v>
      </c>
      <c r="G133" s="154">
        <v>6</v>
      </c>
    </row>
    <row r="134" spans="1:7" x14ac:dyDescent="0.2">
      <c r="A134" s="156">
        <v>41275</v>
      </c>
      <c r="B134"/>
      <c r="C134"/>
      <c r="D134" s="157">
        <v>14</v>
      </c>
      <c r="E134" s="158"/>
      <c r="F134" s="159">
        <v>41275</v>
      </c>
      <c r="G134" s="154">
        <v>6</v>
      </c>
    </row>
    <row r="135" spans="1:7" x14ac:dyDescent="0.2">
      <c r="A135" s="156">
        <v>41306</v>
      </c>
      <c r="B135"/>
      <c r="C135"/>
      <c r="D135" s="157">
        <v>14</v>
      </c>
      <c r="E135" s="158"/>
      <c r="F135" s="159">
        <v>41306</v>
      </c>
      <c r="G135" s="154">
        <v>6</v>
      </c>
    </row>
    <row r="136" spans="1:7" x14ac:dyDescent="0.2">
      <c r="A136" s="156">
        <v>41334</v>
      </c>
      <c r="B136"/>
      <c r="C136"/>
      <c r="D136" s="157">
        <v>14</v>
      </c>
      <c r="E136" s="158"/>
      <c r="F136" s="159">
        <v>41334</v>
      </c>
      <c r="G136" s="154">
        <v>6</v>
      </c>
    </row>
    <row r="137" spans="1:7" x14ac:dyDescent="0.2">
      <c r="A137" s="156">
        <v>41365</v>
      </c>
      <c r="B137"/>
      <c r="C137"/>
      <c r="D137" s="157">
        <v>14</v>
      </c>
      <c r="E137" s="158"/>
      <c r="F137" s="159">
        <v>41365</v>
      </c>
      <c r="G137" s="154">
        <v>6</v>
      </c>
    </row>
    <row r="138" spans="1:7" x14ac:dyDescent="0.2">
      <c r="A138" s="156">
        <v>41395</v>
      </c>
      <c r="B138"/>
      <c r="C138"/>
      <c r="D138" s="157">
        <v>14</v>
      </c>
      <c r="E138" s="158"/>
      <c r="F138" s="159">
        <v>41395</v>
      </c>
      <c r="G138" s="154">
        <v>6</v>
      </c>
    </row>
    <row r="139" spans="1:7" x14ac:dyDescent="0.2">
      <c r="A139" s="156">
        <v>41426</v>
      </c>
      <c r="B139"/>
      <c r="C139"/>
      <c r="D139" s="157">
        <v>14</v>
      </c>
      <c r="E139" s="158"/>
      <c r="F139" s="159">
        <v>41426</v>
      </c>
      <c r="G139" s="154">
        <v>6</v>
      </c>
    </row>
    <row r="140" spans="1:7" x14ac:dyDescent="0.2">
      <c r="A140" s="156">
        <v>41456</v>
      </c>
      <c r="B140"/>
      <c r="C140"/>
      <c r="D140" s="157">
        <v>14</v>
      </c>
      <c r="E140" s="158"/>
      <c r="F140" s="159">
        <v>41456</v>
      </c>
      <c r="G140" s="154">
        <v>6</v>
      </c>
    </row>
    <row r="141" spans="1:7" x14ac:dyDescent="0.2">
      <c r="A141" s="156">
        <v>41487</v>
      </c>
      <c r="B141"/>
      <c r="C141"/>
      <c r="D141" s="157">
        <v>14</v>
      </c>
      <c r="E141" s="158"/>
      <c r="F141" s="159">
        <v>41487</v>
      </c>
      <c r="G141" s="154">
        <v>6</v>
      </c>
    </row>
    <row r="142" spans="1:7" x14ac:dyDescent="0.2">
      <c r="A142" s="156">
        <v>41518</v>
      </c>
      <c r="B142"/>
      <c r="C142"/>
      <c r="D142" s="157">
        <v>14</v>
      </c>
      <c r="E142" s="158"/>
      <c r="F142" s="159">
        <v>41518</v>
      </c>
      <c r="G142" s="154">
        <v>6</v>
      </c>
    </row>
    <row r="143" spans="1:7" x14ac:dyDescent="0.2">
      <c r="A143" s="156">
        <v>41548</v>
      </c>
      <c r="B143"/>
      <c r="C143"/>
      <c r="D143" s="157">
        <v>14</v>
      </c>
      <c r="E143" s="158"/>
      <c r="F143" s="159">
        <v>41548</v>
      </c>
      <c r="G143" s="154">
        <v>6</v>
      </c>
    </row>
    <row r="144" spans="1:7" x14ac:dyDescent="0.2">
      <c r="A144" s="156">
        <v>41579</v>
      </c>
      <c r="B144"/>
      <c r="C144"/>
      <c r="D144" s="157">
        <v>14</v>
      </c>
      <c r="E144" s="158"/>
      <c r="F144" s="159">
        <v>41579</v>
      </c>
      <c r="G144" s="154">
        <v>6</v>
      </c>
    </row>
    <row r="145" spans="1:7" x14ac:dyDescent="0.2">
      <c r="A145" s="156">
        <v>41609</v>
      </c>
      <c r="B145"/>
      <c r="C145"/>
      <c r="D145" s="157">
        <v>14</v>
      </c>
      <c r="E145" s="158"/>
      <c r="F145" s="159">
        <v>41609</v>
      </c>
      <c r="G145" s="154">
        <v>6</v>
      </c>
    </row>
    <row r="146" spans="1:7" x14ac:dyDescent="0.2">
      <c r="A146" s="156">
        <v>41640</v>
      </c>
      <c r="B146"/>
      <c r="C146"/>
      <c r="D146" s="157">
        <v>14</v>
      </c>
      <c r="E146" s="158"/>
      <c r="F146" s="159">
        <v>41640</v>
      </c>
      <c r="G146" s="154">
        <v>6</v>
      </c>
    </row>
    <row r="147" spans="1:7" x14ac:dyDescent="0.2">
      <c r="A147" s="156">
        <v>41671</v>
      </c>
      <c r="B147"/>
      <c r="C147"/>
      <c r="D147" s="157">
        <v>14</v>
      </c>
      <c r="E147" s="158"/>
      <c r="F147" s="159">
        <v>41671</v>
      </c>
      <c r="G147" s="154">
        <v>6</v>
      </c>
    </row>
    <row r="148" spans="1:7" x14ac:dyDescent="0.2">
      <c r="A148" s="156">
        <v>41699</v>
      </c>
      <c r="B148"/>
      <c r="C148"/>
      <c r="D148" s="157">
        <v>14</v>
      </c>
      <c r="E148" s="158"/>
      <c r="F148" s="159">
        <v>41699</v>
      </c>
      <c r="G148" s="154">
        <v>6</v>
      </c>
    </row>
    <row r="149" spans="1:7" x14ac:dyDescent="0.2">
      <c r="A149" s="156">
        <v>41730</v>
      </c>
      <c r="B149"/>
      <c r="C149"/>
      <c r="D149" s="157">
        <v>14</v>
      </c>
      <c r="E149" s="158"/>
      <c r="F149" s="159">
        <v>41730</v>
      </c>
      <c r="G149" s="154">
        <v>6</v>
      </c>
    </row>
    <row r="150" spans="1:7" x14ac:dyDescent="0.2">
      <c r="A150" s="156">
        <v>41760</v>
      </c>
      <c r="B150"/>
      <c r="C150"/>
      <c r="D150" s="157">
        <v>14</v>
      </c>
      <c r="E150" s="158"/>
      <c r="F150" s="159">
        <v>41760</v>
      </c>
      <c r="G150" s="154">
        <v>6</v>
      </c>
    </row>
    <row r="151" spans="1:7" x14ac:dyDescent="0.2">
      <c r="A151" s="156">
        <v>41791</v>
      </c>
      <c r="B151"/>
      <c r="C151"/>
      <c r="D151" s="157">
        <v>14</v>
      </c>
      <c r="E151" s="158"/>
      <c r="F151" s="159">
        <v>41791</v>
      </c>
      <c r="G151" s="154">
        <v>6</v>
      </c>
    </row>
    <row r="152" spans="1:7" x14ac:dyDescent="0.2">
      <c r="A152" s="156">
        <v>41821</v>
      </c>
      <c r="B152"/>
      <c r="C152"/>
      <c r="D152" s="157">
        <v>14</v>
      </c>
      <c r="E152" s="158"/>
      <c r="F152" s="159">
        <v>41821</v>
      </c>
      <c r="G152" s="154">
        <v>6</v>
      </c>
    </row>
    <row r="153" spans="1:7" x14ac:dyDescent="0.2">
      <c r="A153" s="156">
        <v>41852</v>
      </c>
      <c r="B153"/>
      <c r="C153"/>
      <c r="D153" s="157">
        <v>14</v>
      </c>
      <c r="E153" s="158"/>
      <c r="F153" s="159">
        <v>41852</v>
      </c>
      <c r="G153" s="154">
        <v>6</v>
      </c>
    </row>
    <row r="154" spans="1:7" x14ac:dyDescent="0.2">
      <c r="A154" s="156">
        <v>41883</v>
      </c>
      <c r="B154"/>
      <c r="C154"/>
      <c r="D154" s="157">
        <v>14</v>
      </c>
      <c r="E154" s="158"/>
      <c r="F154" s="159">
        <v>41883</v>
      </c>
      <c r="G154" s="154">
        <v>6</v>
      </c>
    </row>
    <row r="155" spans="1:7" x14ac:dyDescent="0.2">
      <c r="A155" s="156">
        <v>41913</v>
      </c>
      <c r="B155"/>
      <c r="C155"/>
      <c r="D155" s="157">
        <v>14</v>
      </c>
      <c r="E155" s="158"/>
      <c r="F155" s="159">
        <v>41913</v>
      </c>
      <c r="G155" s="154">
        <v>6</v>
      </c>
    </row>
    <row r="156" spans="1:7" x14ac:dyDescent="0.2">
      <c r="A156" s="156">
        <v>41944</v>
      </c>
      <c r="B156"/>
      <c r="C156"/>
      <c r="D156" s="157">
        <v>14</v>
      </c>
      <c r="E156" s="158"/>
      <c r="F156" s="159">
        <v>41944</v>
      </c>
      <c r="G156" s="154">
        <v>6</v>
      </c>
    </row>
    <row r="157" spans="1:7" x14ac:dyDescent="0.2">
      <c r="A157" s="156">
        <v>41974</v>
      </c>
      <c r="B157"/>
      <c r="C157"/>
      <c r="D157" s="157">
        <v>14</v>
      </c>
      <c r="E157" s="158"/>
      <c r="F157" s="159">
        <v>41974</v>
      </c>
      <c r="G157" s="154">
        <v>6</v>
      </c>
    </row>
    <row r="158" spans="1:7" x14ac:dyDescent="0.2">
      <c r="A158" s="156">
        <v>42005</v>
      </c>
      <c r="B158"/>
      <c r="C158"/>
      <c r="D158" s="157">
        <v>14</v>
      </c>
      <c r="E158" s="158"/>
      <c r="F158" s="159">
        <v>42005</v>
      </c>
      <c r="G158" s="154">
        <v>6</v>
      </c>
    </row>
    <row r="159" spans="1:7" x14ac:dyDescent="0.2">
      <c r="A159" s="156">
        <v>42036</v>
      </c>
      <c r="B159"/>
      <c r="C159"/>
      <c r="D159" s="157">
        <v>14</v>
      </c>
      <c r="E159" s="158"/>
      <c r="F159" s="159">
        <v>42036</v>
      </c>
      <c r="G159" s="154">
        <v>6</v>
      </c>
    </row>
    <row r="160" spans="1:7" x14ac:dyDescent="0.2">
      <c r="A160" s="156">
        <v>42064</v>
      </c>
      <c r="B160"/>
      <c r="C160"/>
      <c r="D160" s="157">
        <v>14</v>
      </c>
      <c r="E160" s="158"/>
      <c r="F160" s="159">
        <v>42064</v>
      </c>
      <c r="G160" s="154">
        <v>6</v>
      </c>
    </row>
    <row r="161" spans="1:7" x14ac:dyDescent="0.2">
      <c r="A161" s="156">
        <v>42095</v>
      </c>
      <c r="B161"/>
      <c r="C161"/>
      <c r="D161" s="157">
        <v>14</v>
      </c>
      <c r="E161" s="158"/>
      <c r="F161" s="159">
        <v>42095</v>
      </c>
      <c r="G161" s="154">
        <v>6</v>
      </c>
    </row>
    <row r="162" spans="1:7" x14ac:dyDescent="0.2">
      <c r="A162" s="156">
        <v>42125</v>
      </c>
      <c r="B162"/>
      <c r="C162"/>
      <c r="D162" s="157">
        <v>14</v>
      </c>
      <c r="E162" s="158"/>
      <c r="F162" s="159">
        <v>42125</v>
      </c>
      <c r="G162" s="154">
        <v>6</v>
      </c>
    </row>
    <row r="163" spans="1:7" x14ac:dyDescent="0.2">
      <c r="A163" s="156">
        <v>42156</v>
      </c>
      <c r="B163"/>
      <c r="C163"/>
      <c r="D163" s="157">
        <v>14</v>
      </c>
      <c r="E163" s="158"/>
      <c r="F163" s="159">
        <v>42156</v>
      </c>
      <c r="G163" s="154">
        <v>6</v>
      </c>
    </row>
    <row r="164" spans="1:7" x14ac:dyDescent="0.2">
      <c r="A164" s="156">
        <v>42186</v>
      </c>
      <c r="B164"/>
      <c r="C164"/>
      <c r="D164" s="157">
        <v>14</v>
      </c>
      <c r="E164" s="158"/>
      <c r="F164" s="159">
        <v>42186</v>
      </c>
      <c r="G164" s="154">
        <v>6</v>
      </c>
    </row>
    <row r="165" spans="1:7" x14ac:dyDescent="0.2">
      <c r="A165" s="156">
        <v>42217</v>
      </c>
      <c r="B165"/>
      <c r="C165"/>
      <c r="D165" s="157">
        <v>14</v>
      </c>
      <c r="E165" s="158"/>
      <c r="F165" s="159">
        <v>42217</v>
      </c>
      <c r="G165" s="154">
        <v>6</v>
      </c>
    </row>
    <row r="166" spans="1:7" x14ac:dyDescent="0.2">
      <c r="A166" s="156">
        <v>42248</v>
      </c>
      <c r="B166"/>
      <c r="C166"/>
      <c r="D166" s="157">
        <v>14</v>
      </c>
      <c r="E166" s="158"/>
      <c r="F166" s="159">
        <v>42248</v>
      </c>
      <c r="G166" s="154">
        <v>6</v>
      </c>
    </row>
    <row r="167" spans="1:7" x14ac:dyDescent="0.2">
      <c r="A167" s="156">
        <v>42278</v>
      </c>
      <c r="B167"/>
      <c r="C167"/>
      <c r="D167" s="157">
        <v>14</v>
      </c>
      <c r="E167" s="158"/>
      <c r="F167" s="159">
        <v>42278</v>
      </c>
      <c r="G167" s="154">
        <v>6</v>
      </c>
    </row>
    <row r="168" spans="1:7" x14ac:dyDescent="0.2">
      <c r="A168" s="156">
        <v>42309</v>
      </c>
      <c r="B168"/>
      <c r="C168"/>
      <c r="D168" s="157">
        <v>14</v>
      </c>
      <c r="E168" s="158"/>
      <c r="F168" s="159">
        <v>42309</v>
      </c>
      <c r="G168" s="154">
        <v>6</v>
      </c>
    </row>
    <row r="169" spans="1:7" x14ac:dyDescent="0.2">
      <c r="A169" s="156">
        <v>42339</v>
      </c>
      <c r="B169"/>
      <c r="C169"/>
      <c r="D169" s="157">
        <v>14</v>
      </c>
      <c r="E169" s="158"/>
      <c r="F169" s="159">
        <v>42339</v>
      </c>
      <c r="G169" s="154">
        <v>6</v>
      </c>
    </row>
    <row r="170" spans="1:7" x14ac:dyDescent="0.2">
      <c r="A170" s="156">
        <v>42370</v>
      </c>
      <c r="B170"/>
      <c r="C170"/>
      <c r="D170" s="157">
        <v>14</v>
      </c>
      <c r="E170" s="158"/>
      <c r="F170" s="159">
        <v>42370</v>
      </c>
      <c r="G170" s="154">
        <v>6</v>
      </c>
    </row>
    <row r="171" spans="1:7" x14ac:dyDescent="0.2">
      <c r="A171" s="156">
        <v>42401</v>
      </c>
      <c r="B171"/>
      <c r="C171"/>
      <c r="D171" s="157">
        <v>14</v>
      </c>
      <c r="E171" s="158"/>
      <c r="F171" s="159">
        <v>42401</v>
      </c>
      <c r="G171" s="154">
        <v>6</v>
      </c>
    </row>
    <row r="172" spans="1:7" x14ac:dyDescent="0.2">
      <c r="A172" s="156">
        <v>42430</v>
      </c>
      <c r="B172"/>
      <c r="C172"/>
      <c r="D172" s="157">
        <v>14</v>
      </c>
      <c r="E172" s="158"/>
      <c r="F172" s="159">
        <v>42430</v>
      </c>
      <c r="G172" s="154">
        <v>6</v>
      </c>
    </row>
    <row r="173" spans="1:7" x14ac:dyDescent="0.2">
      <c r="A173" s="156">
        <v>42461</v>
      </c>
      <c r="B173"/>
      <c r="C173"/>
      <c r="D173" s="157">
        <v>14</v>
      </c>
      <c r="E173" s="158"/>
      <c r="F173" s="159">
        <v>42461</v>
      </c>
      <c r="G173" s="154">
        <v>6</v>
      </c>
    </row>
    <row r="174" spans="1:7" x14ac:dyDescent="0.2">
      <c r="A174" s="156">
        <v>42491</v>
      </c>
      <c r="B174"/>
      <c r="C174"/>
      <c r="D174" s="157">
        <v>14</v>
      </c>
      <c r="E174" s="158"/>
      <c r="F174" s="159">
        <v>42491</v>
      </c>
      <c r="G174" s="154">
        <v>6</v>
      </c>
    </row>
    <row r="175" spans="1:7" x14ac:dyDescent="0.2">
      <c r="A175" s="156">
        <v>42522</v>
      </c>
      <c r="B175"/>
      <c r="C175"/>
      <c r="D175" s="157">
        <v>14</v>
      </c>
      <c r="E175" s="158"/>
      <c r="F175" s="159">
        <v>42522</v>
      </c>
      <c r="G175" s="154">
        <v>6</v>
      </c>
    </row>
    <row r="176" spans="1:7" x14ac:dyDescent="0.2">
      <c r="A176" s="156">
        <v>42552</v>
      </c>
      <c r="B176"/>
      <c r="C176"/>
      <c r="D176" s="157">
        <v>14</v>
      </c>
      <c r="E176" s="158"/>
      <c r="F176" s="159">
        <v>42552</v>
      </c>
      <c r="G176" s="154">
        <v>6</v>
      </c>
    </row>
    <row r="177" spans="1:7" x14ac:dyDescent="0.2">
      <c r="A177" s="156">
        <v>42583</v>
      </c>
      <c r="B177"/>
      <c r="C177"/>
      <c r="D177" s="157">
        <v>14</v>
      </c>
      <c r="E177" s="158"/>
      <c r="F177" s="159">
        <v>42583</v>
      </c>
      <c r="G177" s="154">
        <v>6</v>
      </c>
    </row>
    <row r="178" spans="1:7" x14ac:dyDescent="0.2">
      <c r="A178" s="156">
        <v>42614</v>
      </c>
      <c r="B178"/>
      <c r="C178"/>
      <c r="D178" s="157">
        <v>14</v>
      </c>
      <c r="E178" s="158"/>
      <c r="F178" s="159">
        <v>42614</v>
      </c>
      <c r="G178" s="154">
        <v>6</v>
      </c>
    </row>
    <row r="179" spans="1:7" x14ac:dyDescent="0.2">
      <c r="A179" s="156">
        <v>42644</v>
      </c>
      <c r="B179"/>
      <c r="C179"/>
      <c r="D179" s="157">
        <v>14</v>
      </c>
      <c r="E179" s="158"/>
      <c r="F179" s="159">
        <v>42644</v>
      </c>
      <c r="G179" s="154">
        <v>6</v>
      </c>
    </row>
    <row r="180" spans="1:7" x14ac:dyDescent="0.2">
      <c r="A180" s="156">
        <v>42675</v>
      </c>
      <c r="B180"/>
      <c r="C180"/>
      <c r="D180" s="157">
        <v>14</v>
      </c>
      <c r="E180" s="158"/>
      <c r="F180" s="159">
        <v>42675</v>
      </c>
      <c r="G180" s="154">
        <v>6</v>
      </c>
    </row>
    <row r="181" spans="1:7" x14ac:dyDescent="0.2">
      <c r="A181" s="156">
        <v>42705</v>
      </c>
      <c r="B181"/>
      <c r="C181"/>
      <c r="D181" s="157">
        <v>14</v>
      </c>
      <c r="E181" s="158"/>
      <c r="F181" s="159">
        <v>42705</v>
      </c>
      <c r="G181" s="154">
        <v>6</v>
      </c>
    </row>
    <row r="182" spans="1:7" x14ac:dyDescent="0.2">
      <c r="A182" s="156">
        <v>42736</v>
      </c>
      <c r="B182"/>
      <c r="C182"/>
      <c r="D182" s="157">
        <v>14</v>
      </c>
      <c r="E182" s="158"/>
      <c r="F182" s="159">
        <v>42736</v>
      </c>
      <c r="G182" s="154">
        <v>6</v>
      </c>
    </row>
    <row r="183" spans="1:7" x14ac:dyDescent="0.2">
      <c r="A183" s="156">
        <v>42767</v>
      </c>
      <c r="B183"/>
      <c r="C183"/>
      <c r="D183" s="157">
        <v>14</v>
      </c>
      <c r="E183" s="158"/>
      <c r="F183" s="159">
        <v>42767</v>
      </c>
      <c r="G183" s="154">
        <v>6</v>
      </c>
    </row>
    <row r="184" spans="1:7" x14ac:dyDescent="0.2">
      <c r="A184" s="156">
        <v>42795</v>
      </c>
      <c r="B184"/>
      <c r="C184"/>
      <c r="D184" s="157">
        <v>14</v>
      </c>
      <c r="E184" s="158"/>
      <c r="F184" s="159">
        <v>42795</v>
      </c>
      <c r="G184" s="154">
        <v>6</v>
      </c>
    </row>
    <row r="185" spans="1:7" x14ac:dyDescent="0.2">
      <c r="A185" s="156">
        <v>42826</v>
      </c>
      <c r="B185"/>
      <c r="C185"/>
      <c r="D185" s="157">
        <v>14</v>
      </c>
      <c r="E185" s="158"/>
      <c r="F185" s="159">
        <v>42826</v>
      </c>
      <c r="G185" s="154">
        <v>6</v>
      </c>
    </row>
    <row r="186" spans="1:7" x14ac:dyDescent="0.2">
      <c r="A186" s="156">
        <v>42856</v>
      </c>
      <c r="B186"/>
      <c r="C186"/>
      <c r="D186" s="157">
        <v>14</v>
      </c>
      <c r="E186" s="158"/>
      <c r="F186" s="159">
        <v>42856</v>
      </c>
      <c r="G186" s="154">
        <v>6</v>
      </c>
    </row>
    <row r="187" spans="1:7" x14ac:dyDescent="0.2">
      <c r="A187" s="156">
        <v>42887</v>
      </c>
      <c r="B187"/>
      <c r="C187"/>
      <c r="D187" s="157">
        <v>14</v>
      </c>
      <c r="E187" s="158"/>
      <c r="F187" s="159">
        <v>42887</v>
      </c>
      <c r="G187" s="154">
        <v>6</v>
      </c>
    </row>
    <row r="188" spans="1:7" x14ac:dyDescent="0.2">
      <c r="A188" s="156">
        <v>42917</v>
      </c>
      <c r="B188"/>
      <c r="C188"/>
      <c r="D188" s="157">
        <v>14</v>
      </c>
      <c r="E188" s="158"/>
      <c r="F188" s="159">
        <v>42917</v>
      </c>
      <c r="G188" s="154">
        <v>6</v>
      </c>
    </row>
    <row r="189" spans="1:7" x14ac:dyDescent="0.2">
      <c r="A189" s="156">
        <v>42948</v>
      </c>
      <c r="B189"/>
      <c r="C189"/>
      <c r="D189" s="157">
        <v>14</v>
      </c>
      <c r="E189" s="158"/>
      <c r="F189" s="159">
        <v>42948</v>
      </c>
      <c r="G189" s="154">
        <v>6</v>
      </c>
    </row>
    <row r="190" spans="1:7" x14ac:dyDescent="0.2">
      <c r="A190" s="156">
        <v>42979</v>
      </c>
      <c r="B190"/>
      <c r="C190"/>
      <c r="D190" s="157">
        <v>14</v>
      </c>
      <c r="E190" s="158"/>
      <c r="F190" s="159">
        <v>42979</v>
      </c>
      <c r="G190" s="154">
        <v>6</v>
      </c>
    </row>
    <row r="191" spans="1:7" x14ac:dyDescent="0.2">
      <c r="A191" s="156">
        <v>43009</v>
      </c>
      <c r="B191"/>
      <c r="C191"/>
      <c r="D191" s="157">
        <v>14</v>
      </c>
      <c r="E191" s="158"/>
      <c r="F191" s="159">
        <v>43009</v>
      </c>
      <c r="G191" s="154">
        <v>6</v>
      </c>
    </row>
    <row r="192" spans="1:7" x14ac:dyDescent="0.2">
      <c r="A192" s="156">
        <v>43040</v>
      </c>
      <c r="B192"/>
      <c r="C192"/>
      <c r="D192" s="157">
        <v>14</v>
      </c>
      <c r="E192" s="158"/>
      <c r="F192" s="159">
        <v>43040</v>
      </c>
      <c r="G192" s="154">
        <v>6</v>
      </c>
    </row>
    <row r="193" spans="1:7" x14ac:dyDescent="0.2">
      <c r="A193" s="156">
        <v>43070</v>
      </c>
      <c r="B193"/>
      <c r="C193"/>
      <c r="D193" s="157">
        <v>14</v>
      </c>
      <c r="E193" s="158"/>
      <c r="F193" s="159">
        <v>43070</v>
      </c>
      <c r="G193" s="154">
        <v>6</v>
      </c>
    </row>
    <row r="194" spans="1:7" x14ac:dyDescent="0.2">
      <c r="A194" s="156">
        <v>43101</v>
      </c>
      <c r="B194"/>
      <c r="C194"/>
      <c r="D194" s="157">
        <v>14</v>
      </c>
      <c r="E194" s="158"/>
      <c r="F194" s="159">
        <v>43101</v>
      </c>
      <c r="G194" s="154">
        <v>6</v>
      </c>
    </row>
    <row r="195" spans="1:7" x14ac:dyDescent="0.2">
      <c r="A195" s="156">
        <v>43132</v>
      </c>
      <c r="B195"/>
      <c r="C195"/>
      <c r="D195" s="157">
        <v>14</v>
      </c>
      <c r="E195" s="158"/>
      <c r="F195" s="159">
        <v>43132</v>
      </c>
      <c r="G195" s="154">
        <v>6</v>
      </c>
    </row>
    <row r="196" spans="1:7" x14ac:dyDescent="0.2">
      <c r="A196" s="156">
        <v>43160</v>
      </c>
      <c r="B196"/>
      <c r="C196"/>
      <c r="D196" s="157">
        <v>14</v>
      </c>
      <c r="E196" s="158"/>
      <c r="F196" s="159">
        <v>43160</v>
      </c>
      <c r="G196" s="154">
        <v>6</v>
      </c>
    </row>
    <row r="197" spans="1:7" x14ac:dyDescent="0.2">
      <c r="A197" s="156">
        <v>43191</v>
      </c>
      <c r="B197"/>
      <c r="C197"/>
      <c r="D197" s="157">
        <v>14</v>
      </c>
      <c r="E197" s="158"/>
      <c r="F197" s="159">
        <v>43191</v>
      </c>
      <c r="G197" s="154">
        <v>6</v>
      </c>
    </row>
    <row r="198" spans="1:7" x14ac:dyDescent="0.2">
      <c r="A198" s="156">
        <v>43221</v>
      </c>
      <c r="B198"/>
      <c r="C198"/>
      <c r="D198" s="157">
        <v>14</v>
      </c>
      <c r="E198" s="158"/>
      <c r="F198" s="159">
        <v>43221</v>
      </c>
      <c r="G198" s="154">
        <v>6</v>
      </c>
    </row>
    <row r="199" spans="1:7" x14ac:dyDescent="0.2">
      <c r="A199" s="156">
        <v>43252</v>
      </c>
      <c r="B199"/>
      <c r="C199"/>
      <c r="D199" s="157">
        <v>14</v>
      </c>
      <c r="E199" s="158"/>
      <c r="F199" s="159">
        <v>43252</v>
      </c>
      <c r="G199" s="154">
        <v>6</v>
      </c>
    </row>
    <row r="200" spans="1:7" x14ac:dyDescent="0.2">
      <c r="A200" s="156">
        <v>43282</v>
      </c>
      <c r="B200"/>
      <c r="C200"/>
      <c r="D200" s="157">
        <v>14</v>
      </c>
      <c r="E200" s="158"/>
      <c r="F200" s="159">
        <v>43282</v>
      </c>
      <c r="G200" s="154">
        <v>6</v>
      </c>
    </row>
    <row r="201" spans="1:7" x14ac:dyDescent="0.2">
      <c r="A201" s="156">
        <v>43313</v>
      </c>
      <c r="B201"/>
      <c r="C201"/>
      <c r="D201" s="157">
        <v>14</v>
      </c>
      <c r="E201" s="158"/>
      <c r="F201" s="159">
        <v>43313</v>
      </c>
      <c r="G201" s="154">
        <v>6</v>
      </c>
    </row>
    <row r="202" spans="1:7" x14ac:dyDescent="0.2">
      <c r="A202" s="156">
        <v>43344</v>
      </c>
      <c r="B202"/>
      <c r="C202"/>
      <c r="D202" s="157">
        <v>14</v>
      </c>
      <c r="E202" s="158"/>
      <c r="F202" s="159">
        <v>43344</v>
      </c>
      <c r="G202" s="154">
        <v>6</v>
      </c>
    </row>
    <row r="203" spans="1:7" x14ac:dyDescent="0.2">
      <c r="A203" s="156">
        <v>43374</v>
      </c>
      <c r="B203"/>
      <c r="C203"/>
      <c r="D203" s="157">
        <v>14</v>
      </c>
      <c r="E203" s="158"/>
      <c r="F203" s="159">
        <v>43374</v>
      </c>
      <c r="G203" s="154">
        <v>6</v>
      </c>
    </row>
    <row r="204" spans="1:7" x14ac:dyDescent="0.2">
      <c r="A204" s="156">
        <v>43405</v>
      </c>
      <c r="B204"/>
      <c r="C204"/>
      <c r="D204" s="157">
        <v>14</v>
      </c>
      <c r="E204" s="158"/>
      <c r="F204" s="159">
        <v>43405</v>
      </c>
      <c r="G204" s="154">
        <v>6</v>
      </c>
    </row>
    <row r="205" spans="1:7" x14ac:dyDescent="0.2">
      <c r="A205" s="156">
        <v>43435</v>
      </c>
      <c r="B205"/>
      <c r="C205"/>
      <c r="D205" s="157">
        <v>14</v>
      </c>
      <c r="E205" s="158"/>
      <c r="F205" s="159">
        <v>43435</v>
      </c>
      <c r="G205" s="154">
        <v>6</v>
      </c>
    </row>
    <row r="206" spans="1:7" x14ac:dyDescent="0.2">
      <c r="A206" s="156">
        <v>43466</v>
      </c>
      <c r="B206"/>
      <c r="C206"/>
      <c r="D206" s="157">
        <v>14</v>
      </c>
      <c r="E206" s="158"/>
      <c r="F206" s="159">
        <v>43466</v>
      </c>
      <c r="G206" s="154">
        <v>6</v>
      </c>
    </row>
    <row r="207" spans="1:7" x14ac:dyDescent="0.2">
      <c r="A207" s="156">
        <v>43497</v>
      </c>
      <c r="B207"/>
      <c r="C207"/>
      <c r="D207" s="157">
        <v>14</v>
      </c>
      <c r="E207" s="158"/>
      <c r="F207" s="159">
        <v>43497</v>
      </c>
      <c r="G207" s="154">
        <v>6</v>
      </c>
    </row>
    <row r="208" spans="1:7" x14ac:dyDescent="0.2">
      <c r="A208" s="156">
        <v>43525</v>
      </c>
      <c r="B208"/>
      <c r="C208"/>
      <c r="D208" s="157">
        <v>14</v>
      </c>
      <c r="E208" s="158"/>
      <c r="F208" s="159">
        <v>43525</v>
      </c>
      <c r="G208" s="154">
        <v>6</v>
      </c>
    </row>
    <row r="209" spans="1:7" x14ac:dyDescent="0.2">
      <c r="A209" s="156">
        <v>43556</v>
      </c>
      <c r="B209"/>
      <c r="C209"/>
      <c r="D209" s="157">
        <v>14</v>
      </c>
      <c r="E209" s="158"/>
      <c r="F209" s="159">
        <v>43556</v>
      </c>
      <c r="G209" s="154">
        <v>6</v>
      </c>
    </row>
    <row r="210" spans="1:7" x14ac:dyDescent="0.2">
      <c r="A210" s="156">
        <v>43586</v>
      </c>
      <c r="B210"/>
      <c r="C210"/>
      <c r="D210" s="157">
        <v>14</v>
      </c>
      <c r="E210" s="158"/>
      <c r="F210" s="159">
        <v>43586</v>
      </c>
      <c r="G210" s="154">
        <v>6</v>
      </c>
    </row>
    <row r="211" spans="1:7" x14ac:dyDescent="0.2">
      <c r="A211" s="156">
        <v>43617</v>
      </c>
      <c r="B211"/>
      <c r="C211"/>
      <c r="D211" s="157">
        <v>14</v>
      </c>
      <c r="E211" s="158"/>
      <c r="F211" s="159">
        <v>43617</v>
      </c>
      <c r="G211" s="154">
        <v>6</v>
      </c>
    </row>
    <row r="212" spans="1:7" x14ac:dyDescent="0.2">
      <c r="A212" s="156">
        <v>43647</v>
      </c>
      <c r="B212"/>
      <c r="C212"/>
      <c r="D212" s="157">
        <v>14</v>
      </c>
      <c r="E212" s="158"/>
      <c r="F212" s="159">
        <v>43647</v>
      </c>
      <c r="G212" s="154">
        <v>6</v>
      </c>
    </row>
    <row r="213" spans="1:7" x14ac:dyDescent="0.2">
      <c r="A213" s="156">
        <v>43678</v>
      </c>
      <c r="B213"/>
      <c r="C213"/>
      <c r="D213" s="157">
        <v>14</v>
      </c>
      <c r="E213" s="158"/>
      <c r="F213" s="159">
        <v>43678</v>
      </c>
      <c r="G213" s="154">
        <v>6</v>
      </c>
    </row>
    <row r="214" spans="1:7" x14ac:dyDescent="0.2">
      <c r="A214" s="156">
        <v>43709</v>
      </c>
      <c r="B214"/>
      <c r="C214"/>
      <c r="D214" s="157">
        <v>14</v>
      </c>
      <c r="E214" s="158"/>
      <c r="F214" s="159">
        <v>43709</v>
      </c>
      <c r="G214" s="154">
        <v>6</v>
      </c>
    </row>
    <row r="215" spans="1:7" x14ac:dyDescent="0.2">
      <c r="A215" s="156">
        <v>43739</v>
      </c>
      <c r="B215"/>
      <c r="C215"/>
      <c r="D215" s="157">
        <v>14</v>
      </c>
      <c r="E215" s="158"/>
      <c r="F215" s="159">
        <v>43739</v>
      </c>
      <c r="G215" s="154">
        <v>6</v>
      </c>
    </row>
    <row r="216" spans="1:7" x14ac:dyDescent="0.2">
      <c r="A216" s="156">
        <v>43770</v>
      </c>
      <c r="B216"/>
      <c r="C216"/>
      <c r="D216" s="157">
        <v>14</v>
      </c>
      <c r="E216" s="158"/>
      <c r="F216" s="159">
        <v>43770</v>
      </c>
      <c r="G216" s="154">
        <v>6</v>
      </c>
    </row>
    <row r="217" spans="1:7" x14ac:dyDescent="0.2">
      <c r="A217" s="156">
        <v>43800</v>
      </c>
      <c r="B217"/>
      <c r="C217"/>
      <c r="D217" s="157">
        <v>14</v>
      </c>
      <c r="E217" s="158"/>
      <c r="F217" s="159">
        <v>43800</v>
      </c>
      <c r="G217" s="154">
        <v>6</v>
      </c>
    </row>
    <row r="218" spans="1:7" x14ac:dyDescent="0.2">
      <c r="A218" s="156">
        <v>43831</v>
      </c>
      <c r="B218"/>
      <c r="C218"/>
      <c r="D218" s="157">
        <v>14</v>
      </c>
      <c r="E218" s="158"/>
      <c r="F218" s="159">
        <v>43831</v>
      </c>
      <c r="G218" s="154">
        <v>6</v>
      </c>
    </row>
    <row r="219" spans="1:7" x14ac:dyDescent="0.2">
      <c r="A219" s="156">
        <v>43862</v>
      </c>
      <c r="B219"/>
      <c r="C219"/>
      <c r="D219" s="157">
        <v>14</v>
      </c>
      <c r="E219" s="158"/>
      <c r="F219" s="159">
        <v>43862</v>
      </c>
      <c r="G219" s="154">
        <v>6</v>
      </c>
    </row>
    <row r="220" spans="1:7" x14ac:dyDescent="0.2">
      <c r="A220" s="156">
        <v>43891</v>
      </c>
      <c r="B220"/>
      <c r="C220"/>
      <c r="D220" s="157">
        <v>14</v>
      </c>
      <c r="E220" s="158"/>
      <c r="F220" s="159">
        <v>43891</v>
      </c>
      <c r="G220" s="154">
        <v>6</v>
      </c>
    </row>
    <row r="221" spans="1:7" x14ac:dyDescent="0.2">
      <c r="A221" s="156">
        <v>43922</v>
      </c>
      <c r="B221"/>
      <c r="C221"/>
      <c r="D221" s="157">
        <v>14</v>
      </c>
      <c r="E221" s="158"/>
      <c r="F221" s="159">
        <v>43922</v>
      </c>
      <c r="G221" s="154">
        <v>6</v>
      </c>
    </row>
    <row r="222" spans="1:7" x14ac:dyDescent="0.2">
      <c r="A222" s="156">
        <v>43952</v>
      </c>
      <c r="B222"/>
      <c r="C222"/>
      <c r="D222" s="157">
        <v>14</v>
      </c>
      <c r="E222" s="158"/>
      <c r="F222" s="159">
        <v>43952</v>
      </c>
      <c r="G222" s="154">
        <v>6</v>
      </c>
    </row>
    <row r="223" spans="1:7" x14ac:dyDescent="0.2">
      <c r="A223" s="156">
        <v>43983</v>
      </c>
      <c r="B223"/>
      <c r="C223"/>
      <c r="D223" s="157">
        <v>14</v>
      </c>
      <c r="E223" s="158"/>
      <c r="F223" s="159">
        <v>43983</v>
      </c>
      <c r="G223" s="154">
        <v>6</v>
      </c>
    </row>
    <row r="224" spans="1:7" x14ac:dyDescent="0.2">
      <c r="A224" s="156">
        <v>44013</v>
      </c>
      <c r="B224"/>
      <c r="C224"/>
      <c r="D224" s="157">
        <v>14</v>
      </c>
      <c r="E224" s="158"/>
      <c r="F224" s="159">
        <v>44013</v>
      </c>
      <c r="G224" s="154">
        <v>6</v>
      </c>
    </row>
    <row r="225" spans="1:7" x14ac:dyDescent="0.2">
      <c r="A225" s="156">
        <v>44044</v>
      </c>
      <c r="B225"/>
      <c r="C225"/>
      <c r="D225" s="157">
        <v>14</v>
      </c>
      <c r="E225" s="158"/>
      <c r="F225" s="159">
        <v>44044</v>
      </c>
      <c r="G225" s="154">
        <v>6</v>
      </c>
    </row>
    <row r="226" spans="1:7" x14ac:dyDescent="0.2">
      <c r="A226" s="156">
        <v>44075</v>
      </c>
      <c r="B226"/>
      <c r="C226"/>
      <c r="D226" s="157">
        <v>14</v>
      </c>
      <c r="E226" s="158"/>
      <c r="F226" s="159">
        <v>44075</v>
      </c>
      <c r="G226" s="154">
        <v>6</v>
      </c>
    </row>
    <row r="227" spans="1:7" x14ac:dyDescent="0.2">
      <c r="A227" s="156">
        <v>44105</v>
      </c>
      <c r="B227"/>
      <c r="C227"/>
      <c r="D227" s="157">
        <v>14</v>
      </c>
      <c r="E227" s="158"/>
      <c r="F227" s="159">
        <v>44105</v>
      </c>
      <c r="G227" s="154">
        <v>6</v>
      </c>
    </row>
    <row r="228" spans="1:7" x14ac:dyDescent="0.2">
      <c r="A228" s="156">
        <v>44136</v>
      </c>
      <c r="B228"/>
      <c r="C228"/>
      <c r="D228" s="157">
        <v>14</v>
      </c>
      <c r="E228" s="158"/>
      <c r="F228" s="159">
        <v>44136</v>
      </c>
      <c r="G228" s="154">
        <v>6</v>
      </c>
    </row>
    <row r="229" spans="1:7" x14ac:dyDescent="0.2">
      <c r="A229" s="156">
        <v>44166</v>
      </c>
      <c r="B229"/>
      <c r="C229"/>
      <c r="D229" s="157">
        <v>14</v>
      </c>
      <c r="E229" s="158"/>
      <c r="F229" s="159">
        <v>44166</v>
      </c>
      <c r="G229" s="154">
        <v>6</v>
      </c>
    </row>
    <row r="230" spans="1:7" x14ac:dyDescent="0.2">
      <c r="A230" s="156">
        <v>44197</v>
      </c>
      <c r="B230"/>
      <c r="C230"/>
      <c r="D230" s="157">
        <v>14</v>
      </c>
      <c r="E230" s="158"/>
      <c r="F230" s="159">
        <v>44197</v>
      </c>
      <c r="G230" s="154">
        <v>6</v>
      </c>
    </row>
    <row r="231" spans="1:7" x14ac:dyDescent="0.2">
      <c r="A231" s="156">
        <v>44228</v>
      </c>
      <c r="B231"/>
      <c r="C231"/>
      <c r="D231" s="157">
        <v>14</v>
      </c>
      <c r="E231" s="158"/>
      <c r="F231" s="159">
        <v>44228</v>
      </c>
      <c r="G231" s="154">
        <v>6</v>
      </c>
    </row>
    <row r="232" spans="1:7" x14ac:dyDescent="0.2">
      <c r="A232" s="156">
        <v>44256</v>
      </c>
      <c r="B232"/>
      <c r="C232"/>
      <c r="D232" s="157">
        <v>14</v>
      </c>
      <c r="E232" s="158"/>
      <c r="F232" s="159">
        <v>44256</v>
      </c>
      <c r="G232" s="154">
        <v>6</v>
      </c>
    </row>
    <row r="233" spans="1:7" x14ac:dyDescent="0.2">
      <c r="A233" s="156">
        <v>44287</v>
      </c>
      <c r="B233"/>
      <c r="C233"/>
      <c r="D233" s="157">
        <v>14</v>
      </c>
      <c r="E233" s="158"/>
      <c r="F233" s="159">
        <v>44287</v>
      </c>
      <c r="G233" s="154">
        <v>6</v>
      </c>
    </row>
    <row r="234" spans="1:7" x14ac:dyDescent="0.2">
      <c r="A234" s="156">
        <v>44317</v>
      </c>
      <c r="B234"/>
      <c r="C234"/>
      <c r="D234" s="157">
        <v>14</v>
      </c>
      <c r="E234" s="158"/>
      <c r="F234" s="159">
        <v>44317</v>
      </c>
      <c r="G234" s="154">
        <v>6</v>
      </c>
    </row>
    <row r="235" spans="1:7" x14ac:dyDescent="0.2">
      <c r="A235" s="156">
        <v>44348</v>
      </c>
      <c r="B235"/>
      <c r="C235"/>
      <c r="D235" s="157">
        <v>14</v>
      </c>
      <c r="E235" s="158"/>
      <c r="F235" s="159">
        <v>44348</v>
      </c>
      <c r="G235" s="154">
        <v>6</v>
      </c>
    </row>
    <row r="236" spans="1:7" x14ac:dyDescent="0.2">
      <c r="A236" s="156">
        <v>44378</v>
      </c>
      <c r="B236"/>
      <c r="C236"/>
      <c r="D236" s="157">
        <v>14</v>
      </c>
      <c r="E236" s="158"/>
      <c r="F236" s="159">
        <v>44378</v>
      </c>
      <c r="G236" s="154">
        <v>6</v>
      </c>
    </row>
    <row r="237" spans="1:7" x14ac:dyDescent="0.2">
      <c r="A237" s="156">
        <v>44409</v>
      </c>
      <c r="B237"/>
      <c r="C237"/>
      <c r="D237" s="157">
        <v>14</v>
      </c>
      <c r="E237" s="158"/>
      <c r="F237" s="159">
        <v>44409</v>
      </c>
      <c r="G237" s="154">
        <v>6</v>
      </c>
    </row>
    <row r="238" spans="1:7" x14ac:dyDescent="0.2">
      <c r="A238" s="156">
        <v>44440</v>
      </c>
      <c r="B238"/>
      <c r="C238"/>
      <c r="D238" s="157">
        <v>14</v>
      </c>
      <c r="E238" s="158"/>
      <c r="F238" s="159">
        <v>44440</v>
      </c>
      <c r="G238" s="154">
        <v>6</v>
      </c>
    </row>
    <row r="239" spans="1:7" x14ac:dyDescent="0.2">
      <c r="A239" s="156">
        <v>44470</v>
      </c>
      <c r="B239"/>
      <c r="C239"/>
      <c r="D239" s="157">
        <v>14</v>
      </c>
      <c r="E239" s="158"/>
      <c r="F239" s="159">
        <v>44470</v>
      </c>
      <c r="G239" s="154">
        <v>6</v>
      </c>
    </row>
    <row r="240" spans="1:7" x14ac:dyDescent="0.2">
      <c r="A240" s="156">
        <v>44501</v>
      </c>
      <c r="B240"/>
      <c r="C240"/>
      <c r="D240" s="157">
        <v>14</v>
      </c>
      <c r="E240" s="158"/>
      <c r="F240" s="159">
        <v>44501</v>
      </c>
      <c r="G240" s="154">
        <v>6</v>
      </c>
    </row>
    <row r="241" spans="1:7" x14ac:dyDescent="0.2">
      <c r="A241" s="156">
        <v>44531</v>
      </c>
      <c r="B241"/>
      <c r="C241"/>
      <c r="D241" s="157">
        <v>14</v>
      </c>
      <c r="E241" s="158"/>
      <c r="F241" s="159">
        <v>44531</v>
      </c>
      <c r="G241" s="154">
        <v>6</v>
      </c>
    </row>
    <row r="242" spans="1:7" x14ac:dyDescent="0.2">
      <c r="A242" s="156">
        <v>44562</v>
      </c>
      <c r="B242"/>
      <c r="C242"/>
      <c r="D242" s="157">
        <v>14</v>
      </c>
      <c r="E242" s="158"/>
      <c r="F242" s="159">
        <v>44562</v>
      </c>
      <c r="G242" s="154">
        <v>6</v>
      </c>
    </row>
    <row r="243" spans="1:7" x14ac:dyDescent="0.2">
      <c r="A243" s="156">
        <v>44593</v>
      </c>
      <c r="B243"/>
      <c r="C243"/>
      <c r="D243" s="157">
        <v>14</v>
      </c>
      <c r="E243" s="158"/>
      <c r="F243" s="159">
        <v>44593</v>
      </c>
      <c r="G243" s="154">
        <v>6</v>
      </c>
    </row>
    <row r="244" spans="1:7" x14ac:dyDescent="0.2">
      <c r="A244" s="156">
        <v>44621</v>
      </c>
      <c r="B244"/>
      <c r="C244"/>
      <c r="D244" s="157">
        <v>14</v>
      </c>
      <c r="E244" s="158"/>
      <c r="F244" s="159">
        <v>44621</v>
      </c>
      <c r="G244" s="154">
        <v>6</v>
      </c>
    </row>
    <row r="245" spans="1:7" x14ac:dyDescent="0.2">
      <c r="A245" s="156">
        <v>44652</v>
      </c>
      <c r="B245"/>
      <c r="C245"/>
      <c r="D245" s="157">
        <v>14</v>
      </c>
      <c r="E245" s="158"/>
      <c r="F245" s="159">
        <v>44652</v>
      </c>
      <c r="G245" s="154">
        <v>6</v>
      </c>
    </row>
    <row r="246" spans="1:7" x14ac:dyDescent="0.2">
      <c r="A246" s="156">
        <v>44682</v>
      </c>
      <c r="B246"/>
      <c r="C246"/>
      <c r="D246" s="157">
        <v>14</v>
      </c>
      <c r="E246" s="158"/>
      <c r="F246" s="159">
        <v>44682</v>
      </c>
      <c r="G246" s="154">
        <v>6</v>
      </c>
    </row>
    <row r="247" spans="1:7" x14ac:dyDescent="0.2">
      <c r="A247" s="156">
        <v>44713</v>
      </c>
      <c r="B247"/>
      <c r="C247"/>
      <c r="D247" s="157">
        <v>14</v>
      </c>
      <c r="E247" s="158"/>
      <c r="F247" s="159">
        <v>44713</v>
      </c>
      <c r="G247" s="154">
        <v>6</v>
      </c>
    </row>
    <row r="248" spans="1:7" x14ac:dyDescent="0.2">
      <c r="A248" s="156">
        <v>44743</v>
      </c>
      <c r="B248"/>
      <c r="C248"/>
      <c r="D248" s="157">
        <v>14</v>
      </c>
      <c r="E248" s="158"/>
      <c r="F248" s="159">
        <v>44743</v>
      </c>
      <c r="G248" s="154">
        <v>6</v>
      </c>
    </row>
    <row r="249" spans="1:7" x14ac:dyDescent="0.2">
      <c r="A249" s="156">
        <v>44774</v>
      </c>
      <c r="B249"/>
      <c r="C249"/>
      <c r="D249" s="157">
        <v>14</v>
      </c>
      <c r="E249" s="158"/>
      <c r="F249" s="159">
        <v>44774</v>
      </c>
      <c r="G249" s="154">
        <v>6</v>
      </c>
    </row>
    <row r="250" spans="1:7" x14ac:dyDescent="0.2">
      <c r="A250" s="156">
        <v>44805</v>
      </c>
      <c r="B250"/>
      <c r="C250"/>
      <c r="D250" s="157">
        <v>14</v>
      </c>
      <c r="E250" s="158"/>
      <c r="F250" s="159">
        <v>44805</v>
      </c>
      <c r="G250" s="154">
        <v>6</v>
      </c>
    </row>
    <row r="251" spans="1:7" x14ac:dyDescent="0.2">
      <c r="A251" s="156">
        <v>44835</v>
      </c>
      <c r="B251"/>
      <c r="C251"/>
      <c r="D251" s="157">
        <v>14</v>
      </c>
      <c r="E251" s="158"/>
      <c r="F251" s="159">
        <v>44835</v>
      </c>
      <c r="G251" s="154">
        <v>6</v>
      </c>
    </row>
    <row r="252" spans="1:7" x14ac:dyDescent="0.2">
      <c r="A252" s="156">
        <v>44866</v>
      </c>
      <c r="B252"/>
      <c r="C252"/>
      <c r="D252" s="157">
        <v>14</v>
      </c>
      <c r="E252" s="158"/>
      <c r="F252" s="159">
        <v>44866</v>
      </c>
      <c r="G252" s="154">
        <v>6</v>
      </c>
    </row>
    <row r="253" spans="1:7" x14ac:dyDescent="0.2">
      <c r="A253" s="156">
        <v>44896</v>
      </c>
      <c r="B253"/>
      <c r="C253"/>
      <c r="D253" s="157">
        <v>14</v>
      </c>
      <c r="E253" s="158"/>
      <c r="F253" s="159">
        <v>44896</v>
      </c>
      <c r="G253" s="154">
        <v>6</v>
      </c>
    </row>
    <row r="254" spans="1:7" x14ac:dyDescent="0.2">
      <c r="A254" s="156">
        <v>44927</v>
      </c>
      <c r="B254"/>
      <c r="C254"/>
      <c r="D254" s="157">
        <v>14</v>
      </c>
      <c r="E254" s="158"/>
      <c r="F254" s="159">
        <v>44927</v>
      </c>
      <c r="G254" s="154">
        <v>6</v>
      </c>
    </row>
    <row r="255" spans="1:7" x14ac:dyDescent="0.2">
      <c r="A255" s="156">
        <v>44958</v>
      </c>
      <c r="B255"/>
      <c r="C255"/>
      <c r="D255" s="157">
        <v>14</v>
      </c>
      <c r="E255" s="158"/>
      <c r="F255" s="159">
        <v>44958</v>
      </c>
      <c r="G255" s="154">
        <v>6</v>
      </c>
    </row>
    <row r="256" spans="1:7" x14ac:dyDescent="0.2">
      <c r="A256" s="156">
        <v>44986</v>
      </c>
      <c r="B256"/>
      <c r="C256"/>
      <c r="D256" s="157">
        <v>14</v>
      </c>
      <c r="E256" s="158"/>
      <c r="F256" s="159">
        <v>44986</v>
      </c>
      <c r="G256" s="154">
        <v>6</v>
      </c>
    </row>
    <row r="257" spans="1:7" x14ac:dyDescent="0.2">
      <c r="A257" s="156">
        <v>45017</v>
      </c>
      <c r="B257"/>
      <c r="C257"/>
      <c r="D257" s="157">
        <v>14</v>
      </c>
      <c r="E257" s="158"/>
      <c r="F257" s="159">
        <v>45017</v>
      </c>
      <c r="G257" s="154">
        <v>6</v>
      </c>
    </row>
    <row r="258" spans="1:7" x14ac:dyDescent="0.2">
      <c r="A258" s="156">
        <v>45047</v>
      </c>
      <c r="B258"/>
      <c r="C258"/>
      <c r="D258" s="157">
        <v>14</v>
      </c>
      <c r="E258" s="158"/>
      <c r="F258" s="159">
        <v>45047</v>
      </c>
      <c r="G258" s="154">
        <v>6</v>
      </c>
    </row>
    <row r="259" spans="1:7" x14ac:dyDescent="0.2">
      <c r="A259" s="156">
        <v>45078</v>
      </c>
      <c r="B259"/>
      <c r="C259"/>
      <c r="D259" s="157">
        <v>14</v>
      </c>
      <c r="E259" s="158"/>
      <c r="F259" s="159">
        <v>45078</v>
      </c>
      <c r="G259" s="154">
        <v>6</v>
      </c>
    </row>
    <row r="260" spans="1:7" x14ac:dyDescent="0.2">
      <c r="A260" s="156">
        <v>45108</v>
      </c>
      <c r="B260"/>
      <c r="C260"/>
      <c r="D260" s="157">
        <v>14</v>
      </c>
      <c r="E260" s="158"/>
      <c r="F260" s="159">
        <v>45108</v>
      </c>
      <c r="G260" s="154">
        <v>6</v>
      </c>
    </row>
    <row r="261" spans="1:7" x14ac:dyDescent="0.2">
      <c r="A261" s="156">
        <v>45139</v>
      </c>
      <c r="B261"/>
      <c r="C261"/>
      <c r="D261" s="157">
        <v>14</v>
      </c>
      <c r="E261" s="158"/>
      <c r="F261" s="159">
        <v>45139</v>
      </c>
      <c r="G261" s="154">
        <v>6</v>
      </c>
    </row>
    <row r="262" spans="1:7" x14ac:dyDescent="0.2">
      <c r="A262" s="156">
        <v>45170</v>
      </c>
      <c r="B262"/>
      <c r="C262"/>
      <c r="D262" s="157">
        <v>14</v>
      </c>
      <c r="E262" s="158"/>
      <c r="F262" s="159">
        <v>45170</v>
      </c>
      <c r="G262" s="154">
        <v>6</v>
      </c>
    </row>
    <row r="263" spans="1:7" x14ac:dyDescent="0.2">
      <c r="A263" s="156">
        <v>45200</v>
      </c>
      <c r="B263"/>
      <c r="C263"/>
      <c r="D263" s="157">
        <v>14</v>
      </c>
      <c r="E263" s="158"/>
      <c r="F263" s="159">
        <v>45200</v>
      </c>
      <c r="G263" s="154">
        <v>6</v>
      </c>
    </row>
    <row r="264" spans="1:7" x14ac:dyDescent="0.2">
      <c r="A264" s="156">
        <v>45231</v>
      </c>
      <c r="B264"/>
      <c r="C264"/>
      <c r="D264" s="157">
        <v>14</v>
      </c>
      <c r="E264" s="158"/>
      <c r="F264" s="159">
        <v>45231</v>
      </c>
      <c r="G264" s="154">
        <v>6</v>
      </c>
    </row>
    <row r="265" spans="1:7" x14ac:dyDescent="0.2">
      <c r="A265" s="156">
        <v>45261</v>
      </c>
      <c r="B265"/>
      <c r="C265"/>
      <c r="D265" s="157">
        <v>14</v>
      </c>
      <c r="E265" s="158"/>
      <c r="F265" s="159">
        <v>45261</v>
      </c>
      <c r="G265" s="154">
        <v>6</v>
      </c>
    </row>
    <row r="266" spans="1:7" x14ac:dyDescent="0.2">
      <c r="A266" s="156">
        <v>45292</v>
      </c>
      <c r="B266"/>
      <c r="C266"/>
      <c r="D266" s="157">
        <v>14</v>
      </c>
      <c r="E266" s="158"/>
      <c r="F266" s="159">
        <v>45292</v>
      </c>
      <c r="G266" s="154">
        <v>6</v>
      </c>
    </row>
    <row r="267" spans="1:7" x14ac:dyDescent="0.2">
      <c r="A267" s="156">
        <v>45323</v>
      </c>
      <c r="B267"/>
      <c r="C267"/>
      <c r="D267" s="157">
        <v>14</v>
      </c>
      <c r="E267" s="158"/>
      <c r="F267" s="159">
        <v>45323</v>
      </c>
      <c r="G267" s="154">
        <v>6</v>
      </c>
    </row>
    <row r="268" spans="1:7" x14ac:dyDescent="0.2">
      <c r="A268" s="156">
        <v>45352</v>
      </c>
      <c r="B268"/>
      <c r="C268"/>
      <c r="D268" s="157">
        <v>14</v>
      </c>
      <c r="E268" s="158"/>
      <c r="F268" s="159">
        <v>45352</v>
      </c>
      <c r="G268" s="154">
        <v>6</v>
      </c>
    </row>
    <row r="269" spans="1:7" x14ac:dyDescent="0.2">
      <c r="A269" s="156">
        <v>45383</v>
      </c>
      <c r="B269"/>
      <c r="C269"/>
      <c r="D269" s="157">
        <v>14</v>
      </c>
      <c r="E269" s="158"/>
      <c r="F269" s="159">
        <v>45383</v>
      </c>
      <c r="G269" s="154">
        <v>6</v>
      </c>
    </row>
    <row r="270" spans="1:7" x14ac:dyDescent="0.2">
      <c r="A270" s="156">
        <v>45413</v>
      </c>
      <c r="B270"/>
      <c r="C270"/>
      <c r="D270" s="157">
        <v>14</v>
      </c>
      <c r="E270" s="158"/>
      <c r="F270" s="159">
        <v>45413</v>
      </c>
      <c r="G270" s="154">
        <v>6</v>
      </c>
    </row>
    <row r="271" spans="1:7" x14ac:dyDescent="0.2">
      <c r="A271" s="156">
        <v>45444</v>
      </c>
      <c r="B271"/>
      <c r="C271"/>
      <c r="D271" s="157">
        <v>14</v>
      </c>
      <c r="E271" s="158"/>
      <c r="F271" s="159">
        <v>45444</v>
      </c>
      <c r="G271" s="154">
        <v>6</v>
      </c>
    </row>
    <row r="272" spans="1:7" x14ac:dyDescent="0.2">
      <c r="A272" s="156">
        <v>45474</v>
      </c>
      <c r="B272"/>
      <c r="C272"/>
      <c r="D272" s="157">
        <v>14</v>
      </c>
      <c r="E272" s="158"/>
      <c r="F272" s="159">
        <v>45474</v>
      </c>
      <c r="G272" s="154">
        <v>6</v>
      </c>
    </row>
    <row r="273" spans="1:7" x14ac:dyDescent="0.2">
      <c r="A273" s="156">
        <v>45505</v>
      </c>
      <c r="B273"/>
      <c r="C273"/>
      <c r="D273" s="157">
        <v>14</v>
      </c>
      <c r="E273" s="158"/>
      <c r="F273" s="159">
        <v>45505</v>
      </c>
      <c r="G273" s="154">
        <v>6</v>
      </c>
    </row>
    <row r="274" spans="1:7" x14ac:dyDescent="0.2">
      <c r="A274" s="156">
        <v>45536</v>
      </c>
      <c r="B274"/>
      <c r="C274"/>
      <c r="D274" s="157">
        <v>14</v>
      </c>
      <c r="E274" s="158"/>
      <c r="F274" s="159">
        <v>45536</v>
      </c>
      <c r="G274" s="154">
        <v>6</v>
      </c>
    </row>
    <row r="275" spans="1:7" x14ac:dyDescent="0.2">
      <c r="A275" s="156">
        <v>45566</v>
      </c>
      <c r="B275"/>
      <c r="C275"/>
      <c r="D275" s="157">
        <v>14</v>
      </c>
      <c r="E275" s="158"/>
      <c r="F275" s="159">
        <v>45566</v>
      </c>
      <c r="G275" s="154">
        <v>6</v>
      </c>
    </row>
    <row r="276" spans="1:7" x14ac:dyDescent="0.2">
      <c r="A276" s="156">
        <v>45597</v>
      </c>
      <c r="B276"/>
      <c r="C276"/>
      <c r="D276" s="157">
        <v>14</v>
      </c>
      <c r="E276" s="158"/>
      <c r="F276" s="159">
        <v>45597</v>
      </c>
      <c r="G276" s="154">
        <v>6</v>
      </c>
    </row>
    <row r="277" spans="1:7" x14ac:dyDescent="0.2">
      <c r="A277" s="156">
        <v>45627</v>
      </c>
      <c r="B277"/>
      <c r="C277"/>
      <c r="D277" s="157">
        <v>14</v>
      </c>
      <c r="E277" s="158"/>
      <c r="F277" s="159">
        <v>45627</v>
      </c>
      <c r="G277" s="154">
        <v>6</v>
      </c>
    </row>
    <row r="278" spans="1:7" x14ac:dyDescent="0.2">
      <c r="A278" s="156">
        <v>45658</v>
      </c>
      <c r="B278"/>
      <c r="C278"/>
      <c r="D278" s="157">
        <v>14</v>
      </c>
      <c r="E278" s="158"/>
      <c r="F278" s="159">
        <v>45658</v>
      </c>
      <c r="G278" s="154">
        <v>6</v>
      </c>
    </row>
    <row r="279" spans="1:7" x14ac:dyDescent="0.2">
      <c r="A279" s="156">
        <v>45689</v>
      </c>
      <c r="B279"/>
      <c r="C279"/>
      <c r="D279" s="157">
        <v>14</v>
      </c>
      <c r="E279" s="158"/>
      <c r="F279" s="159">
        <v>45689</v>
      </c>
      <c r="G279" s="154">
        <v>6</v>
      </c>
    </row>
    <row r="280" spans="1:7" x14ac:dyDescent="0.2">
      <c r="A280" s="156">
        <v>45717</v>
      </c>
      <c r="B280"/>
      <c r="C280"/>
      <c r="D280" s="157">
        <v>14</v>
      </c>
      <c r="E280" s="158"/>
      <c r="F280" s="159">
        <v>45717</v>
      </c>
      <c r="G280" s="154">
        <v>6</v>
      </c>
    </row>
    <row r="281" spans="1:7" x14ac:dyDescent="0.2">
      <c r="A281" s="156">
        <v>45748</v>
      </c>
      <c r="B281"/>
      <c r="C281"/>
      <c r="D281" s="157">
        <v>14</v>
      </c>
      <c r="E281" s="158"/>
      <c r="F281" s="159">
        <v>45748</v>
      </c>
      <c r="G281" s="154">
        <v>6</v>
      </c>
    </row>
    <row r="282" spans="1:7" x14ac:dyDescent="0.2">
      <c r="A282" s="156">
        <v>45778</v>
      </c>
      <c r="B282"/>
      <c r="C282"/>
      <c r="D282" s="157">
        <v>14</v>
      </c>
      <c r="E282" s="158"/>
      <c r="F282" s="159">
        <v>45778</v>
      </c>
      <c r="G282" s="154">
        <v>6</v>
      </c>
    </row>
    <row r="283" spans="1:7" x14ac:dyDescent="0.2">
      <c r="A283" s="156">
        <v>45809</v>
      </c>
      <c r="B283"/>
      <c r="C283"/>
      <c r="D283" s="157">
        <v>14</v>
      </c>
      <c r="E283" s="158"/>
      <c r="F283" s="159">
        <v>45809</v>
      </c>
      <c r="G283" s="154">
        <v>6</v>
      </c>
    </row>
    <row r="284" spans="1:7" x14ac:dyDescent="0.2">
      <c r="A284" s="156">
        <v>45839</v>
      </c>
      <c r="B284"/>
      <c r="C284"/>
      <c r="D284" s="157">
        <v>14</v>
      </c>
      <c r="E284" s="158"/>
      <c r="F284" s="159">
        <v>45839</v>
      </c>
      <c r="G284" s="154">
        <v>6</v>
      </c>
    </row>
    <row r="285" spans="1:7" x14ac:dyDescent="0.2">
      <c r="A285" s="156">
        <v>45870</v>
      </c>
      <c r="B285"/>
      <c r="C285"/>
      <c r="D285" s="157">
        <v>14</v>
      </c>
      <c r="E285" s="158"/>
      <c r="F285" s="159">
        <v>45870</v>
      </c>
      <c r="G285" s="154">
        <v>6</v>
      </c>
    </row>
    <row r="286" spans="1:7" x14ac:dyDescent="0.2">
      <c r="A286" s="156">
        <v>45901</v>
      </c>
      <c r="B286"/>
      <c r="C286"/>
      <c r="D286" s="157">
        <v>14</v>
      </c>
      <c r="E286" s="158"/>
      <c r="F286" s="159">
        <v>45901</v>
      </c>
      <c r="G286" s="154">
        <v>6</v>
      </c>
    </row>
    <row r="287" spans="1:7" x14ac:dyDescent="0.2">
      <c r="A287" s="156">
        <v>45931</v>
      </c>
      <c r="B287"/>
      <c r="C287"/>
      <c r="D287" s="157">
        <v>14</v>
      </c>
      <c r="E287" s="158"/>
      <c r="F287" s="159">
        <v>45931</v>
      </c>
      <c r="G287" s="154">
        <v>6</v>
      </c>
    </row>
    <row r="288" spans="1:7" ht="13.5" thickBot="1" x14ac:dyDescent="0.25">
      <c r="A288" s="156">
        <v>45962</v>
      </c>
      <c r="B288"/>
      <c r="C288"/>
      <c r="D288" s="157">
        <v>14</v>
      </c>
      <c r="E288" s="160"/>
      <c r="F288" s="159">
        <v>45962</v>
      </c>
      <c r="G288" s="155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B1:AB2458"/>
  <sheetViews>
    <sheetView topLeftCell="D1" workbookViewId="0">
      <selection activeCell="L6" sqref="L6"/>
    </sheetView>
  </sheetViews>
  <sheetFormatPr defaultRowHeight="12.75" x14ac:dyDescent="0.2"/>
  <cols>
    <col min="3" max="3" width="13.85546875" customWidth="1"/>
    <col min="4" max="6" width="15.5703125" customWidth="1"/>
    <col min="7" max="7" width="12.28515625" customWidth="1"/>
    <col min="8" max="8" width="18.5703125" customWidth="1"/>
    <col min="15" max="15" width="26" customWidth="1"/>
    <col min="17" max="17" width="13" bestFit="1" customWidth="1"/>
  </cols>
  <sheetData>
    <row r="1" spans="2:28" x14ac:dyDescent="0.2">
      <c r="O1" t="str">
        <f t="shared" ref="O1:O64" si="0">CONCATENATE(P1,Q1)</f>
        <v>00</v>
      </c>
      <c r="P1">
        <f>GRMSDetail!B2</f>
        <v>0</v>
      </c>
      <c r="Q1" s="161">
        <f>GRMSDetail!A2</f>
        <v>0</v>
      </c>
      <c r="R1">
        <f>GRMSDetail!D2</f>
        <v>0</v>
      </c>
      <c r="S1">
        <f>GRMSDetail!E2</f>
        <v>0</v>
      </c>
      <c r="T1" t="e">
        <f>VLOOKUP('XL-OPT'!Q1,Months!$A$4:$D$288,4)</f>
        <v>#N/A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 spans="2:28" x14ac:dyDescent="0.2">
      <c r="C2" s="162" t="s">
        <v>111</v>
      </c>
      <c r="D2" s="163"/>
      <c r="E2" s="66"/>
      <c r="F2" s="66"/>
      <c r="G2">
        <f>SUMIF(P:P,C2,R:R)</f>
        <v>0</v>
      </c>
      <c r="O2" t="e">
        <f t="shared" si="0"/>
        <v>#REF!</v>
      </c>
      <c r="P2" t="e">
        <f>GRMSDetail!#REF!</f>
        <v>#REF!</v>
      </c>
      <c r="Q2" s="161" t="e">
        <f>GRMSDetail!#REF!</f>
        <v>#REF!</v>
      </c>
      <c r="R2" t="e">
        <f>GRMSDetail!#REF!</f>
        <v>#REF!</v>
      </c>
      <c r="S2" t="e">
        <f>GRMSDetail!#REF!</f>
        <v>#REF!</v>
      </c>
      <c r="T2" t="e">
        <f>VLOOKUP('XL-OPT'!Q2,Months!$A$4:$D$288,4)</f>
        <v>#REF!</v>
      </c>
    </row>
    <row r="3" spans="2:28" x14ac:dyDescent="0.2">
      <c r="C3" s="164" t="s">
        <v>112</v>
      </c>
      <c r="D3" s="165"/>
      <c r="E3" s="66"/>
      <c r="F3" s="66"/>
      <c r="G3">
        <f>SUMIF(P:P,C3,R:R)</f>
        <v>0</v>
      </c>
      <c r="O3" t="e">
        <f t="shared" si="0"/>
        <v>#REF!</v>
      </c>
      <c r="P3" t="e">
        <f>GRMSDetail!#REF!</f>
        <v>#REF!</v>
      </c>
      <c r="Q3" s="161" t="e">
        <f>GRMSDetail!#REF!</f>
        <v>#REF!</v>
      </c>
      <c r="R3" t="e">
        <f>GRMSDetail!#REF!</f>
        <v>#REF!</v>
      </c>
      <c r="S3" t="e">
        <f>GRMSDetail!#REF!</f>
        <v>#REF!</v>
      </c>
      <c r="T3" t="e">
        <f>VLOOKUP('XL-OPT'!Q3,Months!$A$4:$D$288,4)</f>
        <v>#REF!</v>
      </c>
    </row>
    <row r="4" spans="2:28" x14ac:dyDescent="0.2">
      <c r="O4" t="e">
        <f t="shared" si="0"/>
        <v>#REF!</v>
      </c>
      <c r="P4" t="e">
        <f>GRMSDetail!#REF!</f>
        <v>#REF!</v>
      </c>
      <c r="Q4" s="161" t="e">
        <f>GRMSDetail!#REF!</f>
        <v>#REF!</v>
      </c>
      <c r="R4" t="e">
        <f>GRMSDetail!#REF!</f>
        <v>#REF!</v>
      </c>
      <c r="S4" t="e">
        <f>GRMSDetail!#REF!</f>
        <v>#REF!</v>
      </c>
      <c r="T4" t="e">
        <f>VLOOKUP('XL-OPT'!Q4,Months!$A$4:$D$288,4)</f>
        <v>#REF!</v>
      </c>
    </row>
    <row r="5" spans="2:28" x14ac:dyDescent="0.2">
      <c r="O5" t="e">
        <f t="shared" si="0"/>
        <v>#REF!</v>
      </c>
      <c r="P5" t="e">
        <f>GRMSDetail!#REF!</f>
        <v>#REF!</v>
      </c>
      <c r="Q5" s="161" t="e">
        <f>GRMSDetail!#REF!</f>
        <v>#REF!</v>
      </c>
      <c r="R5" t="e">
        <f>GRMSDetail!#REF!</f>
        <v>#REF!</v>
      </c>
      <c r="S5" t="e">
        <f>GRMSDetail!#REF!</f>
        <v>#REF!</v>
      </c>
      <c r="T5" t="e">
        <f>VLOOKUP('XL-OPT'!Q5,Months!$A$4:$D$288,4)</f>
        <v>#REF!</v>
      </c>
    </row>
    <row r="6" spans="2:28" x14ac:dyDescent="0.2">
      <c r="L6" s="166"/>
      <c r="O6" t="e">
        <f t="shared" si="0"/>
        <v>#REF!</v>
      </c>
      <c r="P6" t="e">
        <f>GRMSDetail!#REF!</f>
        <v>#REF!</v>
      </c>
      <c r="Q6" s="161" t="e">
        <f>GRMSDetail!#REF!</f>
        <v>#REF!</v>
      </c>
      <c r="R6" t="e">
        <f>GRMSDetail!#REF!</f>
        <v>#REF!</v>
      </c>
      <c r="S6" t="e">
        <f>GRMSDetail!#REF!</f>
        <v>#REF!</v>
      </c>
      <c r="T6" t="e">
        <f>VLOOKUP('XL-OPT'!Q6,Months!$A$4:$D$288,4)</f>
        <v>#REF!</v>
      </c>
    </row>
    <row r="7" spans="2:28" x14ac:dyDescent="0.2">
      <c r="O7" t="e">
        <f t="shared" si="0"/>
        <v>#REF!</v>
      </c>
      <c r="P7" t="e">
        <f>GRMSDetail!#REF!</f>
        <v>#REF!</v>
      </c>
      <c r="Q7" s="161" t="e">
        <f>GRMSDetail!#REF!</f>
        <v>#REF!</v>
      </c>
      <c r="R7" t="e">
        <f>GRMSDetail!#REF!</f>
        <v>#REF!</v>
      </c>
      <c r="S7" t="e">
        <f>GRMSDetail!#REF!</f>
        <v>#REF!</v>
      </c>
      <c r="T7" t="e">
        <f>VLOOKUP('XL-OPT'!Q7,Months!$A$4:$D$288,4)</f>
        <v>#REF!</v>
      </c>
    </row>
    <row r="8" spans="2:28" x14ac:dyDescent="0.2">
      <c r="C8" t="str">
        <f>C2</f>
        <v>MGMT-WE-XL-OPT-BAS</v>
      </c>
      <c r="G8" t="str">
        <f>C3</f>
        <v>MGMT-WE-XL-OPT-PRC</v>
      </c>
      <c r="O8" t="e">
        <f t="shared" si="0"/>
        <v>#REF!</v>
      </c>
      <c r="P8" t="e">
        <f>GRMSDetail!#REF!</f>
        <v>#REF!</v>
      </c>
      <c r="Q8" s="161" t="e">
        <f>GRMSDetail!#REF!</f>
        <v>#REF!</v>
      </c>
      <c r="R8" t="e">
        <f>GRMSDetail!#REF!</f>
        <v>#REF!</v>
      </c>
      <c r="S8" t="e">
        <f>GRMSDetail!#REF!</f>
        <v>#REF!</v>
      </c>
      <c r="T8" t="e">
        <f>VLOOKUP('XL-OPT'!Q8,Months!$A$4:$D$288,4)</f>
        <v>#REF!</v>
      </c>
    </row>
    <row r="9" spans="2:28" x14ac:dyDescent="0.2">
      <c r="B9" t="str">
        <f t="shared" ref="B9:B40" si="1">CONCATENATE(C$8,C9)</f>
        <v>MGMT-WE-XL-OPT-BAS37043</v>
      </c>
      <c r="C9" s="161">
        <v>37043</v>
      </c>
      <c r="D9">
        <f t="shared" ref="D9:D40" si="2">SUMIF($O$1:$O$2500,B9,$R$1:$R$2500)/10000</f>
        <v>0</v>
      </c>
      <c r="E9">
        <f t="shared" ref="E9:E40" si="3">SUMIF($O$1:$O$2500,B9,$S$1:$S$2500)/10000</f>
        <v>0</v>
      </c>
      <c r="F9" t="str">
        <f t="shared" ref="F9:F40" si="4">CONCATENATE(G$8,G9)</f>
        <v>MGMT-WE-XL-OPT-PRC37043</v>
      </c>
      <c r="G9" s="161">
        <f t="shared" ref="G9:G40" si="5">C9</f>
        <v>37043</v>
      </c>
      <c r="H9">
        <f t="shared" ref="H9:H40" si="6">SUMIF($O$1:$O$2500,F9,$R$1:$R$2500)/10000</f>
        <v>0</v>
      </c>
      <c r="I9">
        <v>1</v>
      </c>
      <c r="O9" t="e">
        <f t="shared" si="0"/>
        <v>#REF!</v>
      </c>
      <c r="P9" t="e">
        <f>GRMSDetail!#REF!</f>
        <v>#REF!</v>
      </c>
      <c r="Q9" s="161" t="e">
        <f>GRMSDetail!#REF!</f>
        <v>#REF!</v>
      </c>
      <c r="R9" t="e">
        <f>GRMSDetail!#REF!</f>
        <v>#REF!</v>
      </c>
      <c r="S9" t="e">
        <f>GRMSDetail!#REF!</f>
        <v>#REF!</v>
      </c>
      <c r="T9" t="e">
        <f>VLOOKUP('XL-OPT'!Q9,Months!$A$4:$D$288,4)</f>
        <v>#REF!</v>
      </c>
    </row>
    <row r="10" spans="2:28" x14ac:dyDescent="0.2">
      <c r="B10" t="str">
        <f t="shared" si="1"/>
        <v>MGMT-WE-XL-OPT-BAS37073</v>
      </c>
      <c r="C10" s="161">
        <f t="shared" ref="C10:C41" si="7">EOMONTH(C9,0)+1</f>
        <v>37073</v>
      </c>
      <c r="D10">
        <f t="shared" si="2"/>
        <v>0</v>
      </c>
      <c r="E10">
        <f t="shared" si="3"/>
        <v>0</v>
      </c>
      <c r="F10" t="str">
        <f t="shared" si="4"/>
        <v>MGMT-WE-XL-OPT-PRC37073</v>
      </c>
      <c r="G10" s="161">
        <f t="shared" si="5"/>
        <v>37073</v>
      </c>
      <c r="H10">
        <f t="shared" si="6"/>
        <v>0</v>
      </c>
      <c r="I10">
        <v>2</v>
      </c>
      <c r="O10" t="e">
        <f t="shared" si="0"/>
        <v>#REF!</v>
      </c>
      <c r="P10" t="e">
        <f>GRMSDetail!#REF!</f>
        <v>#REF!</v>
      </c>
      <c r="Q10" s="161" t="e">
        <f>GRMSDetail!#REF!</f>
        <v>#REF!</v>
      </c>
      <c r="R10" t="e">
        <f>GRMSDetail!#REF!</f>
        <v>#REF!</v>
      </c>
      <c r="S10" t="e">
        <f>GRMSDetail!#REF!</f>
        <v>#REF!</v>
      </c>
      <c r="T10" t="e">
        <f>VLOOKUP('XL-OPT'!Q10,Months!$A$4:$D$288,4)</f>
        <v>#REF!</v>
      </c>
    </row>
    <row r="11" spans="2:28" x14ac:dyDescent="0.2">
      <c r="B11" t="str">
        <f t="shared" si="1"/>
        <v>MGMT-WE-XL-OPT-BAS37104</v>
      </c>
      <c r="C11" s="161">
        <f t="shared" si="7"/>
        <v>37104</v>
      </c>
      <c r="D11">
        <f t="shared" si="2"/>
        <v>0</v>
      </c>
      <c r="E11">
        <f t="shared" si="3"/>
        <v>0</v>
      </c>
      <c r="F11" t="str">
        <f t="shared" si="4"/>
        <v>MGMT-WE-XL-OPT-PRC37104</v>
      </c>
      <c r="G11" s="161">
        <f t="shared" si="5"/>
        <v>37104</v>
      </c>
      <c r="H11">
        <f t="shared" si="6"/>
        <v>0</v>
      </c>
      <c r="I11">
        <v>3</v>
      </c>
      <c r="O11" t="e">
        <f t="shared" si="0"/>
        <v>#REF!</v>
      </c>
      <c r="P11" t="e">
        <f>GRMSDetail!#REF!</f>
        <v>#REF!</v>
      </c>
      <c r="Q11" s="161" t="e">
        <f>GRMSDetail!#REF!</f>
        <v>#REF!</v>
      </c>
      <c r="R11" t="e">
        <f>GRMSDetail!#REF!</f>
        <v>#REF!</v>
      </c>
      <c r="S11" t="e">
        <f>GRMSDetail!#REF!</f>
        <v>#REF!</v>
      </c>
      <c r="T11" t="e">
        <f>VLOOKUP('XL-OPT'!Q11,Months!$A$4:$D$288,4)</f>
        <v>#REF!</v>
      </c>
    </row>
    <row r="12" spans="2:28" x14ac:dyDescent="0.2">
      <c r="B12" t="str">
        <f t="shared" si="1"/>
        <v>MGMT-WE-XL-OPT-BAS37135</v>
      </c>
      <c r="C12" s="161">
        <f t="shared" si="7"/>
        <v>37135</v>
      </c>
      <c r="D12">
        <f t="shared" si="2"/>
        <v>0</v>
      </c>
      <c r="E12">
        <f t="shared" si="3"/>
        <v>0</v>
      </c>
      <c r="F12" t="str">
        <f t="shared" si="4"/>
        <v>MGMT-WE-XL-OPT-PRC37135</v>
      </c>
      <c r="G12" s="161">
        <f t="shared" si="5"/>
        <v>37135</v>
      </c>
      <c r="H12">
        <f t="shared" si="6"/>
        <v>0</v>
      </c>
      <c r="I12">
        <v>4</v>
      </c>
      <c r="O12" t="e">
        <f t="shared" si="0"/>
        <v>#REF!</v>
      </c>
      <c r="P12" t="e">
        <f>GRMSDetail!#REF!</f>
        <v>#REF!</v>
      </c>
      <c r="Q12" s="161" t="e">
        <f>GRMSDetail!#REF!</f>
        <v>#REF!</v>
      </c>
      <c r="R12" t="e">
        <f>GRMSDetail!#REF!</f>
        <v>#REF!</v>
      </c>
      <c r="S12" t="e">
        <f>GRMSDetail!#REF!</f>
        <v>#REF!</v>
      </c>
      <c r="T12" t="e">
        <f>VLOOKUP('XL-OPT'!Q12,Months!$A$4:$D$288,4)</f>
        <v>#REF!</v>
      </c>
    </row>
    <row r="13" spans="2:28" x14ac:dyDescent="0.2">
      <c r="B13" t="str">
        <f t="shared" si="1"/>
        <v>MGMT-WE-XL-OPT-BAS37165</v>
      </c>
      <c r="C13" s="161">
        <f t="shared" si="7"/>
        <v>37165</v>
      </c>
      <c r="D13">
        <f t="shared" si="2"/>
        <v>0</v>
      </c>
      <c r="E13">
        <f t="shared" si="3"/>
        <v>0</v>
      </c>
      <c r="F13" t="str">
        <f t="shared" si="4"/>
        <v>MGMT-WE-XL-OPT-PRC37165</v>
      </c>
      <c r="G13" s="161">
        <f t="shared" si="5"/>
        <v>37165</v>
      </c>
      <c r="H13">
        <f t="shared" si="6"/>
        <v>0</v>
      </c>
      <c r="I13">
        <v>5</v>
      </c>
      <c r="O13" t="e">
        <f t="shared" si="0"/>
        <v>#REF!</v>
      </c>
      <c r="P13" t="e">
        <f>GRMSDetail!#REF!</f>
        <v>#REF!</v>
      </c>
      <c r="Q13" s="161" t="e">
        <f>GRMSDetail!#REF!</f>
        <v>#REF!</v>
      </c>
      <c r="R13" t="e">
        <f>GRMSDetail!#REF!</f>
        <v>#REF!</v>
      </c>
      <c r="S13" t="e">
        <f>GRMSDetail!#REF!</f>
        <v>#REF!</v>
      </c>
      <c r="T13" t="e">
        <f>VLOOKUP('XL-OPT'!Q13,Months!$A$4:$D$288,4)</f>
        <v>#REF!</v>
      </c>
    </row>
    <row r="14" spans="2:28" x14ac:dyDescent="0.2">
      <c r="B14" t="str">
        <f t="shared" si="1"/>
        <v>MGMT-WE-XL-OPT-BAS37196</v>
      </c>
      <c r="C14" s="161">
        <f t="shared" si="7"/>
        <v>37196</v>
      </c>
      <c r="D14">
        <f t="shared" si="2"/>
        <v>0</v>
      </c>
      <c r="E14">
        <f t="shared" si="3"/>
        <v>0</v>
      </c>
      <c r="F14" t="str">
        <f t="shared" si="4"/>
        <v>MGMT-WE-XL-OPT-PRC37196</v>
      </c>
      <c r="G14" s="161">
        <f t="shared" si="5"/>
        <v>37196</v>
      </c>
      <c r="H14">
        <f t="shared" si="6"/>
        <v>0</v>
      </c>
      <c r="I14">
        <v>6</v>
      </c>
      <c r="O14" t="e">
        <f t="shared" si="0"/>
        <v>#REF!</v>
      </c>
      <c r="P14" t="e">
        <f>GRMSDetail!#REF!</f>
        <v>#REF!</v>
      </c>
      <c r="Q14" s="161" t="e">
        <f>GRMSDetail!#REF!</f>
        <v>#REF!</v>
      </c>
      <c r="R14" t="e">
        <f>GRMSDetail!#REF!</f>
        <v>#REF!</v>
      </c>
      <c r="S14" t="e">
        <f>GRMSDetail!#REF!</f>
        <v>#REF!</v>
      </c>
      <c r="T14" t="e">
        <f>VLOOKUP('XL-OPT'!Q14,Months!$A$4:$D$288,4)</f>
        <v>#REF!</v>
      </c>
    </row>
    <row r="15" spans="2:28" x14ac:dyDescent="0.2">
      <c r="B15" t="str">
        <f t="shared" si="1"/>
        <v>MGMT-WE-XL-OPT-BAS37226</v>
      </c>
      <c r="C15" s="161">
        <f t="shared" si="7"/>
        <v>37226</v>
      </c>
      <c r="D15">
        <f t="shared" si="2"/>
        <v>0</v>
      </c>
      <c r="E15">
        <f t="shared" si="3"/>
        <v>0</v>
      </c>
      <c r="F15" t="str">
        <f t="shared" si="4"/>
        <v>MGMT-WE-XL-OPT-PRC37226</v>
      </c>
      <c r="G15" s="161">
        <f t="shared" si="5"/>
        <v>37226</v>
      </c>
      <c r="H15">
        <f t="shared" si="6"/>
        <v>0</v>
      </c>
      <c r="I15">
        <v>7</v>
      </c>
      <c r="O15" t="e">
        <f t="shared" si="0"/>
        <v>#REF!</v>
      </c>
      <c r="P15" t="e">
        <f>GRMSDetail!#REF!</f>
        <v>#REF!</v>
      </c>
      <c r="Q15" s="161" t="e">
        <f>GRMSDetail!#REF!</f>
        <v>#REF!</v>
      </c>
      <c r="R15" t="e">
        <f>GRMSDetail!#REF!</f>
        <v>#REF!</v>
      </c>
      <c r="S15" t="e">
        <f>GRMSDetail!#REF!</f>
        <v>#REF!</v>
      </c>
      <c r="T15" t="e">
        <f>VLOOKUP('XL-OPT'!Q15,Months!$A$4:$D$288,4)</f>
        <v>#REF!</v>
      </c>
    </row>
    <row r="16" spans="2:28" x14ac:dyDescent="0.2">
      <c r="B16" t="str">
        <f t="shared" si="1"/>
        <v>MGMT-WE-XL-OPT-BAS37257</v>
      </c>
      <c r="C16" s="161">
        <f t="shared" si="7"/>
        <v>37257</v>
      </c>
      <c r="D16">
        <f t="shared" si="2"/>
        <v>0</v>
      </c>
      <c r="E16">
        <f t="shared" si="3"/>
        <v>0</v>
      </c>
      <c r="F16" t="str">
        <f t="shared" si="4"/>
        <v>MGMT-WE-XL-OPT-PRC37257</v>
      </c>
      <c r="G16" s="161">
        <f t="shared" si="5"/>
        <v>37257</v>
      </c>
      <c r="H16">
        <f t="shared" si="6"/>
        <v>0</v>
      </c>
      <c r="I16">
        <v>8</v>
      </c>
      <c r="O16" t="e">
        <f t="shared" si="0"/>
        <v>#REF!</v>
      </c>
      <c r="P16" t="e">
        <f>GRMSDetail!#REF!</f>
        <v>#REF!</v>
      </c>
      <c r="Q16" s="161" t="e">
        <f>GRMSDetail!#REF!</f>
        <v>#REF!</v>
      </c>
      <c r="R16" t="e">
        <f>GRMSDetail!#REF!</f>
        <v>#REF!</v>
      </c>
      <c r="S16" t="e">
        <f>GRMSDetail!#REF!</f>
        <v>#REF!</v>
      </c>
      <c r="T16" t="e">
        <f>VLOOKUP('XL-OPT'!Q16,Months!$A$4:$D$288,4)</f>
        <v>#REF!</v>
      </c>
    </row>
    <row r="17" spans="2:20" x14ac:dyDescent="0.2">
      <c r="B17" t="str">
        <f t="shared" si="1"/>
        <v>MGMT-WE-XL-OPT-BAS37288</v>
      </c>
      <c r="C17" s="161">
        <f t="shared" si="7"/>
        <v>37288</v>
      </c>
      <c r="D17">
        <f t="shared" si="2"/>
        <v>0</v>
      </c>
      <c r="E17">
        <f t="shared" si="3"/>
        <v>0</v>
      </c>
      <c r="F17" t="str">
        <f t="shared" si="4"/>
        <v>MGMT-WE-XL-OPT-PRC37288</v>
      </c>
      <c r="G17" s="161">
        <f t="shared" si="5"/>
        <v>37288</v>
      </c>
      <c r="H17">
        <f t="shared" si="6"/>
        <v>0</v>
      </c>
      <c r="I17">
        <v>9</v>
      </c>
      <c r="O17" t="e">
        <f t="shared" si="0"/>
        <v>#REF!</v>
      </c>
      <c r="P17" t="e">
        <f>GRMSDetail!#REF!</f>
        <v>#REF!</v>
      </c>
      <c r="Q17" s="161" t="e">
        <f>GRMSDetail!#REF!</f>
        <v>#REF!</v>
      </c>
      <c r="R17" t="e">
        <f>GRMSDetail!#REF!</f>
        <v>#REF!</v>
      </c>
      <c r="S17" t="e">
        <f>GRMSDetail!#REF!</f>
        <v>#REF!</v>
      </c>
      <c r="T17" t="e">
        <f>VLOOKUP('XL-OPT'!Q17,Months!$A$4:$D$288,4)</f>
        <v>#REF!</v>
      </c>
    </row>
    <row r="18" spans="2:20" x14ac:dyDescent="0.2">
      <c r="B18" t="str">
        <f t="shared" si="1"/>
        <v>MGMT-WE-XL-OPT-BAS37316</v>
      </c>
      <c r="C18" s="161">
        <f t="shared" si="7"/>
        <v>37316</v>
      </c>
      <c r="D18">
        <f t="shared" si="2"/>
        <v>0</v>
      </c>
      <c r="E18">
        <f t="shared" si="3"/>
        <v>0</v>
      </c>
      <c r="F18" t="str">
        <f t="shared" si="4"/>
        <v>MGMT-WE-XL-OPT-PRC37316</v>
      </c>
      <c r="G18" s="161">
        <f t="shared" si="5"/>
        <v>37316</v>
      </c>
      <c r="H18">
        <f t="shared" si="6"/>
        <v>0</v>
      </c>
      <c r="I18">
        <v>10</v>
      </c>
      <c r="O18" t="e">
        <f t="shared" si="0"/>
        <v>#REF!</v>
      </c>
      <c r="P18" t="e">
        <f>GRMSDetail!#REF!</f>
        <v>#REF!</v>
      </c>
      <c r="Q18" s="161" t="e">
        <f>GRMSDetail!#REF!</f>
        <v>#REF!</v>
      </c>
      <c r="R18" t="e">
        <f>GRMSDetail!#REF!</f>
        <v>#REF!</v>
      </c>
      <c r="S18" t="e">
        <f>GRMSDetail!#REF!</f>
        <v>#REF!</v>
      </c>
      <c r="T18" t="e">
        <f>VLOOKUP('XL-OPT'!Q18,Months!$A$4:$D$288,4)</f>
        <v>#REF!</v>
      </c>
    </row>
    <row r="19" spans="2:20" x14ac:dyDescent="0.2">
      <c r="B19" t="str">
        <f t="shared" si="1"/>
        <v>MGMT-WE-XL-OPT-BAS37347</v>
      </c>
      <c r="C19" s="161">
        <f t="shared" si="7"/>
        <v>37347</v>
      </c>
      <c r="D19">
        <f t="shared" si="2"/>
        <v>0</v>
      </c>
      <c r="E19">
        <f t="shared" si="3"/>
        <v>0</v>
      </c>
      <c r="F19" t="str">
        <f t="shared" si="4"/>
        <v>MGMT-WE-XL-OPT-PRC37347</v>
      </c>
      <c r="G19" s="161">
        <f t="shared" si="5"/>
        <v>37347</v>
      </c>
      <c r="H19">
        <f t="shared" si="6"/>
        <v>0</v>
      </c>
      <c r="I19">
        <v>11</v>
      </c>
      <c r="O19" t="e">
        <f t="shared" si="0"/>
        <v>#REF!</v>
      </c>
      <c r="P19" t="e">
        <f>GRMSDetail!#REF!</f>
        <v>#REF!</v>
      </c>
      <c r="Q19" s="161" t="e">
        <f>GRMSDetail!#REF!</f>
        <v>#REF!</v>
      </c>
      <c r="R19" t="e">
        <f>GRMSDetail!#REF!</f>
        <v>#REF!</v>
      </c>
      <c r="S19" t="e">
        <f>GRMSDetail!#REF!</f>
        <v>#REF!</v>
      </c>
      <c r="T19" t="e">
        <f>VLOOKUP('XL-OPT'!Q19,Months!$A$4:$D$288,4)</f>
        <v>#REF!</v>
      </c>
    </row>
    <row r="20" spans="2:20" x14ac:dyDescent="0.2">
      <c r="B20" t="str">
        <f t="shared" si="1"/>
        <v>MGMT-WE-XL-OPT-BAS37377</v>
      </c>
      <c r="C20" s="161">
        <f t="shared" si="7"/>
        <v>37377</v>
      </c>
      <c r="D20">
        <f t="shared" si="2"/>
        <v>0</v>
      </c>
      <c r="E20">
        <f t="shared" si="3"/>
        <v>0</v>
      </c>
      <c r="F20" t="str">
        <f t="shared" si="4"/>
        <v>MGMT-WE-XL-OPT-PRC37377</v>
      </c>
      <c r="G20" s="161">
        <f t="shared" si="5"/>
        <v>37377</v>
      </c>
      <c r="H20">
        <f t="shared" si="6"/>
        <v>0</v>
      </c>
      <c r="I20">
        <v>12</v>
      </c>
      <c r="O20" t="e">
        <f t="shared" si="0"/>
        <v>#REF!</v>
      </c>
      <c r="P20" t="e">
        <f>GRMSDetail!#REF!</f>
        <v>#REF!</v>
      </c>
      <c r="Q20" s="161" t="e">
        <f>GRMSDetail!#REF!</f>
        <v>#REF!</v>
      </c>
      <c r="R20" t="e">
        <f>GRMSDetail!#REF!</f>
        <v>#REF!</v>
      </c>
      <c r="S20" t="e">
        <f>GRMSDetail!#REF!</f>
        <v>#REF!</v>
      </c>
      <c r="T20" t="e">
        <f>VLOOKUP('XL-OPT'!Q20,Months!$A$4:$D$288,4)</f>
        <v>#REF!</v>
      </c>
    </row>
    <row r="21" spans="2:20" x14ac:dyDescent="0.2">
      <c r="B21" t="str">
        <f t="shared" si="1"/>
        <v>MGMT-WE-XL-OPT-BAS37408</v>
      </c>
      <c r="C21" s="161">
        <f t="shared" si="7"/>
        <v>37408</v>
      </c>
      <c r="D21">
        <f t="shared" si="2"/>
        <v>0</v>
      </c>
      <c r="E21">
        <f t="shared" si="3"/>
        <v>0</v>
      </c>
      <c r="F21" t="str">
        <f t="shared" si="4"/>
        <v>MGMT-WE-XL-OPT-PRC37408</v>
      </c>
      <c r="G21" s="161">
        <f t="shared" si="5"/>
        <v>37408</v>
      </c>
      <c r="H21">
        <f t="shared" si="6"/>
        <v>0</v>
      </c>
      <c r="I21">
        <v>13</v>
      </c>
      <c r="O21" t="e">
        <f t="shared" si="0"/>
        <v>#REF!</v>
      </c>
      <c r="P21" t="e">
        <f>GRMSDetail!#REF!</f>
        <v>#REF!</v>
      </c>
      <c r="Q21" s="161" t="e">
        <f>GRMSDetail!#REF!</f>
        <v>#REF!</v>
      </c>
      <c r="R21" t="e">
        <f>GRMSDetail!#REF!</f>
        <v>#REF!</v>
      </c>
      <c r="S21" t="e">
        <f>GRMSDetail!#REF!</f>
        <v>#REF!</v>
      </c>
      <c r="T21" t="e">
        <f>VLOOKUP('XL-OPT'!Q21,Months!$A$4:$D$288,4)</f>
        <v>#REF!</v>
      </c>
    </row>
    <row r="22" spans="2:20" x14ac:dyDescent="0.2">
      <c r="B22" t="str">
        <f t="shared" si="1"/>
        <v>MGMT-WE-XL-OPT-BAS37438</v>
      </c>
      <c r="C22" s="161">
        <f t="shared" si="7"/>
        <v>37438</v>
      </c>
      <c r="D22">
        <f t="shared" si="2"/>
        <v>0</v>
      </c>
      <c r="E22">
        <f t="shared" si="3"/>
        <v>0</v>
      </c>
      <c r="F22" t="str">
        <f t="shared" si="4"/>
        <v>MGMT-WE-XL-OPT-PRC37438</v>
      </c>
      <c r="G22" s="161">
        <f t="shared" si="5"/>
        <v>37438</v>
      </c>
      <c r="H22">
        <f t="shared" si="6"/>
        <v>0</v>
      </c>
      <c r="I22">
        <v>14</v>
      </c>
      <c r="O22" t="e">
        <f t="shared" si="0"/>
        <v>#REF!</v>
      </c>
      <c r="P22" t="e">
        <f>GRMSDetail!#REF!</f>
        <v>#REF!</v>
      </c>
      <c r="Q22" s="161" t="e">
        <f>GRMSDetail!#REF!</f>
        <v>#REF!</v>
      </c>
      <c r="R22" t="e">
        <f>GRMSDetail!#REF!</f>
        <v>#REF!</v>
      </c>
      <c r="S22" t="e">
        <f>GRMSDetail!#REF!</f>
        <v>#REF!</v>
      </c>
      <c r="T22" t="e">
        <f>VLOOKUP('XL-OPT'!Q22,Months!$A$4:$D$288,4)</f>
        <v>#REF!</v>
      </c>
    </row>
    <row r="23" spans="2:20" x14ac:dyDescent="0.2">
      <c r="B23" t="str">
        <f t="shared" si="1"/>
        <v>MGMT-WE-XL-OPT-BAS37469</v>
      </c>
      <c r="C23" s="161">
        <f t="shared" si="7"/>
        <v>37469</v>
      </c>
      <c r="D23">
        <f t="shared" si="2"/>
        <v>0</v>
      </c>
      <c r="E23">
        <f t="shared" si="3"/>
        <v>0</v>
      </c>
      <c r="F23" t="str">
        <f t="shared" si="4"/>
        <v>MGMT-WE-XL-OPT-PRC37469</v>
      </c>
      <c r="G23" s="161">
        <f t="shared" si="5"/>
        <v>37469</v>
      </c>
      <c r="H23">
        <f t="shared" si="6"/>
        <v>0</v>
      </c>
      <c r="I23">
        <v>15</v>
      </c>
      <c r="O23" t="e">
        <f t="shared" si="0"/>
        <v>#REF!</v>
      </c>
      <c r="P23" t="e">
        <f>GRMSDetail!#REF!</f>
        <v>#REF!</v>
      </c>
      <c r="Q23" s="161" t="e">
        <f>GRMSDetail!#REF!</f>
        <v>#REF!</v>
      </c>
      <c r="R23" t="e">
        <f>GRMSDetail!#REF!</f>
        <v>#REF!</v>
      </c>
      <c r="S23" t="e">
        <f>GRMSDetail!#REF!</f>
        <v>#REF!</v>
      </c>
      <c r="T23" t="e">
        <f>VLOOKUP('XL-OPT'!Q23,Months!$A$4:$D$288,4)</f>
        <v>#REF!</v>
      </c>
    </row>
    <row r="24" spans="2:20" x14ac:dyDescent="0.2">
      <c r="B24" t="str">
        <f t="shared" si="1"/>
        <v>MGMT-WE-XL-OPT-BAS37500</v>
      </c>
      <c r="C24" s="161">
        <f t="shared" si="7"/>
        <v>37500</v>
      </c>
      <c r="D24">
        <f t="shared" si="2"/>
        <v>0</v>
      </c>
      <c r="E24">
        <f t="shared" si="3"/>
        <v>0</v>
      </c>
      <c r="F24" t="str">
        <f t="shared" si="4"/>
        <v>MGMT-WE-XL-OPT-PRC37500</v>
      </c>
      <c r="G24" s="161">
        <f t="shared" si="5"/>
        <v>37500</v>
      </c>
      <c r="H24">
        <f t="shared" si="6"/>
        <v>0</v>
      </c>
      <c r="I24">
        <v>16</v>
      </c>
      <c r="O24" t="e">
        <f t="shared" si="0"/>
        <v>#REF!</v>
      </c>
      <c r="P24" t="e">
        <f>GRMSDetail!#REF!</f>
        <v>#REF!</v>
      </c>
      <c r="Q24" s="161" t="e">
        <f>GRMSDetail!#REF!</f>
        <v>#REF!</v>
      </c>
      <c r="R24" t="e">
        <f>GRMSDetail!#REF!</f>
        <v>#REF!</v>
      </c>
      <c r="S24" t="e">
        <f>GRMSDetail!#REF!</f>
        <v>#REF!</v>
      </c>
      <c r="T24" t="e">
        <f>VLOOKUP('XL-OPT'!Q24,Months!$A$4:$D$288,4)</f>
        <v>#REF!</v>
      </c>
    </row>
    <row r="25" spans="2:20" x14ac:dyDescent="0.2">
      <c r="B25" t="str">
        <f t="shared" si="1"/>
        <v>MGMT-WE-XL-OPT-BAS37530</v>
      </c>
      <c r="C25" s="161">
        <f t="shared" si="7"/>
        <v>37530</v>
      </c>
      <c r="D25">
        <f t="shared" si="2"/>
        <v>0</v>
      </c>
      <c r="E25">
        <f t="shared" si="3"/>
        <v>0</v>
      </c>
      <c r="F25" t="str">
        <f t="shared" si="4"/>
        <v>MGMT-WE-XL-OPT-PRC37530</v>
      </c>
      <c r="G25" s="161">
        <f t="shared" si="5"/>
        <v>37530</v>
      </c>
      <c r="H25">
        <f t="shared" si="6"/>
        <v>0</v>
      </c>
      <c r="I25">
        <v>17</v>
      </c>
      <c r="O25" t="e">
        <f t="shared" si="0"/>
        <v>#REF!</v>
      </c>
      <c r="P25" t="e">
        <f>GRMSDetail!#REF!</f>
        <v>#REF!</v>
      </c>
      <c r="Q25" s="161" t="e">
        <f>GRMSDetail!#REF!</f>
        <v>#REF!</v>
      </c>
      <c r="R25" t="e">
        <f>GRMSDetail!#REF!</f>
        <v>#REF!</v>
      </c>
      <c r="S25" t="e">
        <f>GRMSDetail!#REF!</f>
        <v>#REF!</v>
      </c>
      <c r="T25" t="e">
        <f>VLOOKUP('XL-OPT'!Q25,Months!$A$4:$D$288,4)</f>
        <v>#REF!</v>
      </c>
    </row>
    <row r="26" spans="2:20" x14ac:dyDescent="0.2">
      <c r="B26" t="str">
        <f t="shared" si="1"/>
        <v>MGMT-WE-XL-OPT-BAS37561</v>
      </c>
      <c r="C26" s="161">
        <f t="shared" si="7"/>
        <v>37561</v>
      </c>
      <c r="D26">
        <f t="shared" si="2"/>
        <v>0</v>
      </c>
      <c r="E26">
        <f t="shared" si="3"/>
        <v>0</v>
      </c>
      <c r="F26" t="str">
        <f t="shared" si="4"/>
        <v>MGMT-WE-XL-OPT-PRC37561</v>
      </c>
      <c r="G26" s="161">
        <f t="shared" si="5"/>
        <v>37561</v>
      </c>
      <c r="H26">
        <f t="shared" si="6"/>
        <v>0</v>
      </c>
      <c r="I26">
        <v>18</v>
      </c>
      <c r="O26" t="e">
        <f t="shared" si="0"/>
        <v>#REF!</v>
      </c>
      <c r="P26" t="e">
        <f>GRMSDetail!#REF!</f>
        <v>#REF!</v>
      </c>
      <c r="Q26" s="161" t="e">
        <f>GRMSDetail!#REF!</f>
        <v>#REF!</v>
      </c>
      <c r="R26" t="e">
        <f>GRMSDetail!#REF!</f>
        <v>#REF!</v>
      </c>
      <c r="S26" t="e">
        <f>GRMSDetail!#REF!</f>
        <v>#REF!</v>
      </c>
      <c r="T26" t="e">
        <f>VLOOKUP('XL-OPT'!Q26,Months!$A$4:$D$288,4)</f>
        <v>#REF!</v>
      </c>
    </row>
    <row r="27" spans="2:20" x14ac:dyDescent="0.2">
      <c r="B27" t="str">
        <f t="shared" si="1"/>
        <v>MGMT-WE-XL-OPT-BAS37591</v>
      </c>
      <c r="C27" s="161">
        <f t="shared" si="7"/>
        <v>37591</v>
      </c>
      <c r="D27">
        <f t="shared" si="2"/>
        <v>0</v>
      </c>
      <c r="E27">
        <f t="shared" si="3"/>
        <v>0</v>
      </c>
      <c r="F27" t="str">
        <f t="shared" si="4"/>
        <v>MGMT-WE-XL-OPT-PRC37591</v>
      </c>
      <c r="G27" s="161">
        <f t="shared" si="5"/>
        <v>37591</v>
      </c>
      <c r="H27">
        <f t="shared" si="6"/>
        <v>0</v>
      </c>
      <c r="I27">
        <v>19</v>
      </c>
      <c r="O27" t="e">
        <f t="shared" si="0"/>
        <v>#REF!</v>
      </c>
      <c r="P27" t="e">
        <f>GRMSDetail!#REF!</f>
        <v>#REF!</v>
      </c>
      <c r="Q27" s="161" t="e">
        <f>GRMSDetail!#REF!</f>
        <v>#REF!</v>
      </c>
      <c r="R27" t="e">
        <f>GRMSDetail!#REF!</f>
        <v>#REF!</v>
      </c>
      <c r="S27" t="e">
        <f>GRMSDetail!#REF!</f>
        <v>#REF!</v>
      </c>
      <c r="T27" t="e">
        <f>VLOOKUP('XL-OPT'!Q27,Months!$A$4:$D$288,4)</f>
        <v>#REF!</v>
      </c>
    </row>
    <row r="28" spans="2:20" x14ac:dyDescent="0.2">
      <c r="B28" t="str">
        <f t="shared" si="1"/>
        <v>MGMT-WE-XL-OPT-BAS37622</v>
      </c>
      <c r="C28" s="161">
        <f t="shared" si="7"/>
        <v>37622</v>
      </c>
      <c r="D28">
        <f t="shared" si="2"/>
        <v>0</v>
      </c>
      <c r="E28">
        <f t="shared" si="3"/>
        <v>0</v>
      </c>
      <c r="F28" t="str">
        <f t="shared" si="4"/>
        <v>MGMT-WE-XL-OPT-PRC37622</v>
      </c>
      <c r="G28" s="161">
        <f t="shared" si="5"/>
        <v>37622</v>
      </c>
      <c r="H28">
        <f t="shared" si="6"/>
        <v>0</v>
      </c>
      <c r="I28">
        <v>20</v>
      </c>
      <c r="O28" t="e">
        <f t="shared" si="0"/>
        <v>#REF!</v>
      </c>
      <c r="P28" t="e">
        <f>GRMSDetail!#REF!</f>
        <v>#REF!</v>
      </c>
      <c r="Q28" s="161" t="e">
        <f>GRMSDetail!#REF!</f>
        <v>#REF!</v>
      </c>
      <c r="R28" t="e">
        <f>GRMSDetail!#REF!</f>
        <v>#REF!</v>
      </c>
      <c r="S28" t="e">
        <f>GRMSDetail!#REF!</f>
        <v>#REF!</v>
      </c>
      <c r="T28" t="e">
        <f>VLOOKUP('XL-OPT'!Q28,Months!$A$4:$D$288,4)</f>
        <v>#REF!</v>
      </c>
    </row>
    <row r="29" spans="2:20" x14ac:dyDescent="0.2">
      <c r="B29" t="str">
        <f t="shared" si="1"/>
        <v>MGMT-WE-XL-OPT-BAS37653</v>
      </c>
      <c r="C29" s="161">
        <f t="shared" si="7"/>
        <v>37653</v>
      </c>
      <c r="D29">
        <f t="shared" si="2"/>
        <v>0</v>
      </c>
      <c r="E29">
        <f t="shared" si="3"/>
        <v>0</v>
      </c>
      <c r="F29" t="str">
        <f t="shared" si="4"/>
        <v>MGMT-WE-XL-OPT-PRC37653</v>
      </c>
      <c r="G29" s="161">
        <f t="shared" si="5"/>
        <v>37653</v>
      </c>
      <c r="H29">
        <f t="shared" si="6"/>
        <v>0</v>
      </c>
      <c r="I29">
        <v>21</v>
      </c>
      <c r="O29" t="e">
        <f t="shared" si="0"/>
        <v>#REF!</v>
      </c>
      <c r="P29" t="e">
        <f>GRMSDetail!#REF!</f>
        <v>#REF!</v>
      </c>
      <c r="Q29" s="161" t="e">
        <f>GRMSDetail!#REF!</f>
        <v>#REF!</v>
      </c>
      <c r="R29" t="e">
        <f>GRMSDetail!#REF!</f>
        <v>#REF!</v>
      </c>
      <c r="S29" t="e">
        <f>GRMSDetail!#REF!</f>
        <v>#REF!</v>
      </c>
      <c r="T29" t="e">
        <f>VLOOKUP('XL-OPT'!Q29,Months!$A$4:$D$288,4)</f>
        <v>#REF!</v>
      </c>
    </row>
    <row r="30" spans="2:20" x14ac:dyDescent="0.2">
      <c r="B30" t="str">
        <f t="shared" si="1"/>
        <v>MGMT-WE-XL-OPT-BAS37681</v>
      </c>
      <c r="C30" s="161">
        <f t="shared" si="7"/>
        <v>37681</v>
      </c>
      <c r="D30">
        <f t="shared" si="2"/>
        <v>0</v>
      </c>
      <c r="E30">
        <f t="shared" si="3"/>
        <v>0</v>
      </c>
      <c r="F30" t="str">
        <f t="shared" si="4"/>
        <v>MGMT-WE-XL-OPT-PRC37681</v>
      </c>
      <c r="G30" s="161">
        <f t="shared" si="5"/>
        <v>37681</v>
      </c>
      <c r="H30">
        <f t="shared" si="6"/>
        <v>0</v>
      </c>
      <c r="I30">
        <v>22</v>
      </c>
      <c r="O30" t="e">
        <f t="shared" si="0"/>
        <v>#REF!</v>
      </c>
      <c r="P30" t="e">
        <f>GRMSDetail!#REF!</f>
        <v>#REF!</v>
      </c>
      <c r="Q30" s="161" t="e">
        <f>GRMSDetail!#REF!</f>
        <v>#REF!</v>
      </c>
      <c r="R30" t="e">
        <f>GRMSDetail!#REF!</f>
        <v>#REF!</v>
      </c>
      <c r="S30" t="e">
        <f>GRMSDetail!#REF!</f>
        <v>#REF!</v>
      </c>
      <c r="T30" t="e">
        <f>VLOOKUP('XL-OPT'!Q30,Months!$A$4:$D$288,4)</f>
        <v>#REF!</v>
      </c>
    </row>
    <row r="31" spans="2:20" x14ac:dyDescent="0.2">
      <c r="B31" t="str">
        <f t="shared" si="1"/>
        <v>MGMT-WE-XL-OPT-BAS37712</v>
      </c>
      <c r="C31" s="161">
        <f t="shared" si="7"/>
        <v>37712</v>
      </c>
      <c r="D31">
        <f t="shared" si="2"/>
        <v>0</v>
      </c>
      <c r="E31">
        <f t="shared" si="3"/>
        <v>0</v>
      </c>
      <c r="F31" t="str">
        <f t="shared" si="4"/>
        <v>MGMT-WE-XL-OPT-PRC37712</v>
      </c>
      <c r="G31" s="161">
        <f t="shared" si="5"/>
        <v>37712</v>
      </c>
      <c r="H31">
        <f t="shared" si="6"/>
        <v>0</v>
      </c>
      <c r="I31">
        <v>23</v>
      </c>
      <c r="O31" t="e">
        <f t="shared" si="0"/>
        <v>#REF!</v>
      </c>
      <c r="P31" t="e">
        <f>GRMSDetail!#REF!</f>
        <v>#REF!</v>
      </c>
      <c r="Q31" s="161" t="e">
        <f>GRMSDetail!#REF!</f>
        <v>#REF!</v>
      </c>
      <c r="R31" t="e">
        <f>GRMSDetail!#REF!</f>
        <v>#REF!</v>
      </c>
      <c r="S31" t="e">
        <f>GRMSDetail!#REF!</f>
        <v>#REF!</v>
      </c>
      <c r="T31" t="e">
        <f>VLOOKUP('XL-OPT'!Q31,Months!$A$4:$D$288,4)</f>
        <v>#REF!</v>
      </c>
    </row>
    <row r="32" spans="2:20" x14ac:dyDescent="0.2">
      <c r="B32" t="str">
        <f t="shared" si="1"/>
        <v>MGMT-WE-XL-OPT-BAS37742</v>
      </c>
      <c r="C32" s="161">
        <f t="shared" si="7"/>
        <v>37742</v>
      </c>
      <c r="D32">
        <f t="shared" si="2"/>
        <v>0</v>
      </c>
      <c r="E32">
        <f t="shared" si="3"/>
        <v>0</v>
      </c>
      <c r="F32" t="str">
        <f t="shared" si="4"/>
        <v>MGMT-WE-XL-OPT-PRC37742</v>
      </c>
      <c r="G32" s="161">
        <f t="shared" si="5"/>
        <v>37742</v>
      </c>
      <c r="H32">
        <f t="shared" si="6"/>
        <v>0</v>
      </c>
      <c r="I32">
        <v>24</v>
      </c>
      <c r="O32" t="e">
        <f t="shared" si="0"/>
        <v>#REF!</v>
      </c>
      <c r="P32" t="e">
        <f>GRMSDetail!#REF!</f>
        <v>#REF!</v>
      </c>
      <c r="Q32" s="161" t="e">
        <f>GRMSDetail!#REF!</f>
        <v>#REF!</v>
      </c>
      <c r="R32" t="e">
        <f>GRMSDetail!#REF!</f>
        <v>#REF!</v>
      </c>
      <c r="S32" t="e">
        <f>GRMSDetail!#REF!</f>
        <v>#REF!</v>
      </c>
      <c r="T32" t="e">
        <f>VLOOKUP('XL-OPT'!Q32,Months!$A$4:$D$288,4)</f>
        <v>#REF!</v>
      </c>
    </row>
    <row r="33" spans="2:20" x14ac:dyDescent="0.2">
      <c r="B33" t="str">
        <f t="shared" si="1"/>
        <v>MGMT-WE-XL-OPT-BAS37773</v>
      </c>
      <c r="C33" s="161">
        <f t="shared" si="7"/>
        <v>37773</v>
      </c>
      <c r="D33">
        <f t="shared" si="2"/>
        <v>0</v>
      </c>
      <c r="E33">
        <f t="shared" si="3"/>
        <v>0</v>
      </c>
      <c r="F33" t="str">
        <f t="shared" si="4"/>
        <v>MGMT-WE-XL-OPT-PRC37773</v>
      </c>
      <c r="G33" s="161">
        <f t="shared" si="5"/>
        <v>37773</v>
      </c>
      <c r="H33">
        <f t="shared" si="6"/>
        <v>0</v>
      </c>
      <c r="I33">
        <v>25</v>
      </c>
      <c r="O33" t="e">
        <f t="shared" si="0"/>
        <v>#REF!</v>
      </c>
      <c r="P33" t="e">
        <f>GRMSDetail!#REF!</f>
        <v>#REF!</v>
      </c>
      <c r="Q33" s="161" t="e">
        <f>GRMSDetail!#REF!</f>
        <v>#REF!</v>
      </c>
      <c r="R33" t="e">
        <f>GRMSDetail!#REF!</f>
        <v>#REF!</v>
      </c>
      <c r="S33" t="e">
        <f>GRMSDetail!#REF!</f>
        <v>#REF!</v>
      </c>
      <c r="T33" t="e">
        <f>VLOOKUP('XL-OPT'!Q33,Months!$A$4:$D$288,4)</f>
        <v>#REF!</v>
      </c>
    </row>
    <row r="34" spans="2:20" x14ac:dyDescent="0.2">
      <c r="B34" t="str">
        <f t="shared" si="1"/>
        <v>MGMT-WE-XL-OPT-BAS37803</v>
      </c>
      <c r="C34" s="161">
        <f t="shared" si="7"/>
        <v>37803</v>
      </c>
      <c r="D34">
        <f t="shared" si="2"/>
        <v>0</v>
      </c>
      <c r="E34">
        <f t="shared" si="3"/>
        <v>0</v>
      </c>
      <c r="F34" t="str">
        <f t="shared" si="4"/>
        <v>MGMT-WE-XL-OPT-PRC37803</v>
      </c>
      <c r="G34" s="161">
        <f t="shared" si="5"/>
        <v>37803</v>
      </c>
      <c r="H34">
        <f t="shared" si="6"/>
        <v>0</v>
      </c>
      <c r="I34">
        <v>26</v>
      </c>
      <c r="O34" t="e">
        <f t="shared" si="0"/>
        <v>#REF!</v>
      </c>
      <c r="P34" t="e">
        <f>GRMSDetail!#REF!</f>
        <v>#REF!</v>
      </c>
      <c r="Q34" s="161" t="e">
        <f>GRMSDetail!#REF!</f>
        <v>#REF!</v>
      </c>
      <c r="R34" t="e">
        <f>GRMSDetail!#REF!</f>
        <v>#REF!</v>
      </c>
      <c r="S34" t="e">
        <f>GRMSDetail!#REF!</f>
        <v>#REF!</v>
      </c>
      <c r="T34" t="e">
        <f>VLOOKUP('XL-OPT'!Q34,Months!$A$4:$D$288,4)</f>
        <v>#REF!</v>
      </c>
    </row>
    <row r="35" spans="2:20" x14ac:dyDescent="0.2">
      <c r="B35" t="str">
        <f t="shared" si="1"/>
        <v>MGMT-WE-XL-OPT-BAS37834</v>
      </c>
      <c r="C35" s="161">
        <f t="shared" si="7"/>
        <v>37834</v>
      </c>
      <c r="D35">
        <f t="shared" si="2"/>
        <v>0</v>
      </c>
      <c r="E35">
        <f t="shared" si="3"/>
        <v>0</v>
      </c>
      <c r="F35" t="str">
        <f t="shared" si="4"/>
        <v>MGMT-WE-XL-OPT-PRC37834</v>
      </c>
      <c r="G35" s="161">
        <f t="shared" si="5"/>
        <v>37834</v>
      </c>
      <c r="H35">
        <f t="shared" si="6"/>
        <v>0</v>
      </c>
      <c r="I35">
        <v>27</v>
      </c>
      <c r="O35" t="e">
        <f t="shared" si="0"/>
        <v>#REF!</v>
      </c>
      <c r="P35" t="e">
        <f>GRMSDetail!#REF!</f>
        <v>#REF!</v>
      </c>
      <c r="Q35" s="161" t="e">
        <f>GRMSDetail!#REF!</f>
        <v>#REF!</v>
      </c>
      <c r="R35" t="e">
        <f>GRMSDetail!#REF!</f>
        <v>#REF!</v>
      </c>
      <c r="S35" t="e">
        <f>GRMSDetail!#REF!</f>
        <v>#REF!</v>
      </c>
      <c r="T35" t="e">
        <f>VLOOKUP('XL-OPT'!Q35,Months!$A$4:$D$288,4)</f>
        <v>#REF!</v>
      </c>
    </row>
    <row r="36" spans="2:20" x14ac:dyDescent="0.2">
      <c r="B36" t="str">
        <f t="shared" si="1"/>
        <v>MGMT-WE-XL-OPT-BAS37865</v>
      </c>
      <c r="C36" s="161">
        <f t="shared" si="7"/>
        <v>37865</v>
      </c>
      <c r="D36">
        <f t="shared" si="2"/>
        <v>0</v>
      </c>
      <c r="E36">
        <f t="shared" si="3"/>
        <v>0</v>
      </c>
      <c r="F36" t="str">
        <f t="shared" si="4"/>
        <v>MGMT-WE-XL-OPT-PRC37865</v>
      </c>
      <c r="G36" s="161">
        <f t="shared" si="5"/>
        <v>37865</v>
      </c>
      <c r="H36">
        <f t="shared" si="6"/>
        <v>0</v>
      </c>
      <c r="I36">
        <v>28</v>
      </c>
      <c r="O36" t="e">
        <f t="shared" si="0"/>
        <v>#REF!</v>
      </c>
      <c r="P36" t="e">
        <f>GRMSDetail!#REF!</f>
        <v>#REF!</v>
      </c>
      <c r="Q36" s="161" t="e">
        <f>GRMSDetail!#REF!</f>
        <v>#REF!</v>
      </c>
      <c r="R36" t="e">
        <f>GRMSDetail!#REF!</f>
        <v>#REF!</v>
      </c>
      <c r="S36" t="e">
        <f>GRMSDetail!#REF!</f>
        <v>#REF!</v>
      </c>
      <c r="T36" t="e">
        <f>VLOOKUP('XL-OPT'!Q36,Months!$A$4:$D$288,4)</f>
        <v>#REF!</v>
      </c>
    </row>
    <row r="37" spans="2:20" x14ac:dyDescent="0.2">
      <c r="B37" t="str">
        <f t="shared" si="1"/>
        <v>MGMT-WE-XL-OPT-BAS37895</v>
      </c>
      <c r="C37" s="161">
        <f t="shared" si="7"/>
        <v>37895</v>
      </c>
      <c r="D37">
        <f t="shared" si="2"/>
        <v>0</v>
      </c>
      <c r="E37">
        <f t="shared" si="3"/>
        <v>0</v>
      </c>
      <c r="F37" t="str">
        <f t="shared" si="4"/>
        <v>MGMT-WE-XL-OPT-PRC37895</v>
      </c>
      <c r="G37" s="161">
        <f t="shared" si="5"/>
        <v>37895</v>
      </c>
      <c r="H37">
        <f t="shared" si="6"/>
        <v>0</v>
      </c>
      <c r="I37">
        <v>29</v>
      </c>
      <c r="O37" t="e">
        <f t="shared" si="0"/>
        <v>#REF!</v>
      </c>
      <c r="P37" t="e">
        <f>GRMSDetail!#REF!</f>
        <v>#REF!</v>
      </c>
      <c r="Q37" s="161" t="e">
        <f>GRMSDetail!#REF!</f>
        <v>#REF!</v>
      </c>
      <c r="R37" t="e">
        <f>GRMSDetail!#REF!</f>
        <v>#REF!</v>
      </c>
      <c r="S37" t="e">
        <f>GRMSDetail!#REF!</f>
        <v>#REF!</v>
      </c>
      <c r="T37" t="e">
        <f>VLOOKUP('XL-OPT'!Q37,Months!$A$4:$D$288,4)</f>
        <v>#REF!</v>
      </c>
    </row>
    <row r="38" spans="2:20" x14ac:dyDescent="0.2">
      <c r="B38" t="str">
        <f t="shared" si="1"/>
        <v>MGMT-WE-XL-OPT-BAS37926</v>
      </c>
      <c r="C38" s="161">
        <f t="shared" si="7"/>
        <v>37926</v>
      </c>
      <c r="D38">
        <f t="shared" si="2"/>
        <v>0</v>
      </c>
      <c r="E38">
        <f t="shared" si="3"/>
        <v>0</v>
      </c>
      <c r="F38" t="str">
        <f t="shared" si="4"/>
        <v>MGMT-WE-XL-OPT-PRC37926</v>
      </c>
      <c r="G38" s="161">
        <f t="shared" si="5"/>
        <v>37926</v>
      </c>
      <c r="H38">
        <f t="shared" si="6"/>
        <v>0</v>
      </c>
      <c r="I38">
        <v>30</v>
      </c>
      <c r="O38" t="e">
        <f t="shared" si="0"/>
        <v>#REF!</v>
      </c>
      <c r="P38" t="e">
        <f>GRMSDetail!#REF!</f>
        <v>#REF!</v>
      </c>
      <c r="Q38" s="161" t="e">
        <f>GRMSDetail!#REF!</f>
        <v>#REF!</v>
      </c>
      <c r="R38" t="e">
        <f>GRMSDetail!#REF!</f>
        <v>#REF!</v>
      </c>
      <c r="S38" t="e">
        <f>GRMSDetail!#REF!</f>
        <v>#REF!</v>
      </c>
      <c r="T38" t="e">
        <f>VLOOKUP('XL-OPT'!Q38,Months!$A$4:$D$288,4)</f>
        <v>#REF!</v>
      </c>
    </row>
    <row r="39" spans="2:20" x14ac:dyDescent="0.2">
      <c r="B39" t="str">
        <f t="shared" si="1"/>
        <v>MGMT-WE-XL-OPT-BAS37956</v>
      </c>
      <c r="C39" s="161">
        <f t="shared" si="7"/>
        <v>37956</v>
      </c>
      <c r="D39">
        <f t="shared" si="2"/>
        <v>0</v>
      </c>
      <c r="E39">
        <f t="shared" si="3"/>
        <v>0</v>
      </c>
      <c r="F39" t="str">
        <f t="shared" si="4"/>
        <v>MGMT-WE-XL-OPT-PRC37956</v>
      </c>
      <c r="G39" s="161">
        <f t="shared" si="5"/>
        <v>37956</v>
      </c>
      <c r="H39">
        <f t="shared" si="6"/>
        <v>0</v>
      </c>
      <c r="I39">
        <v>31</v>
      </c>
      <c r="O39" t="e">
        <f t="shared" si="0"/>
        <v>#REF!</v>
      </c>
      <c r="P39" t="e">
        <f>GRMSDetail!#REF!</f>
        <v>#REF!</v>
      </c>
      <c r="Q39" s="161" t="e">
        <f>GRMSDetail!#REF!</f>
        <v>#REF!</v>
      </c>
      <c r="R39" t="e">
        <f>GRMSDetail!#REF!</f>
        <v>#REF!</v>
      </c>
      <c r="S39" t="e">
        <f>GRMSDetail!#REF!</f>
        <v>#REF!</v>
      </c>
      <c r="T39" t="e">
        <f>VLOOKUP('XL-OPT'!Q39,Months!$A$4:$D$288,4)</f>
        <v>#REF!</v>
      </c>
    </row>
    <row r="40" spans="2:20" x14ac:dyDescent="0.2">
      <c r="B40" t="str">
        <f t="shared" si="1"/>
        <v>MGMT-WE-XL-OPT-BAS37987</v>
      </c>
      <c r="C40" s="161">
        <f t="shared" si="7"/>
        <v>37987</v>
      </c>
      <c r="D40">
        <f t="shared" si="2"/>
        <v>0</v>
      </c>
      <c r="E40">
        <f t="shared" si="3"/>
        <v>0</v>
      </c>
      <c r="F40" t="str">
        <f t="shared" si="4"/>
        <v>MGMT-WE-XL-OPT-PRC37987</v>
      </c>
      <c r="G40" s="161">
        <f t="shared" si="5"/>
        <v>37987</v>
      </c>
      <c r="H40">
        <f t="shared" si="6"/>
        <v>0</v>
      </c>
      <c r="I40">
        <v>32</v>
      </c>
      <c r="O40" t="e">
        <f t="shared" si="0"/>
        <v>#REF!</v>
      </c>
      <c r="P40" t="e">
        <f>GRMSDetail!#REF!</f>
        <v>#REF!</v>
      </c>
      <c r="Q40" s="161" t="e">
        <f>GRMSDetail!#REF!</f>
        <v>#REF!</v>
      </c>
      <c r="R40" t="e">
        <f>GRMSDetail!#REF!</f>
        <v>#REF!</v>
      </c>
      <c r="S40" t="e">
        <f>GRMSDetail!#REF!</f>
        <v>#REF!</v>
      </c>
      <c r="T40" t="e">
        <f>VLOOKUP('XL-OPT'!Q40,Months!$A$4:$D$288,4)</f>
        <v>#REF!</v>
      </c>
    </row>
    <row r="41" spans="2:20" x14ac:dyDescent="0.2">
      <c r="B41" t="str">
        <f t="shared" ref="B41:B72" si="8">CONCATENATE(C$8,C41)</f>
        <v>MGMT-WE-XL-OPT-BAS38018</v>
      </c>
      <c r="C41" s="161">
        <f t="shared" si="7"/>
        <v>38018</v>
      </c>
      <c r="D41">
        <f t="shared" ref="D41:D72" si="9">SUMIF($O$1:$O$2500,B41,$R$1:$R$2500)/10000</f>
        <v>0</v>
      </c>
      <c r="E41">
        <f t="shared" ref="E41:E72" si="10">SUMIF($O$1:$O$2500,B41,$S$1:$S$2500)/10000</f>
        <v>0</v>
      </c>
      <c r="F41" t="str">
        <f t="shared" ref="F41:F72" si="11">CONCATENATE(G$8,G41)</f>
        <v>MGMT-WE-XL-OPT-PRC38018</v>
      </c>
      <c r="G41" s="161">
        <f t="shared" ref="G41:G72" si="12">C41</f>
        <v>38018</v>
      </c>
      <c r="H41">
        <f t="shared" ref="H41:H72" si="13">SUMIF($O$1:$O$2500,F41,$R$1:$R$2500)/10000</f>
        <v>0</v>
      </c>
      <c r="I41">
        <v>33</v>
      </c>
      <c r="O41" t="e">
        <f t="shared" si="0"/>
        <v>#REF!</v>
      </c>
      <c r="P41" t="e">
        <f>GRMSDetail!#REF!</f>
        <v>#REF!</v>
      </c>
      <c r="Q41" s="161" t="e">
        <f>GRMSDetail!#REF!</f>
        <v>#REF!</v>
      </c>
      <c r="R41" t="e">
        <f>GRMSDetail!#REF!</f>
        <v>#REF!</v>
      </c>
      <c r="S41" t="e">
        <f>GRMSDetail!#REF!</f>
        <v>#REF!</v>
      </c>
      <c r="T41" t="e">
        <f>VLOOKUP('XL-OPT'!Q41,Months!$A$4:$D$288,4)</f>
        <v>#REF!</v>
      </c>
    </row>
    <row r="42" spans="2:20" x14ac:dyDescent="0.2">
      <c r="B42" t="str">
        <f t="shared" si="8"/>
        <v>MGMT-WE-XL-OPT-BAS38047</v>
      </c>
      <c r="C42" s="161">
        <f t="shared" ref="C42:C73" si="14">EOMONTH(C41,0)+1</f>
        <v>38047</v>
      </c>
      <c r="D42">
        <f t="shared" si="9"/>
        <v>0</v>
      </c>
      <c r="E42">
        <f t="shared" si="10"/>
        <v>0</v>
      </c>
      <c r="F42" t="str">
        <f t="shared" si="11"/>
        <v>MGMT-WE-XL-OPT-PRC38047</v>
      </c>
      <c r="G42" s="161">
        <f t="shared" si="12"/>
        <v>38047</v>
      </c>
      <c r="H42">
        <f t="shared" si="13"/>
        <v>0</v>
      </c>
      <c r="I42">
        <v>34</v>
      </c>
      <c r="O42" t="e">
        <f t="shared" si="0"/>
        <v>#REF!</v>
      </c>
      <c r="P42" t="e">
        <f>GRMSDetail!#REF!</f>
        <v>#REF!</v>
      </c>
      <c r="Q42" s="161" t="e">
        <f>GRMSDetail!#REF!</f>
        <v>#REF!</v>
      </c>
      <c r="R42" t="e">
        <f>GRMSDetail!#REF!</f>
        <v>#REF!</v>
      </c>
      <c r="S42" t="e">
        <f>GRMSDetail!#REF!</f>
        <v>#REF!</v>
      </c>
      <c r="T42" t="e">
        <f>VLOOKUP('XL-OPT'!Q42,Months!$A$4:$D$288,4)</f>
        <v>#REF!</v>
      </c>
    </row>
    <row r="43" spans="2:20" x14ac:dyDescent="0.2">
      <c r="B43" t="str">
        <f t="shared" si="8"/>
        <v>MGMT-WE-XL-OPT-BAS38078</v>
      </c>
      <c r="C43" s="161">
        <f t="shared" si="14"/>
        <v>38078</v>
      </c>
      <c r="D43">
        <f t="shared" si="9"/>
        <v>0</v>
      </c>
      <c r="E43">
        <f t="shared" si="10"/>
        <v>0</v>
      </c>
      <c r="F43" t="str">
        <f t="shared" si="11"/>
        <v>MGMT-WE-XL-OPT-PRC38078</v>
      </c>
      <c r="G43" s="161">
        <f t="shared" si="12"/>
        <v>38078</v>
      </c>
      <c r="H43">
        <f t="shared" si="13"/>
        <v>0</v>
      </c>
      <c r="I43">
        <v>35</v>
      </c>
      <c r="O43" t="e">
        <f t="shared" si="0"/>
        <v>#REF!</v>
      </c>
      <c r="P43" t="e">
        <f>GRMSDetail!#REF!</f>
        <v>#REF!</v>
      </c>
      <c r="Q43" s="161" t="e">
        <f>GRMSDetail!#REF!</f>
        <v>#REF!</v>
      </c>
      <c r="R43" t="e">
        <f>GRMSDetail!#REF!</f>
        <v>#REF!</v>
      </c>
      <c r="S43" t="e">
        <f>GRMSDetail!#REF!</f>
        <v>#REF!</v>
      </c>
      <c r="T43" t="e">
        <f>VLOOKUP('XL-OPT'!Q43,Months!$A$4:$D$288,4)</f>
        <v>#REF!</v>
      </c>
    </row>
    <row r="44" spans="2:20" x14ac:dyDescent="0.2">
      <c r="B44" t="str">
        <f t="shared" si="8"/>
        <v>MGMT-WE-XL-OPT-BAS38108</v>
      </c>
      <c r="C44" s="161">
        <f t="shared" si="14"/>
        <v>38108</v>
      </c>
      <c r="D44">
        <f t="shared" si="9"/>
        <v>0</v>
      </c>
      <c r="E44">
        <f t="shared" si="10"/>
        <v>0</v>
      </c>
      <c r="F44" t="str">
        <f t="shared" si="11"/>
        <v>MGMT-WE-XL-OPT-PRC38108</v>
      </c>
      <c r="G44" s="161">
        <f t="shared" si="12"/>
        <v>38108</v>
      </c>
      <c r="H44">
        <f t="shared" si="13"/>
        <v>0</v>
      </c>
      <c r="I44">
        <v>36</v>
      </c>
      <c r="O44" t="e">
        <f t="shared" si="0"/>
        <v>#REF!</v>
      </c>
      <c r="P44" t="e">
        <f>GRMSDetail!#REF!</f>
        <v>#REF!</v>
      </c>
      <c r="Q44" s="161" t="e">
        <f>GRMSDetail!#REF!</f>
        <v>#REF!</v>
      </c>
      <c r="R44" t="e">
        <f>GRMSDetail!#REF!</f>
        <v>#REF!</v>
      </c>
      <c r="S44" t="e">
        <f>GRMSDetail!#REF!</f>
        <v>#REF!</v>
      </c>
      <c r="T44" t="e">
        <f>VLOOKUP('XL-OPT'!Q44,Months!$A$4:$D$288,4)</f>
        <v>#REF!</v>
      </c>
    </row>
    <row r="45" spans="2:20" x14ac:dyDescent="0.2">
      <c r="B45" t="str">
        <f t="shared" si="8"/>
        <v>MGMT-WE-XL-OPT-BAS38139</v>
      </c>
      <c r="C45" s="161">
        <f t="shared" si="14"/>
        <v>38139</v>
      </c>
      <c r="D45">
        <f t="shared" si="9"/>
        <v>0</v>
      </c>
      <c r="E45">
        <f t="shared" si="10"/>
        <v>0</v>
      </c>
      <c r="F45" t="str">
        <f t="shared" si="11"/>
        <v>MGMT-WE-XL-OPT-PRC38139</v>
      </c>
      <c r="G45" s="161">
        <f t="shared" si="12"/>
        <v>38139</v>
      </c>
      <c r="H45">
        <f t="shared" si="13"/>
        <v>0</v>
      </c>
      <c r="I45">
        <v>37</v>
      </c>
      <c r="O45" t="e">
        <f t="shared" si="0"/>
        <v>#REF!</v>
      </c>
      <c r="P45" t="e">
        <f>GRMSDetail!#REF!</f>
        <v>#REF!</v>
      </c>
      <c r="Q45" s="161" t="e">
        <f>GRMSDetail!#REF!</f>
        <v>#REF!</v>
      </c>
      <c r="R45" t="e">
        <f>GRMSDetail!#REF!</f>
        <v>#REF!</v>
      </c>
      <c r="S45" t="e">
        <f>GRMSDetail!#REF!</f>
        <v>#REF!</v>
      </c>
      <c r="T45" t="e">
        <f>VLOOKUP('XL-OPT'!Q45,Months!$A$4:$D$288,4)</f>
        <v>#REF!</v>
      </c>
    </row>
    <row r="46" spans="2:20" x14ac:dyDescent="0.2">
      <c r="B46" t="str">
        <f t="shared" si="8"/>
        <v>MGMT-WE-XL-OPT-BAS38169</v>
      </c>
      <c r="C46" s="161">
        <f t="shared" si="14"/>
        <v>38169</v>
      </c>
      <c r="D46">
        <f t="shared" si="9"/>
        <v>0</v>
      </c>
      <c r="E46">
        <f t="shared" si="10"/>
        <v>0</v>
      </c>
      <c r="F46" t="str">
        <f t="shared" si="11"/>
        <v>MGMT-WE-XL-OPT-PRC38169</v>
      </c>
      <c r="G46" s="161">
        <f t="shared" si="12"/>
        <v>38169</v>
      </c>
      <c r="H46">
        <f t="shared" si="13"/>
        <v>0</v>
      </c>
      <c r="I46">
        <v>38</v>
      </c>
      <c r="O46" t="e">
        <f t="shared" si="0"/>
        <v>#REF!</v>
      </c>
      <c r="P46" t="e">
        <f>GRMSDetail!#REF!</f>
        <v>#REF!</v>
      </c>
      <c r="Q46" s="161" t="e">
        <f>GRMSDetail!#REF!</f>
        <v>#REF!</v>
      </c>
      <c r="R46" t="e">
        <f>GRMSDetail!#REF!</f>
        <v>#REF!</v>
      </c>
      <c r="S46" t="e">
        <f>GRMSDetail!#REF!</f>
        <v>#REF!</v>
      </c>
      <c r="T46" t="e">
        <f>VLOOKUP('XL-OPT'!Q46,Months!$A$4:$D$288,4)</f>
        <v>#REF!</v>
      </c>
    </row>
    <row r="47" spans="2:20" x14ac:dyDescent="0.2">
      <c r="B47" t="str">
        <f t="shared" si="8"/>
        <v>MGMT-WE-XL-OPT-BAS38200</v>
      </c>
      <c r="C47" s="161">
        <f t="shared" si="14"/>
        <v>38200</v>
      </c>
      <c r="D47">
        <f t="shared" si="9"/>
        <v>0</v>
      </c>
      <c r="E47">
        <f t="shared" si="10"/>
        <v>0</v>
      </c>
      <c r="F47" t="str">
        <f t="shared" si="11"/>
        <v>MGMT-WE-XL-OPT-PRC38200</v>
      </c>
      <c r="G47" s="161">
        <f t="shared" si="12"/>
        <v>38200</v>
      </c>
      <c r="H47">
        <f t="shared" si="13"/>
        <v>0</v>
      </c>
      <c r="I47">
        <v>39</v>
      </c>
      <c r="O47" t="e">
        <f t="shared" si="0"/>
        <v>#REF!</v>
      </c>
      <c r="P47" t="e">
        <f>GRMSDetail!#REF!</f>
        <v>#REF!</v>
      </c>
      <c r="Q47" s="161" t="e">
        <f>GRMSDetail!#REF!</f>
        <v>#REF!</v>
      </c>
      <c r="R47" t="e">
        <f>GRMSDetail!#REF!</f>
        <v>#REF!</v>
      </c>
      <c r="S47" t="e">
        <f>GRMSDetail!#REF!</f>
        <v>#REF!</v>
      </c>
      <c r="T47" t="e">
        <f>VLOOKUP('XL-OPT'!Q47,Months!$A$4:$D$288,4)</f>
        <v>#REF!</v>
      </c>
    </row>
    <row r="48" spans="2:20" x14ac:dyDescent="0.2">
      <c r="B48" t="str">
        <f t="shared" si="8"/>
        <v>MGMT-WE-XL-OPT-BAS38231</v>
      </c>
      <c r="C48" s="161">
        <f t="shared" si="14"/>
        <v>38231</v>
      </c>
      <c r="D48">
        <f t="shared" si="9"/>
        <v>0</v>
      </c>
      <c r="E48">
        <f t="shared" si="10"/>
        <v>0</v>
      </c>
      <c r="F48" t="str">
        <f t="shared" si="11"/>
        <v>MGMT-WE-XL-OPT-PRC38231</v>
      </c>
      <c r="G48" s="161">
        <f t="shared" si="12"/>
        <v>38231</v>
      </c>
      <c r="H48">
        <f t="shared" si="13"/>
        <v>0</v>
      </c>
      <c r="I48">
        <v>40</v>
      </c>
      <c r="O48" t="e">
        <f t="shared" si="0"/>
        <v>#REF!</v>
      </c>
      <c r="P48" t="e">
        <f>GRMSDetail!#REF!</f>
        <v>#REF!</v>
      </c>
      <c r="Q48" s="161" t="e">
        <f>GRMSDetail!#REF!</f>
        <v>#REF!</v>
      </c>
      <c r="R48" t="e">
        <f>GRMSDetail!#REF!</f>
        <v>#REF!</v>
      </c>
      <c r="S48" t="e">
        <f>GRMSDetail!#REF!</f>
        <v>#REF!</v>
      </c>
      <c r="T48" t="e">
        <f>VLOOKUP('XL-OPT'!Q48,Months!$A$4:$D$288,4)</f>
        <v>#REF!</v>
      </c>
    </row>
    <row r="49" spans="2:20" x14ac:dyDescent="0.2">
      <c r="B49" t="str">
        <f t="shared" si="8"/>
        <v>MGMT-WE-XL-OPT-BAS38261</v>
      </c>
      <c r="C49" s="161">
        <f t="shared" si="14"/>
        <v>38261</v>
      </c>
      <c r="D49">
        <f t="shared" si="9"/>
        <v>0</v>
      </c>
      <c r="E49">
        <f t="shared" si="10"/>
        <v>0</v>
      </c>
      <c r="F49" t="str">
        <f t="shared" si="11"/>
        <v>MGMT-WE-XL-OPT-PRC38261</v>
      </c>
      <c r="G49" s="161">
        <f t="shared" si="12"/>
        <v>38261</v>
      </c>
      <c r="H49">
        <f t="shared" si="13"/>
        <v>0</v>
      </c>
      <c r="I49">
        <v>41</v>
      </c>
      <c r="O49" t="e">
        <f t="shared" si="0"/>
        <v>#REF!</v>
      </c>
      <c r="P49" t="e">
        <f>GRMSDetail!#REF!</f>
        <v>#REF!</v>
      </c>
      <c r="Q49" s="161" t="e">
        <f>GRMSDetail!#REF!</f>
        <v>#REF!</v>
      </c>
      <c r="R49" t="e">
        <f>GRMSDetail!#REF!</f>
        <v>#REF!</v>
      </c>
      <c r="S49" t="e">
        <f>GRMSDetail!#REF!</f>
        <v>#REF!</v>
      </c>
      <c r="T49" t="e">
        <f>VLOOKUP('XL-OPT'!Q49,Months!$A$4:$D$288,4)</f>
        <v>#REF!</v>
      </c>
    </row>
    <row r="50" spans="2:20" x14ac:dyDescent="0.2">
      <c r="B50" t="str">
        <f t="shared" si="8"/>
        <v>MGMT-WE-XL-OPT-BAS38292</v>
      </c>
      <c r="C50" s="161">
        <f t="shared" si="14"/>
        <v>38292</v>
      </c>
      <c r="D50">
        <f t="shared" si="9"/>
        <v>0</v>
      </c>
      <c r="E50">
        <f t="shared" si="10"/>
        <v>0</v>
      </c>
      <c r="F50" t="str">
        <f t="shared" si="11"/>
        <v>MGMT-WE-XL-OPT-PRC38292</v>
      </c>
      <c r="G50" s="161">
        <f t="shared" si="12"/>
        <v>38292</v>
      </c>
      <c r="H50">
        <f t="shared" si="13"/>
        <v>0</v>
      </c>
      <c r="I50">
        <v>42</v>
      </c>
      <c r="O50" t="e">
        <f t="shared" si="0"/>
        <v>#REF!</v>
      </c>
      <c r="P50" t="e">
        <f>GRMSDetail!#REF!</f>
        <v>#REF!</v>
      </c>
      <c r="Q50" s="161" t="e">
        <f>GRMSDetail!#REF!</f>
        <v>#REF!</v>
      </c>
      <c r="R50" t="e">
        <f>GRMSDetail!#REF!</f>
        <v>#REF!</v>
      </c>
      <c r="S50" t="e">
        <f>GRMSDetail!#REF!</f>
        <v>#REF!</v>
      </c>
      <c r="T50" t="e">
        <f>VLOOKUP('XL-OPT'!Q50,Months!$A$4:$D$288,4)</f>
        <v>#REF!</v>
      </c>
    </row>
    <row r="51" spans="2:20" x14ac:dyDescent="0.2">
      <c r="B51" t="str">
        <f t="shared" si="8"/>
        <v>MGMT-WE-XL-OPT-BAS38322</v>
      </c>
      <c r="C51" s="161">
        <f t="shared" si="14"/>
        <v>38322</v>
      </c>
      <c r="D51">
        <f t="shared" si="9"/>
        <v>0</v>
      </c>
      <c r="E51">
        <f t="shared" si="10"/>
        <v>0</v>
      </c>
      <c r="F51" t="str">
        <f t="shared" si="11"/>
        <v>MGMT-WE-XL-OPT-PRC38322</v>
      </c>
      <c r="G51" s="161">
        <f t="shared" si="12"/>
        <v>38322</v>
      </c>
      <c r="H51">
        <f t="shared" si="13"/>
        <v>0</v>
      </c>
      <c r="I51">
        <v>43</v>
      </c>
      <c r="O51" t="e">
        <f t="shared" si="0"/>
        <v>#REF!</v>
      </c>
      <c r="P51" t="e">
        <f>GRMSDetail!#REF!</f>
        <v>#REF!</v>
      </c>
      <c r="Q51" s="161" t="e">
        <f>GRMSDetail!#REF!</f>
        <v>#REF!</v>
      </c>
      <c r="R51" t="e">
        <f>GRMSDetail!#REF!</f>
        <v>#REF!</v>
      </c>
      <c r="S51" t="e">
        <f>GRMSDetail!#REF!</f>
        <v>#REF!</v>
      </c>
      <c r="T51" t="e">
        <f>VLOOKUP('XL-OPT'!Q51,Months!$A$4:$D$288,4)</f>
        <v>#REF!</v>
      </c>
    </row>
    <row r="52" spans="2:20" x14ac:dyDescent="0.2">
      <c r="B52" t="str">
        <f t="shared" si="8"/>
        <v>MGMT-WE-XL-OPT-BAS38353</v>
      </c>
      <c r="C52" s="161">
        <f t="shared" si="14"/>
        <v>38353</v>
      </c>
      <c r="D52">
        <f t="shared" si="9"/>
        <v>0</v>
      </c>
      <c r="E52">
        <f t="shared" si="10"/>
        <v>0</v>
      </c>
      <c r="F52" t="str">
        <f t="shared" si="11"/>
        <v>MGMT-WE-XL-OPT-PRC38353</v>
      </c>
      <c r="G52" s="161">
        <f t="shared" si="12"/>
        <v>38353</v>
      </c>
      <c r="H52">
        <f t="shared" si="13"/>
        <v>0</v>
      </c>
      <c r="I52">
        <v>44</v>
      </c>
      <c r="O52" t="e">
        <f t="shared" si="0"/>
        <v>#REF!</v>
      </c>
      <c r="P52" t="e">
        <f>GRMSDetail!#REF!</f>
        <v>#REF!</v>
      </c>
      <c r="Q52" s="161" t="e">
        <f>GRMSDetail!#REF!</f>
        <v>#REF!</v>
      </c>
      <c r="R52" t="e">
        <f>GRMSDetail!#REF!</f>
        <v>#REF!</v>
      </c>
      <c r="S52" t="e">
        <f>GRMSDetail!#REF!</f>
        <v>#REF!</v>
      </c>
      <c r="T52" t="e">
        <f>VLOOKUP('XL-OPT'!Q52,Months!$A$4:$D$288,4)</f>
        <v>#REF!</v>
      </c>
    </row>
    <row r="53" spans="2:20" x14ac:dyDescent="0.2">
      <c r="B53" t="str">
        <f t="shared" si="8"/>
        <v>MGMT-WE-XL-OPT-BAS38384</v>
      </c>
      <c r="C53" s="161">
        <f t="shared" si="14"/>
        <v>38384</v>
      </c>
      <c r="D53">
        <f t="shared" si="9"/>
        <v>0</v>
      </c>
      <c r="E53">
        <f t="shared" si="10"/>
        <v>0</v>
      </c>
      <c r="F53" t="str">
        <f t="shared" si="11"/>
        <v>MGMT-WE-XL-OPT-PRC38384</v>
      </c>
      <c r="G53" s="161">
        <f t="shared" si="12"/>
        <v>38384</v>
      </c>
      <c r="H53">
        <f t="shared" si="13"/>
        <v>0</v>
      </c>
      <c r="I53">
        <v>45</v>
      </c>
      <c r="O53" t="e">
        <f t="shared" si="0"/>
        <v>#REF!</v>
      </c>
      <c r="P53" t="e">
        <f>GRMSDetail!#REF!</f>
        <v>#REF!</v>
      </c>
      <c r="Q53" s="161" t="e">
        <f>GRMSDetail!#REF!</f>
        <v>#REF!</v>
      </c>
      <c r="R53" t="e">
        <f>GRMSDetail!#REF!</f>
        <v>#REF!</v>
      </c>
      <c r="S53" t="e">
        <f>GRMSDetail!#REF!</f>
        <v>#REF!</v>
      </c>
      <c r="T53" t="e">
        <f>VLOOKUP('XL-OPT'!Q53,Months!$A$4:$D$288,4)</f>
        <v>#REF!</v>
      </c>
    </row>
    <row r="54" spans="2:20" x14ac:dyDescent="0.2">
      <c r="B54" t="str">
        <f t="shared" si="8"/>
        <v>MGMT-WE-XL-OPT-BAS38412</v>
      </c>
      <c r="C54" s="161">
        <f t="shared" si="14"/>
        <v>38412</v>
      </c>
      <c r="D54">
        <f t="shared" si="9"/>
        <v>0</v>
      </c>
      <c r="E54">
        <f t="shared" si="10"/>
        <v>0</v>
      </c>
      <c r="F54" t="str">
        <f t="shared" si="11"/>
        <v>MGMT-WE-XL-OPT-PRC38412</v>
      </c>
      <c r="G54" s="161">
        <f t="shared" si="12"/>
        <v>38412</v>
      </c>
      <c r="H54">
        <f t="shared" si="13"/>
        <v>0</v>
      </c>
      <c r="I54">
        <v>46</v>
      </c>
      <c r="O54" t="e">
        <f t="shared" si="0"/>
        <v>#REF!</v>
      </c>
      <c r="P54" t="e">
        <f>GRMSDetail!#REF!</f>
        <v>#REF!</v>
      </c>
      <c r="Q54" s="161" t="e">
        <f>GRMSDetail!#REF!</f>
        <v>#REF!</v>
      </c>
      <c r="R54" t="e">
        <f>GRMSDetail!#REF!</f>
        <v>#REF!</v>
      </c>
      <c r="S54" t="e">
        <f>GRMSDetail!#REF!</f>
        <v>#REF!</v>
      </c>
      <c r="T54" t="e">
        <f>VLOOKUP('XL-OPT'!Q54,Months!$A$4:$D$288,4)</f>
        <v>#REF!</v>
      </c>
    </row>
    <row r="55" spans="2:20" x14ac:dyDescent="0.2">
      <c r="B55" t="str">
        <f t="shared" si="8"/>
        <v>MGMT-WE-XL-OPT-BAS38443</v>
      </c>
      <c r="C55" s="161">
        <f t="shared" si="14"/>
        <v>38443</v>
      </c>
      <c r="D55">
        <f t="shared" si="9"/>
        <v>0</v>
      </c>
      <c r="E55">
        <f t="shared" si="10"/>
        <v>0</v>
      </c>
      <c r="F55" t="str">
        <f t="shared" si="11"/>
        <v>MGMT-WE-XL-OPT-PRC38443</v>
      </c>
      <c r="G55" s="161">
        <f t="shared" si="12"/>
        <v>38443</v>
      </c>
      <c r="H55">
        <f t="shared" si="13"/>
        <v>0</v>
      </c>
      <c r="I55">
        <v>47</v>
      </c>
      <c r="O55" t="e">
        <f t="shared" si="0"/>
        <v>#REF!</v>
      </c>
      <c r="P55" t="e">
        <f>GRMSDetail!#REF!</f>
        <v>#REF!</v>
      </c>
      <c r="Q55" s="161" t="e">
        <f>GRMSDetail!#REF!</f>
        <v>#REF!</v>
      </c>
      <c r="R55" t="e">
        <f>GRMSDetail!#REF!</f>
        <v>#REF!</v>
      </c>
      <c r="S55" t="e">
        <f>GRMSDetail!#REF!</f>
        <v>#REF!</v>
      </c>
      <c r="T55" t="e">
        <f>VLOOKUP('XL-OPT'!Q55,Months!$A$4:$D$288,4)</f>
        <v>#REF!</v>
      </c>
    </row>
    <row r="56" spans="2:20" x14ac:dyDescent="0.2">
      <c r="B56" t="str">
        <f t="shared" si="8"/>
        <v>MGMT-WE-XL-OPT-BAS38473</v>
      </c>
      <c r="C56" s="161">
        <f t="shared" si="14"/>
        <v>38473</v>
      </c>
      <c r="D56">
        <f t="shared" si="9"/>
        <v>0</v>
      </c>
      <c r="E56">
        <f t="shared" si="10"/>
        <v>0</v>
      </c>
      <c r="F56" t="str">
        <f t="shared" si="11"/>
        <v>MGMT-WE-XL-OPT-PRC38473</v>
      </c>
      <c r="G56" s="161">
        <f t="shared" si="12"/>
        <v>38473</v>
      </c>
      <c r="H56">
        <f t="shared" si="13"/>
        <v>0</v>
      </c>
      <c r="I56">
        <v>48</v>
      </c>
      <c r="O56" t="e">
        <f t="shared" si="0"/>
        <v>#REF!</v>
      </c>
      <c r="P56" t="e">
        <f>GRMSDetail!#REF!</f>
        <v>#REF!</v>
      </c>
      <c r="Q56" s="161" t="e">
        <f>GRMSDetail!#REF!</f>
        <v>#REF!</v>
      </c>
      <c r="R56" t="e">
        <f>GRMSDetail!#REF!</f>
        <v>#REF!</v>
      </c>
      <c r="S56" t="e">
        <f>GRMSDetail!#REF!</f>
        <v>#REF!</v>
      </c>
      <c r="T56" t="e">
        <f>VLOOKUP('XL-OPT'!Q56,Months!$A$4:$D$288,4)</f>
        <v>#REF!</v>
      </c>
    </row>
    <row r="57" spans="2:20" x14ac:dyDescent="0.2">
      <c r="B57" t="str">
        <f t="shared" si="8"/>
        <v>MGMT-WE-XL-OPT-BAS38504</v>
      </c>
      <c r="C57" s="161">
        <f t="shared" si="14"/>
        <v>38504</v>
      </c>
      <c r="D57">
        <f t="shared" si="9"/>
        <v>0</v>
      </c>
      <c r="E57">
        <f t="shared" si="10"/>
        <v>0</v>
      </c>
      <c r="F57" t="str">
        <f t="shared" si="11"/>
        <v>MGMT-WE-XL-OPT-PRC38504</v>
      </c>
      <c r="G57" s="161">
        <f t="shared" si="12"/>
        <v>38504</v>
      </c>
      <c r="H57">
        <f t="shared" si="13"/>
        <v>0</v>
      </c>
      <c r="I57">
        <v>49</v>
      </c>
      <c r="O57" t="e">
        <f t="shared" si="0"/>
        <v>#REF!</v>
      </c>
      <c r="P57" t="e">
        <f>GRMSDetail!#REF!</f>
        <v>#REF!</v>
      </c>
      <c r="Q57" s="161" t="e">
        <f>GRMSDetail!#REF!</f>
        <v>#REF!</v>
      </c>
      <c r="R57" t="e">
        <f>GRMSDetail!#REF!</f>
        <v>#REF!</v>
      </c>
      <c r="S57" t="e">
        <f>GRMSDetail!#REF!</f>
        <v>#REF!</v>
      </c>
      <c r="T57" t="e">
        <f>VLOOKUP('XL-OPT'!Q57,Months!$A$4:$D$288,4)</f>
        <v>#REF!</v>
      </c>
    </row>
    <row r="58" spans="2:20" x14ac:dyDescent="0.2">
      <c r="B58" t="str">
        <f t="shared" si="8"/>
        <v>MGMT-WE-XL-OPT-BAS38534</v>
      </c>
      <c r="C58" s="161">
        <f t="shared" si="14"/>
        <v>38534</v>
      </c>
      <c r="D58">
        <f t="shared" si="9"/>
        <v>0</v>
      </c>
      <c r="E58">
        <f t="shared" si="10"/>
        <v>0</v>
      </c>
      <c r="F58" t="str">
        <f t="shared" si="11"/>
        <v>MGMT-WE-XL-OPT-PRC38534</v>
      </c>
      <c r="G58" s="161">
        <f t="shared" si="12"/>
        <v>38534</v>
      </c>
      <c r="H58">
        <f t="shared" si="13"/>
        <v>0</v>
      </c>
      <c r="I58">
        <v>50</v>
      </c>
      <c r="O58" t="e">
        <f t="shared" si="0"/>
        <v>#REF!</v>
      </c>
      <c r="P58" t="e">
        <f>GRMSDetail!#REF!</f>
        <v>#REF!</v>
      </c>
      <c r="Q58" s="161" t="e">
        <f>GRMSDetail!#REF!</f>
        <v>#REF!</v>
      </c>
      <c r="R58" t="e">
        <f>GRMSDetail!#REF!</f>
        <v>#REF!</v>
      </c>
      <c r="S58" t="e">
        <f>GRMSDetail!#REF!</f>
        <v>#REF!</v>
      </c>
      <c r="T58" t="e">
        <f>VLOOKUP('XL-OPT'!Q58,Months!$A$4:$D$288,4)</f>
        <v>#REF!</v>
      </c>
    </row>
    <row r="59" spans="2:20" x14ac:dyDescent="0.2">
      <c r="B59" t="str">
        <f t="shared" si="8"/>
        <v>MGMT-WE-XL-OPT-BAS38565</v>
      </c>
      <c r="C59" s="161">
        <f t="shared" si="14"/>
        <v>38565</v>
      </c>
      <c r="D59">
        <f t="shared" si="9"/>
        <v>0</v>
      </c>
      <c r="E59">
        <f t="shared" si="10"/>
        <v>0</v>
      </c>
      <c r="F59" t="str">
        <f t="shared" si="11"/>
        <v>MGMT-WE-XL-OPT-PRC38565</v>
      </c>
      <c r="G59" s="161">
        <f t="shared" si="12"/>
        <v>38565</v>
      </c>
      <c r="H59">
        <f t="shared" si="13"/>
        <v>0</v>
      </c>
      <c r="I59">
        <v>51</v>
      </c>
      <c r="O59" t="e">
        <f t="shared" si="0"/>
        <v>#REF!</v>
      </c>
      <c r="P59" t="e">
        <f>GRMSDetail!#REF!</f>
        <v>#REF!</v>
      </c>
      <c r="Q59" s="161" t="e">
        <f>GRMSDetail!#REF!</f>
        <v>#REF!</v>
      </c>
      <c r="R59" t="e">
        <f>GRMSDetail!#REF!</f>
        <v>#REF!</v>
      </c>
      <c r="S59" t="e">
        <f>GRMSDetail!#REF!</f>
        <v>#REF!</v>
      </c>
      <c r="T59" t="e">
        <f>VLOOKUP('XL-OPT'!Q59,Months!$A$4:$D$288,4)</f>
        <v>#REF!</v>
      </c>
    </row>
    <row r="60" spans="2:20" x14ac:dyDescent="0.2">
      <c r="B60" t="str">
        <f t="shared" si="8"/>
        <v>MGMT-WE-XL-OPT-BAS38596</v>
      </c>
      <c r="C60" s="161">
        <f t="shared" si="14"/>
        <v>38596</v>
      </c>
      <c r="D60">
        <f t="shared" si="9"/>
        <v>0</v>
      </c>
      <c r="E60">
        <f t="shared" si="10"/>
        <v>0</v>
      </c>
      <c r="F60" t="str">
        <f t="shared" si="11"/>
        <v>MGMT-WE-XL-OPT-PRC38596</v>
      </c>
      <c r="G60" s="161">
        <f t="shared" si="12"/>
        <v>38596</v>
      </c>
      <c r="H60">
        <f t="shared" si="13"/>
        <v>0</v>
      </c>
      <c r="I60">
        <v>52</v>
      </c>
      <c r="O60" t="e">
        <f t="shared" si="0"/>
        <v>#REF!</v>
      </c>
      <c r="P60" t="e">
        <f>GRMSDetail!#REF!</f>
        <v>#REF!</v>
      </c>
      <c r="Q60" s="161" t="e">
        <f>GRMSDetail!#REF!</f>
        <v>#REF!</v>
      </c>
      <c r="R60" t="e">
        <f>GRMSDetail!#REF!</f>
        <v>#REF!</v>
      </c>
      <c r="S60" t="e">
        <f>GRMSDetail!#REF!</f>
        <v>#REF!</v>
      </c>
      <c r="T60" t="e">
        <f>VLOOKUP('XL-OPT'!Q60,Months!$A$4:$D$288,4)</f>
        <v>#REF!</v>
      </c>
    </row>
    <row r="61" spans="2:20" x14ac:dyDescent="0.2">
      <c r="B61" t="str">
        <f t="shared" si="8"/>
        <v>MGMT-WE-XL-OPT-BAS38626</v>
      </c>
      <c r="C61" s="161">
        <f t="shared" si="14"/>
        <v>38626</v>
      </c>
      <c r="D61">
        <f t="shared" si="9"/>
        <v>0</v>
      </c>
      <c r="E61">
        <f t="shared" si="10"/>
        <v>0</v>
      </c>
      <c r="F61" t="str">
        <f t="shared" si="11"/>
        <v>MGMT-WE-XL-OPT-PRC38626</v>
      </c>
      <c r="G61" s="161">
        <f t="shared" si="12"/>
        <v>38626</v>
      </c>
      <c r="H61">
        <f t="shared" si="13"/>
        <v>0</v>
      </c>
      <c r="I61">
        <v>53</v>
      </c>
      <c r="O61" t="e">
        <f t="shared" si="0"/>
        <v>#REF!</v>
      </c>
      <c r="P61" t="e">
        <f>GRMSDetail!#REF!</f>
        <v>#REF!</v>
      </c>
      <c r="Q61" s="161" t="e">
        <f>GRMSDetail!#REF!</f>
        <v>#REF!</v>
      </c>
      <c r="R61" t="e">
        <f>GRMSDetail!#REF!</f>
        <v>#REF!</v>
      </c>
      <c r="S61" t="e">
        <f>GRMSDetail!#REF!</f>
        <v>#REF!</v>
      </c>
      <c r="T61" t="e">
        <f>VLOOKUP('XL-OPT'!Q61,Months!$A$4:$D$288,4)</f>
        <v>#REF!</v>
      </c>
    </row>
    <row r="62" spans="2:20" x14ac:dyDescent="0.2">
      <c r="B62" t="str">
        <f t="shared" si="8"/>
        <v>MGMT-WE-XL-OPT-BAS38657</v>
      </c>
      <c r="C62" s="161">
        <f t="shared" si="14"/>
        <v>38657</v>
      </c>
      <c r="D62">
        <f t="shared" si="9"/>
        <v>0</v>
      </c>
      <c r="E62">
        <f t="shared" si="10"/>
        <v>0</v>
      </c>
      <c r="F62" t="str">
        <f t="shared" si="11"/>
        <v>MGMT-WE-XL-OPT-PRC38657</v>
      </c>
      <c r="G62" s="161">
        <f t="shared" si="12"/>
        <v>38657</v>
      </c>
      <c r="H62">
        <f t="shared" si="13"/>
        <v>0</v>
      </c>
      <c r="I62">
        <v>54</v>
      </c>
      <c r="O62" t="e">
        <f t="shared" si="0"/>
        <v>#REF!</v>
      </c>
      <c r="P62" t="e">
        <f>GRMSDetail!#REF!</f>
        <v>#REF!</v>
      </c>
      <c r="Q62" s="161" t="e">
        <f>GRMSDetail!#REF!</f>
        <v>#REF!</v>
      </c>
      <c r="R62" t="e">
        <f>GRMSDetail!#REF!</f>
        <v>#REF!</v>
      </c>
      <c r="S62" t="e">
        <f>GRMSDetail!#REF!</f>
        <v>#REF!</v>
      </c>
      <c r="T62" t="e">
        <f>VLOOKUP('XL-OPT'!Q62,Months!$A$4:$D$288,4)</f>
        <v>#REF!</v>
      </c>
    </row>
    <row r="63" spans="2:20" x14ac:dyDescent="0.2">
      <c r="B63" t="str">
        <f t="shared" si="8"/>
        <v>MGMT-WE-XL-OPT-BAS38687</v>
      </c>
      <c r="C63" s="161">
        <f t="shared" si="14"/>
        <v>38687</v>
      </c>
      <c r="D63">
        <f t="shared" si="9"/>
        <v>0</v>
      </c>
      <c r="E63">
        <f t="shared" si="10"/>
        <v>0</v>
      </c>
      <c r="F63" t="str">
        <f t="shared" si="11"/>
        <v>MGMT-WE-XL-OPT-PRC38687</v>
      </c>
      <c r="G63" s="161">
        <f t="shared" si="12"/>
        <v>38687</v>
      </c>
      <c r="H63">
        <f t="shared" si="13"/>
        <v>0</v>
      </c>
      <c r="I63">
        <v>55</v>
      </c>
      <c r="O63" t="e">
        <f t="shared" si="0"/>
        <v>#REF!</v>
      </c>
      <c r="P63" t="e">
        <f>GRMSDetail!#REF!</f>
        <v>#REF!</v>
      </c>
      <c r="Q63" s="161" t="e">
        <f>GRMSDetail!#REF!</f>
        <v>#REF!</v>
      </c>
      <c r="R63" t="e">
        <f>GRMSDetail!#REF!</f>
        <v>#REF!</v>
      </c>
      <c r="S63" t="e">
        <f>GRMSDetail!#REF!</f>
        <v>#REF!</v>
      </c>
      <c r="T63" t="e">
        <f>VLOOKUP('XL-OPT'!Q63,Months!$A$4:$D$288,4)</f>
        <v>#REF!</v>
      </c>
    </row>
    <row r="64" spans="2:20" x14ac:dyDescent="0.2">
      <c r="B64" t="str">
        <f t="shared" si="8"/>
        <v>MGMT-WE-XL-OPT-BAS38718</v>
      </c>
      <c r="C64" s="161">
        <f t="shared" si="14"/>
        <v>38718</v>
      </c>
      <c r="D64">
        <f t="shared" si="9"/>
        <v>0</v>
      </c>
      <c r="E64">
        <f t="shared" si="10"/>
        <v>0</v>
      </c>
      <c r="F64" t="str">
        <f t="shared" si="11"/>
        <v>MGMT-WE-XL-OPT-PRC38718</v>
      </c>
      <c r="G64" s="161">
        <f t="shared" si="12"/>
        <v>38718</v>
      </c>
      <c r="H64">
        <f t="shared" si="13"/>
        <v>0</v>
      </c>
      <c r="I64">
        <v>56</v>
      </c>
      <c r="O64" t="e">
        <f t="shared" si="0"/>
        <v>#REF!</v>
      </c>
      <c r="P64" t="e">
        <f>GRMSDetail!#REF!</f>
        <v>#REF!</v>
      </c>
      <c r="Q64" s="161" t="e">
        <f>GRMSDetail!#REF!</f>
        <v>#REF!</v>
      </c>
      <c r="R64" t="e">
        <f>GRMSDetail!#REF!</f>
        <v>#REF!</v>
      </c>
      <c r="S64" t="e">
        <f>GRMSDetail!#REF!</f>
        <v>#REF!</v>
      </c>
      <c r="T64" t="e">
        <f>VLOOKUP('XL-OPT'!Q64,Months!$A$4:$D$288,4)</f>
        <v>#REF!</v>
      </c>
    </row>
    <row r="65" spans="2:20" x14ac:dyDescent="0.2">
      <c r="B65" t="str">
        <f t="shared" si="8"/>
        <v>MGMT-WE-XL-OPT-BAS38749</v>
      </c>
      <c r="C65" s="161">
        <f t="shared" si="14"/>
        <v>38749</v>
      </c>
      <c r="D65">
        <f t="shared" si="9"/>
        <v>0</v>
      </c>
      <c r="E65">
        <f t="shared" si="10"/>
        <v>0</v>
      </c>
      <c r="F65" t="str">
        <f t="shared" si="11"/>
        <v>MGMT-WE-XL-OPT-PRC38749</v>
      </c>
      <c r="G65" s="161">
        <f t="shared" si="12"/>
        <v>38749</v>
      </c>
      <c r="H65">
        <f t="shared" si="13"/>
        <v>0</v>
      </c>
      <c r="I65">
        <v>57</v>
      </c>
      <c r="O65" t="e">
        <f t="shared" ref="O65:O128" si="15">CONCATENATE(P65,Q65)</f>
        <v>#REF!</v>
      </c>
      <c r="P65" t="e">
        <f>GRMSDetail!#REF!</f>
        <v>#REF!</v>
      </c>
      <c r="Q65" s="161" t="e">
        <f>GRMSDetail!#REF!</f>
        <v>#REF!</v>
      </c>
      <c r="R65" t="e">
        <f>GRMSDetail!#REF!</f>
        <v>#REF!</v>
      </c>
      <c r="S65" t="e">
        <f>GRMSDetail!#REF!</f>
        <v>#REF!</v>
      </c>
      <c r="T65" t="e">
        <f>VLOOKUP('XL-OPT'!Q65,Months!$A$4:$D$288,4)</f>
        <v>#REF!</v>
      </c>
    </row>
    <row r="66" spans="2:20" x14ac:dyDescent="0.2">
      <c r="B66" t="str">
        <f t="shared" si="8"/>
        <v>MGMT-WE-XL-OPT-BAS38777</v>
      </c>
      <c r="C66" s="161">
        <f t="shared" si="14"/>
        <v>38777</v>
      </c>
      <c r="D66">
        <f t="shared" si="9"/>
        <v>0</v>
      </c>
      <c r="E66">
        <f t="shared" si="10"/>
        <v>0</v>
      </c>
      <c r="F66" t="str">
        <f t="shared" si="11"/>
        <v>MGMT-WE-XL-OPT-PRC38777</v>
      </c>
      <c r="G66" s="161">
        <f t="shared" si="12"/>
        <v>38777</v>
      </c>
      <c r="H66">
        <f t="shared" si="13"/>
        <v>0</v>
      </c>
      <c r="I66">
        <v>58</v>
      </c>
      <c r="O66" t="e">
        <f t="shared" si="15"/>
        <v>#REF!</v>
      </c>
      <c r="P66" t="e">
        <f>GRMSDetail!#REF!</f>
        <v>#REF!</v>
      </c>
      <c r="Q66" s="161" t="e">
        <f>GRMSDetail!#REF!</f>
        <v>#REF!</v>
      </c>
      <c r="R66" t="e">
        <f>GRMSDetail!#REF!</f>
        <v>#REF!</v>
      </c>
      <c r="S66" t="e">
        <f>GRMSDetail!#REF!</f>
        <v>#REF!</v>
      </c>
      <c r="T66" t="e">
        <f>VLOOKUP('XL-OPT'!Q66,Months!$A$4:$D$288,4)</f>
        <v>#REF!</v>
      </c>
    </row>
    <row r="67" spans="2:20" x14ac:dyDescent="0.2">
      <c r="B67" t="str">
        <f t="shared" si="8"/>
        <v>MGMT-WE-XL-OPT-BAS38808</v>
      </c>
      <c r="C67" s="161">
        <f t="shared" si="14"/>
        <v>38808</v>
      </c>
      <c r="D67">
        <f t="shared" si="9"/>
        <v>0</v>
      </c>
      <c r="E67">
        <f t="shared" si="10"/>
        <v>0</v>
      </c>
      <c r="F67" t="str">
        <f t="shared" si="11"/>
        <v>MGMT-WE-XL-OPT-PRC38808</v>
      </c>
      <c r="G67" s="161">
        <f t="shared" si="12"/>
        <v>38808</v>
      </c>
      <c r="H67">
        <f t="shared" si="13"/>
        <v>0</v>
      </c>
      <c r="I67">
        <v>59</v>
      </c>
      <c r="O67" t="e">
        <f t="shared" si="15"/>
        <v>#REF!</v>
      </c>
      <c r="P67" t="e">
        <f>GRMSDetail!#REF!</f>
        <v>#REF!</v>
      </c>
      <c r="Q67" s="161" t="e">
        <f>GRMSDetail!#REF!</f>
        <v>#REF!</v>
      </c>
      <c r="R67" t="e">
        <f>GRMSDetail!#REF!</f>
        <v>#REF!</v>
      </c>
      <c r="S67" t="e">
        <f>GRMSDetail!#REF!</f>
        <v>#REF!</v>
      </c>
      <c r="T67" t="e">
        <f>VLOOKUP('XL-OPT'!Q67,Months!$A$4:$D$288,4)</f>
        <v>#REF!</v>
      </c>
    </row>
    <row r="68" spans="2:20" x14ac:dyDescent="0.2">
      <c r="B68" t="str">
        <f t="shared" si="8"/>
        <v>MGMT-WE-XL-OPT-BAS38838</v>
      </c>
      <c r="C68" s="161">
        <f t="shared" si="14"/>
        <v>38838</v>
      </c>
      <c r="D68">
        <f t="shared" si="9"/>
        <v>0</v>
      </c>
      <c r="E68">
        <f t="shared" si="10"/>
        <v>0</v>
      </c>
      <c r="F68" t="str">
        <f t="shared" si="11"/>
        <v>MGMT-WE-XL-OPT-PRC38838</v>
      </c>
      <c r="G68" s="161">
        <f t="shared" si="12"/>
        <v>38838</v>
      </c>
      <c r="H68">
        <f t="shared" si="13"/>
        <v>0</v>
      </c>
      <c r="I68">
        <v>60</v>
      </c>
      <c r="O68" t="e">
        <f t="shared" si="15"/>
        <v>#REF!</v>
      </c>
      <c r="P68" t="e">
        <f>GRMSDetail!#REF!</f>
        <v>#REF!</v>
      </c>
      <c r="Q68" s="161" t="e">
        <f>GRMSDetail!#REF!</f>
        <v>#REF!</v>
      </c>
      <c r="R68" t="e">
        <f>GRMSDetail!#REF!</f>
        <v>#REF!</v>
      </c>
      <c r="S68" t="e">
        <f>GRMSDetail!#REF!</f>
        <v>#REF!</v>
      </c>
      <c r="T68" t="e">
        <f>VLOOKUP('XL-OPT'!Q68,Months!$A$4:$D$288,4)</f>
        <v>#REF!</v>
      </c>
    </row>
    <row r="69" spans="2:20" x14ac:dyDescent="0.2">
      <c r="B69" t="str">
        <f t="shared" si="8"/>
        <v>MGMT-WE-XL-OPT-BAS38869</v>
      </c>
      <c r="C69" s="161">
        <f t="shared" si="14"/>
        <v>38869</v>
      </c>
      <c r="D69">
        <f t="shared" si="9"/>
        <v>0</v>
      </c>
      <c r="E69">
        <f t="shared" si="10"/>
        <v>0</v>
      </c>
      <c r="F69" t="str">
        <f t="shared" si="11"/>
        <v>MGMT-WE-XL-OPT-PRC38869</v>
      </c>
      <c r="G69" s="161">
        <f t="shared" si="12"/>
        <v>38869</v>
      </c>
      <c r="H69">
        <f t="shared" si="13"/>
        <v>0</v>
      </c>
      <c r="I69">
        <v>61</v>
      </c>
      <c r="O69" t="e">
        <f t="shared" si="15"/>
        <v>#REF!</v>
      </c>
      <c r="P69" t="e">
        <f>GRMSDetail!#REF!</f>
        <v>#REF!</v>
      </c>
      <c r="Q69" s="161" t="e">
        <f>GRMSDetail!#REF!</f>
        <v>#REF!</v>
      </c>
      <c r="R69" t="e">
        <f>GRMSDetail!#REF!</f>
        <v>#REF!</v>
      </c>
      <c r="S69" t="e">
        <f>GRMSDetail!#REF!</f>
        <v>#REF!</v>
      </c>
      <c r="T69" t="e">
        <f>VLOOKUP('XL-OPT'!Q69,Months!$A$4:$D$288,4)</f>
        <v>#REF!</v>
      </c>
    </row>
    <row r="70" spans="2:20" x14ac:dyDescent="0.2">
      <c r="B70" t="str">
        <f t="shared" si="8"/>
        <v>MGMT-WE-XL-OPT-BAS38899</v>
      </c>
      <c r="C70" s="161">
        <f t="shared" si="14"/>
        <v>38899</v>
      </c>
      <c r="D70">
        <f t="shared" si="9"/>
        <v>0</v>
      </c>
      <c r="E70">
        <f t="shared" si="10"/>
        <v>0</v>
      </c>
      <c r="F70" t="str">
        <f t="shared" si="11"/>
        <v>MGMT-WE-XL-OPT-PRC38899</v>
      </c>
      <c r="G70" s="161">
        <f t="shared" si="12"/>
        <v>38899</v>
      </c>
      <c r="H70">
        <f t="shared" si="13"/>
        <v>0</v>
      </c>
      <c r="I70">
        <v>62</v>
      </c>
      <c r="O70" t="e">
        <f t="shared" si="15"/>
        <v>#REF!</v>
      </c>
      <c r="P70" t="e">
        <f>GRMSDetail!#REF!</f>
        <v>#REF!</v>
      </c>
      <c r="Q70" s="161" t="e">
        <f>GRMSDetail!#REF!</f>
        <v>#REF!</v>
      </c>
      <c r="R70" t="e">
        <f>GRMSDetail!#REF!</f>
        <v>#REF!</v>
      </c>
      <c r="S70" t="e">
        <f>GRMSDetail!#REF!</f>
        <v>#REF!</v>
      </c>
      <c r="T70" t="e">
        <f>VLOOKUP('XL-OPT'!Q70,Months!$A$4:$D$288,4)</f>
        <v>#REF!</v>
      </c>
    </row>
    <row r="71" spans="2:20" x14ac:dyDescent="0.2">
      <c r="B71" t="str">
        <f t="shared" si="8"/>
        <v>MGMT-WE-XL-OPT-BAS38930</v>
      </c>
      <c r="C71" s="161">
        <f t="shared" si="14"/>
        <v>38930</v>
      </c>
      <c r="D71">
        <f t="shared" si="9"/>
        <v>0</v>
      </c>
      <c r="E71">
        <f t="shared" si="10"/>
        <v>0</v>
      </c>
      <c r="F71" t="str">
        <f t="shared" si="11"/>
        <v>MGMT-WE-XL-OPT-PRC38930</v>
      </c>
      <c r="G71" s="161">
        <f t="shared" si="12"/>
        <v>38930</v>
      </c>
      <c r="H71">
        <f t="shared" si="13"/>
        <v>0</v>
      </c>
      <c r="I71">
        <v>63</v>
      </c>
      <c r="O71" t="e">
        <f t="shared" si="15"/>
        <v>#REF!</v>
      </c>
      <c r="P71" t="e">
        <f>GRMSDetail!#REF!</f>
        <v>#REF!</v>
      </c>
      <c r="Q71" s="161" t="e">
        <f>GRMSDetail!#REF!</f>
        <v>#REF!</v>
      </c>
      <c r="R71" t="e">
        <f>GRMSDetail!#REF!</f>
        <v>#REF!</v>
      </c>
      <c r="S71" t="e">
        <f>GRMSDetail!#REF!</f>
        <v>#REF!</v>
      </c>
      <c r="T71" t="e">
        <f>VLOOKUP('XL-OPT'!Q71,Months!$A$4:$D$288,4)</f>
        <v>#REF!</v>
      </c>
    </row>
    <row r="72" spans="2:20" x14ac:dyDescent="0.2">
      <c r="B72" t="str">
        <f t="shared" si="8"/>
        <v>MGMT-WE-XL-OPT-BAS38961</v>
      </c>
      <c r="C72" s="161">
        <f t="shared" si="14"/>
        <v>38961</v>
      </c>
      <c r="D72">
        <f t="shared" si="9"/>
        <v>0</v>
      </c>
      <c r="E72">
        <f t="shared" si="10"/>
        <v>0</v>
      </c>
      <c r="F72" t="str">
        <f t="shared" si="11"/>
        <v>MGMT-WE-XL-OPT-PRC38961</v>
      </c>
      <c r="G72" s="161">
        <f t="shared" si="12"/>
        <v>38961</v>
      </c>
      <c r="H72">
        <f t="shared" si="13"/>
        <v>0</v>
      </c>
      <c r="I72">
        <v>64</v>
      </c>
      <c r="O72" t="e">
        <f t="shared" si="15"/>
        <v>#REF!</v>
      </c>
      <c r="P72" t="e">
        <f>GRMSDetail!#REF!</f>
        <v>#REF!</v>
      </c>
      <c r="Q72" s="161" t="e">
        <f>GRMSDetail!#REF!</f>
        <v>#REF!</v>
      </c>
      <c r="R72" t="e">
        <f>GRMSDetail!#REF!</f>
        <v>#REF!</v>
      </c>
      <c r="S72" t="e">
        <f>GRMSDetail!#REF!</f>
        <v>#REF!</v>
      </c>
      <c r="T72" t="e">
        <f>VLOOKUP('XL-OPT'!Q72,Months!$A$4:$D$288,4)</f>
        <v>#REF!</v>
      </c>
    </row>
    <row r="73" spans="2:20" x14ac:dyDescent="0.2">
      <c r="B73" t="str">
        <f t="shared" ref="B73:B104" si="16">CONCATENATE(C$8,C73)</f>
        <v>MGMT-WE-XL-OPT-BAS38991</v>
      </c>
      <c r="C73" s="161">
        <f t="shared" si="14"/>
        <v>38991</v>
      </c>
      <c r="D73">
        <f t="shared" ref="D73:D104" si="17">SUMIF($O$1:$O$2500,B73,$R$1:$R$2500)/10000</f>
        <v>0</v>
      </c>
      <c r="E73">
        <f t="shared" ref="E73:E104" si="18">SUMIF($O$1:$O$2500,B73,$S$1:$S$2500)/10000</f>
        <v>0</v>
      </c>
      <c r="F73" t="str">
        <f t="shared" ref="F73:F104" si="19">CONCATENATE(G$8,G73)</f>
        <v>MGMT-WE-XL-OPT-PRC38991</v>
      </c>
      <c r="G73" s="161">
        <f t="shared" ref="G73:G104" si="20">C73</f>
        <v>38991</v>
      </c>
      <c r="H73">
        <f t="shared" ref="H73:H104" si="21">SUMIF($O$1:$O$2500,F73,$R$1:$R$2500)/10000</f>
        <v>0</v>
      </c>
      <c r="I73">
        <v>65</v>
      </c>
      <c r="O73" t="e">
        <f t="shared" si="15"/>
        <v>#REF!</v>
      </c>
      <c r="P73" t="e">
        <f>GRMSDetail!#REF!</f>
        <v>#REF!</v>
      </c>
      <c r="Q73" s="161" t="e">
        <f>GRMSDetail!#REF!</f>
        <v>#REF!</v>
      </c>
      <c r="R73" t="e">
        <f>GRMSDetail!#REF!</f>
        <v>#REF!</v>
      </c>
      <c r="S73" t="e">
        <f>GRMSDetail!#REF!</f>
        <v>#REF!</v>
      </c>
      <c r="T73" t="e">
        <f>VLOOKUP('XL-OPT'!Q73,Months!$A$4:$D$288,4)</f>
        <v>#REF!</v>
      </c>
    </row>
    <row r="74" spans="2:20" x14ac:dyDescent="0.2">
      <c r="B74" t="str">
        <f t="shared" si="16"/>
        <v>MGMT-WE-XL-OPT-BAS39022</v>
      </c>
      <c r="C74" s="161">
        <f t="shared" ref="C74:C105" si="22">EOMONTH(C73,0)+1</f>
        <v>39022</v>
      </c>
      <c r="D74">
        <f t="shared" si="17"/>
        <v>0</v>
      </c>
      <c r="E74">
        <f t="shared" si="18"/>
        <v>0</v>
      </c>
      <c r="F74" t="str">
        <f t="shared" si="19"/>
        <v>MGMT-WE-XL-OPT-PRC39022</v>
      </c>
      <c r="G74" s="161">
        <f t="shared" si="20"/>
        <v>39022</v>
      </c>
      <c r="H74">
        <f t="shared" si="21"/>
        <v>0</v>
      </c>
      <c r="I74">
        <v>66</v>
      </c>
      <c r="O74" t="e">
        <f t="shared" si="15"/>
        <v>#REF!</v>
      </c>
      <c r="P74" t="e">
        <f>GRMSDetail!#REF!</f>
        <v>#REF!</v>
      </c>
      <c r="Q74" s="161" t="e">
        <f>GRMSDetail!#REF!</f>
        <v>#REF!</v>
      </c>
      <c r="R74" t="e">
        <f>GRMSDetail!#REF!</f>
        <v>#REF!</v>
      </c>
      <c r="S74" t="e">
        <f>GRMSDetail!#REF!</f>
        <v>#REF!</v>
      </c>
      <c r="T74" t="e">
        <f>VLOOKUP('XL-OPT'!Q74,Months!$A$4:$D$288,4)</f>
        <v>#REF!</v>
      </c>
    </row>
    <row r="75" spans="2:20" x14ac:dyDescent="0.2">
      <c r="B75" t="str">
        <f t="shared" si="16"/>
        <v>MGMT-WE-XL-OPT-BAS39052</v>
      </c>
      <c r="C75" s="161">
        <f t="shared" si="22"/>
        <v>39052</v>
      </c>
      <c r="D75">
        <f t="shared" si="17"/>
        <v>0</v>
      </c>
      <c r="E75">
        <f t="shared" si="18"/>
        <v>0</v>
      </c>
      <c r="F75" t="str">
        <f t="shared" si="19"/>
        <v>MGMT-WE-XL-OPT-PRC39052</v>
      </c>
      <c r="G75" s="161">
        <f t="shared" si="20"/>
        <v>39052</v>
      </c>
      <c r="H75">
        <f t="shared" si="21"/>
        <v>0</v>
      </c>
      <c r="I75">
        <v>67</v>
      </c>
      <c r="O75" t="e">
        <f t="shared" si="15"/>
        <v>#REF!</v>
      </c>
      <c r="P75" t="e">
        <f>GRMSDetail!#REF!</f>
        <v>#REF!</v>
      </c>
      <c r="Q75" s="161" t="e">
        <f>GRMSDetail!#REF!</f>
        <v>#REF!</v>
      </c>
      <c r="R75" t="e">
        <f>GRMSDetail!#REF!</f>
        <v>#REF!</v>
      </c>
      <c r="S75" t="e">
        <f>GRMSDetail!#REF!</f>
        <v>#REF!</v>
      </c>
      <c r="T75" t="e">
        <f>VLOOKUP('XL-OPT'!Q75,Months!$A$4:$D$288,4)</f>
        <v>#REF!</v>
      </c>
    </row>
    <row r="76" spans="2:20" x14ac:dyDescent="0.2">
      <c r="B76" t="str">
        <f t="shared" si="16"/>
        <v>MGMT-WE-XL-OPT-BAS39083</v>
      </c>
      <c r="C76" s="161">
        <f t="shared" si="22"/>
        <v>39083</v>
      </c>
      <c r="D76">
        <f t="shared" si="17"/>
        <v>0</v>
      </c>
      <c r="E76">
        <f t="shared" si="18"/>
        <v>0</v>
      </c>
      <c r="F76" t="str">
        <f t="shared" si="19"/>
        <v>MGMT-WE-XL-OPT-PRC39083</v>
      </c>
      <c r="G76" s="161">
        <f t="shared" si="20"/>
        <v>39083</v>
      </c>
      <c r="H76">
        <f t="shared" si="21"/>
        <v>0</v>
      </c>
      <c r="I76">
        <v>68</v>
      </c>
      <c r="O76" t="e">
        <f t="shared" si="15"/>
        <v>#REF!</v>
      </c>
      <c r="P76" t="e">
        <f>GRMSDetail!#REF!</f>
        <v>#REF!</v>
      </c>
      <c r="Q76" s="161" t="e">
        <f>GRMSDetail!#REF!</f>
        <v>#REF!</v>
      </c>
      <c r="R76" t="e">
        <f>GRMSDetail!#REF!</f>
        <v>#REF!</v>
      </c>
      <c r="S76" t="e">
        <f>GRMSDetail!#REF!</f>
        <v>#REF!</v>
      </c>
      <c r="T76" t="e">
        <f>VLOOKUP('XL-OPT'!Q76,Months!$A$4:$D$288,4)</f>
        <v>#REF!</v>
      </c>
    </row>
    <row r="77" spans="2:20" x14ac:dyDescent="0.2">
      <c r="B77" t="str">
        <f t="shared" si="16"/>
        <v>MGMT-WE-XL-OPT-BAS39114</v>
      </c>
      <c r="C77" s="161">
        <f t="shared" si="22"/>
        <v>39114</v>
      </c>
      <c r="D77">
        <f t="shared" si="17"/>
        <v>0</v>
      </c>
      <c r="E77">
        <f t="shared" si="18"/>
        <v>0</v>
      </c>
      <c r="F77" t="str">
        <f t="shared" si="19"/>
        <v>MGMT-WE-XL-OPT-PRC39114</v>
      </c>
      <c r="G77" s="161">
        <f t="shared" si="20"/>
        <v>39114</v>
      </c>
      <c r="H77">
        <f t="shared" si="21"/>
        <v>0</v>
      </c>
      <c r="I77">
        <v>69</v>
      </c>
      <c r="O77" t="e">
        <f t="shared" si="15"/>
        <v>#REF!</v>
      </c>
      <c r="P77" t="e">
        <f>GRMSDetail!#REF!</f>
        <v>#REF!</v>
      </c>
      <c r="Q77" s="161" t="e">
        <f>GRMSDetail!#REF!</f>
        <v>#REF!</v>
      </c>
      <c r="R77" t="e">
        <f>GRMSDetail!#REF!</f>
        <v>#REF!</v>
      </c>
      <c r="S77" t="e">
        <f>GRMSDetail!#REF!</f>
        <v>#REF!</v>
      </c>
      <c r="T77" t="e">
        <f>VLOOKUP('XL-OPT'!Q77,Months!$A$4:$D$288,4)</f>
        <v>#REF!</v>
      </c>
    </row>
    <row r="78" spans="2:20" x14ac:dyDescent="0.2">
      <c r="B78" t="str">
        <f t="shared" si="16"/>
        <v>MGMT-WE-XL-OPT-BAS39142</v>
      </c>
      <c r="C78" s="161">
        <f t="shared" si="22"/>
        <v>39142</v>
      </c>
      <c r="D78">
        <f t="shared" si="17"/>
        <v>0</v>
      </c>
      <c r="E78">
        <f t="shared" si="18"/>
        <v>0</v>
      </c>
      <c r="F78" t="str">
        <f t="shared" si="19"/>
        <v>MGMT-WE-XL-OPT-PRC39142</v>
      </c>
      <c r="G78" s="161">
        <f t="shared" si="20"/>
        <v>39142</v>
      </c>
      <c r="H78">
        <f t="shared" si="21"/>
        <v>0</v>
      </c>
      <c r="I78">
        <v>70</v>
      </c>
      <c r="O78" t="e">
        <f t="shared" si="15"/>
        <v>#REF!</v>
      </c>
      <c r="P78" t="e">
        <f>GRMSDetail!#REF!</f>
        <v>#REF!</v>
      </c>
      <c r="Q78" s="161" t="e">
        <f>GRMSDetail!#REF!</f>
        <v>#REF!</v>
      </c>
      <c r="R78" t="e">
        <f>GRMSDetail!#REF!</f>
        <v>#REF!</v>
      </c>
      <c r="S78" t="e">
        <f>GRMSDetail!#REF!</f>
        <v>#REF!</v>
      </c>
      <c r="T78" t="e">
        <f>VLOOKUP('XL-OPT'!Q78,Months!$A$4:$D$288,4)</f>
        <v>#REF!</v>
      </c>
    </row>
    <row r="79" spans="2:20" x14ac:dyDescent="0.2">
      <c r="B79" t="str">
        <f t="shared" si="16"/>
        <v>MGMT-WE-XL-OPT-BAS39173</v>
      </c>
      <c r="C79" s="161">
        <f t="shared" si="22"/>
        <v>39173</v>
      </c>
      <c r="D79">
        <f t="shared" si="17"/>
        <v>0</v>
      </c>
      <c r="E79">
        <f t="shared" si="18"/>
        <v>0</v>
      </c>
      <c r="F79" t="str">
        <f t="shared" si="19"/>
        <v>MGMT-WE-XL-OPT-PRC39173</v>
      </c>
      <c r="G79" s="161">
        <f t="shared" si="20"/>
        <v>39173</v>
      </c>
      <c r="H79">
        <f t="shared" si="21"/>
        <v>0</v>
      </c>
      <c r="I79">
        <v>71</v>
      </c>
      <c r="O79" t="e">
        <f t="shared" si="15"/>
        <v>#REF!</v>
      </c>
      <c r="P79" t="e">
        <f>GRMSDetail!#REF!</f>
        <v>#REF!</v>
      </c>
      <c r="Q79" s="161" t="e">
        <f>GRMSDetail!#REF!</f>
        <v>#REF!</v>
      </c>
      <c r="R79" t="e">
        <f>GRMSDetail!#REF!</f>
        <v>#REF!</v>
      </c>
      <c r="S79" t="e">
        <f>GRMSDetail!#REF!</f>
        <v>#REF!</v>
      </c>
      <c r="T79" t="e">
        <f>VLOOKUP('XL-OPT'!Q79,Months!$A$4:$D$288,4)</f>
        <v>#REF!</v>
      </c>
    </row>
    <row r="80" spans="2:20" x14ac:dyDescent="0.2">
      <c r="B80" t="str">
        <f t="shared" si="16"/>
        <v>MGMT-WE-XL-OPT-BAS39203</v>
      </c>
      <c r="C80" s="161">
        <f t="shared" si="22"/>
        <v>39203</v>
      </c>
      <c r="D80">
        <f t="shared" si="17"/>
        <v>0</v>
      </c>
      <c r="E80">
        <f t="shared" si="18"/>
        <v>0</v>
      </c>
      <c r="F80" t="str">
        <f t="shared" si="19"/>
        <v>MGMT-WE-XL-OPT-PRC39203</v>
      </c>
      <c r="G80" s="161">
        <f t="shared" si="20"/>
        <v>39203</v>
      </c>
      <c r="H80">
        <f t="shared" si="21"/>
        <v>0</v>
      </c>
      <c r="I80">
        <v>72</v>
      </c>
      <c r="O80" t="e">
        <f t="shared" si="15"/>
        <v>#REF!</v>
      </c>
      <c r="P80" t="e">
        <f>GRMSDetail!#REF!</f>
        <v>#REF!</v>
      </c>
      <c r="Q80" s="161" t="e">
        <f>GRMSDetail!#REF!</f>
        <v>#REF!</v>
      </c>
      <c r="R80" t="e">
        <f>GRMSDetail!#REF!</f>
        <v>#REF!</v>
      </c>
      <c r="S80" t="e">
        <f>GRMSDetail!#REF!</f>
        <v>#REF!</v>
      </c>
      <c r="T80" t="e">
        <f>VLOOKUP('XL-OPT'!Q80,Months!$A$4:$D$288,4)</f>
        <v>#REF!</v>
      </c>
    </row>
    <row r="81" spans="2:20" x14ac:dyDescent="0.2">
      <c r="B81" t="str">
        <f t="shared" si="16"/>
        <v>MGMT-WE-XL-OPT-BAS39234</v>
      </c>
      <c r="C81" s="161">
        <f t="shared" si="22"/>
        <v>39234</v>
      </c>
      <c r="D81">
        <f t="shared" si="17"/>
        <v>0</v>
      </c>
      <c r="E81">
        <f t="shared" si="18"/>
        <v>0</v>
      </c>
      <c r="F81" t="str">
        <f t="shared" si="19"/>
        <v>MGMT-WE-XL-OPT-PRC39234</v>
      </c>
      <c r="G81" s="161">
        <f t="shared" si="20"/>
        <v>39234</v>
      </c>
      <c r="H81">
        <f t="shared" si="21"/>
        <v>0</v>
      </c>
      <c r="I81">
        <v>73</v>
      </c>
      <c r="O81" t="e">
        <f t="shared" si="15"/>
        <v>#REF!</v>
      </c>
      <c r="P81" t="e">
        <f>GRMSDetail!#REF!</f>
        <v>#REF!</v>
      </c>
      <c r="Q81" s="161" t="e">
        <f>GRMSDetail!#REF!</f>
        <v>#REF!</v>
      </c>
      <c r="R81" t="e">
        <f>GRMSDetail!#REF!</f>
        <v>#REF!</v>
      </c>
      <c r="S81" t="e">
        <f>GRMSDetail!#REF!</f>
        <v>#REF!</v>
      </c>
      <c r="T81" t="e">
        <f>VLOOKUP('XL-OPT'!Q81,Months!$A$4:$D$288,4)</f>
        <v>#REF!</v>
      </c>
    </row>
    <row r="82" spans="2:20" x14ac:dyDescent="0.2">
      <c r="B82" t="str">
        <f t="shared" si="16"/>
        <v>MGMT-WE-XL-OPT-BAS39264</v>
      </c>
      <c r="C82" s="161">
        <f t="shared" si="22"/>
        <v>39264</v>
      </c>
      <c r="D82">
        <f t="shared" si="17"/>
        <v>0</v>
      </c>
      <c r="E82">
        <f t="shared" si="18"/>
        <v>0</v>
      </c>
      <c r="F82" t="str">
        <f t="shared" si="19"/>
        <v>MGMT-WE-XL-OPT-PRC39264</v>
      </c>
      <c r="G82" s="161">
        <f t="shared" si="20"/>
        <v>39264</v>
      </c>
      <c r="H82">
        <f t="shared" si="21"/>
        <v>0</v>
      </c>
      <c r="I82">
        <v>74</v>
      </c>
      <c r="O82" t="e">
        <f t="shared" si="15"/>
        <v>#REF!</v>
      </c>
      <c r="P82" t="e">
        <f>GRMSDetail!#REF!</f>
        <v>#REF!</v>
      </c>
      <c r="Q82" s="161" t="e">
        <f>GRMSDetail!#REF!</f>
        <v>#REF!</v>
      </c>
      <c r="R82" t="e">
        <f>GRMSDetail!#REF!</f>
        <v>#REF!</v>
      </c>
      <c r="S82" t="e">
        <f>GRMSDetail!#REF!</f>
        <v>#REF!</v>
      </c>
      <c r="T82" t="e">
        <f>VLOOKUP('XL-OPT'!Q82,Months!$A$4:$D$288,4)</f>
        <v>#REF!</v>
      </c>
    </row>
    <row r="83" spans="2:20" x14ac:dyDescent="0.2">
      <c r="B83" t="str">
        <f t="shared" si="16"/>
        <v>MGMT-WE-XL-OPT-BAS39295</v>
      </c>
      <c r="C83" s="161">
        <f t="shared" si="22"/>
        <v>39295</v>
      </c>
      <c r="D83">
        <f t="shared" si="17"/>
        <v>0</v>
      </c>
      <c r="E83">
        <f t="shared" si="18"/>
        <v>0</v>
      </c>
      <c r="F83" t="str">
        <f t="shared" si="19"/>
        <v>MGMT-WE-XL-OPT-PRC39295</v>
      </c>
      <c r="G83" s="161">
        <f t="shared" si="20"/>
        <v>39295</v>
      </c>
      <c r="H83">
        <f t="shared" si="21"/>
        <v>0</v>
      </c>
      <c r="I83">
        <v>75</v>
      </c>
      <c r="O83" t="e">
        <f t="shared" si="15"/>
        <v>#REF!</v>
      </c>
      <c r="P83" t="e">
        <f>GRMSDetail!#REF!</f>
        <v>#REF!</v>
      </c>
      <c r="Q83" s="161" t="e">
        <f>GRMSDetail!#REF!</f>
        <v>#REF!</v>
      </c>
      <c r="R83" t="e">
        <f>GRMSDetail!#REF!</f>
        <v>#REF!</v>
      </c>
      <c r="S83" t="e">
        <f>GRMSDetail!#REF!</f>
        <v>#REF!</v>
      </c>
      <c r="T83" t="e">
        <f>VLOOKUP('XL-OPT'!Q83,Months!$A$4:$D$288,4)</f>
        <v>#REF!</v>
      </c>
    </row>
    <row r="84" spans="2:20" x14ac:dyDescent="0.2">
      <c r="B84" t="str">
        <f t="shared" si="16"/>
        <v>MGMT-WE-XL-OPT-BAS39326</v>
      </c>
      <c r="C84" s="161">
        <f t="shared" si="22"/>
        <v>39326</v>
      </c>
      <c r="D84">
        <f t="shared" si="17"/>
        <v>0</v>
      </c>
      <c r="E84">
        <f t="shared" si="18"/>
        <v>0</v>
      </c>
      <c r="F84" t="str">
        <f t="shared" si="19"/>
        <v>MGMT-WE-XL-OPT-PRC39326</v>
      </c>
      <c r="G84" s="161">
        <f t="shared" si="20"/>
        <v>39326</v>
      </c>
      <c r="H84">
        <f t="shared" si="21"/>
        <v>0</v>
      </c>
      <c r="I84">
        <v>76</v>
      </c>
      <c r="O84" t="e">
        <f t="shared" si="15"/>
        <v>#REF!</v>
      </c>
      <c r="P84" t="e">
        <f>GRMSDetail!#REF!</f>
        <v>#REF!</v>
      </c>
      <c r="Q84" s="161" t="e">
        <f>GRMSDetail!#REF!</f>
        <v>#REF!</v>
      </c>
      <c r="R84" t="e">
        <f>GRMSDetail!#REF!</f>
        <v>#REF!</v>
      </c>
      <c r="S84" t="e">
        <f>GRMSDetail!#REF!</f>
        <v>#REF!</v>
      </c>
      <c r="T84" t="e">
        <f>VLOOKUP('XL-OPT'!Q84,Months!$A$4:$D$288,4)</f>
        <v>#REF!</v>
      </c>
    </row>
    <row r="85" spans="2:20" x14ac:dyDescent="0.2">
      <c r="B85" t="str">
        <f t="shared" si="16"/>
        <v>MGMT-WE-XL-OPT-BAS39356</v>
      </c>
      <c r="C85" s="161">
        <f t="shared" si="22"/>
        <v>39356</v>
      </c>
      <c r="D85">
        <f t="shared" si="17"/>
        <v>0</v>
      </c>
      <c r="E85">
        <f t="shared" si="18"/>
        <v>0</v>
      </c>
      <c r="F85" t="str">
        <f t="shared" si="19"/>
        <v>MGMT-WE-XL-OPT-PRC39356</v>
      </c>
      <c r="G85" s="161">
        <f t="shared" si="20"/>
        <v>39356</v>
      </c>
      <c r="H85">
        <f t="shared" si="21"/>
        <v>0</v>
      </c>
      <c r="I85">
        <v>77</v>
      </c>
      <c r="O85" t="e">
        <f t="shared" si="15"/>
        <v>#REF!</v>
      </c>
      <c r="P85" t="e">
        <f>GRMSDetail!#REF!</f>
        <v>#REF!</v>
      </c>
      <c r="Q85" s="161" t="e">
        <f>GRMSDetail!#REF!</f>
        <v>#REF!</v>
      </c>
      <c r="R85" t="e">
        <f>GRMSDetail!#REF!</f>
        <v>#REF!</v>
      </c>
      <c r="S85" t="e">
        <f>GRMSDetail!#REF!</f>
        <v>#REF!</v>
      </c>
      <c r="T85" t="e">
        <f>VLOOKUP('XL-OPT'!Q85,Months!$A$4:$D$288,4)</f>
        <v>#REF!</v>
      </c>
    </row>
    <row r="86" spans="2:20" x14ac:dyDescent="0.2">
      <c r="B86" t="str">
        <f t="shared" si="16"/>
        <v>MGMT-WE-XL-OPT-BAS39387</v>
      </c>
      <c r="C86" s="161">
        <f t="shared" si="22"/>
        <v>39387</v>
      </c>
      <c r="D86">
        <f t="shared" si="17"/>
        <v>0</v>
      </c>
      <c r="E86">
        <f t="shared" si="18"/>
        <v>0</v>
      </c>
      <c r="F86" t="str">
        <f t="shared" si="19"/>
        <v>MGMT-WE-XL-OPT-PRC39387</v>
      </c>
      <c r="G86" s="161">
        <f t="shared" si="20"/>
        <v>39387</v>
      </c>
      <c r="H86">
        <f t="shared" si="21"/>
        <v>0</v>
      </c>
      <c r="I86">
        <v>78</v>
      </c>
      <c r="O86" t="e">
        <f t="shared" si="15"/>
        <v>#REF!</v>
      </c>
      <c r="P86" t="e">
        <f>GRMSDetail!#REF!</f>
        <v>#REF!</v>
      </c>
      <c r="Q86" s="161" t="e">
        <f>GRMSDetail!#REF!</f>
        <v>#REF!</v>
      </c>
      <c r="R86" t="e">
        <f>GRMSDetail!#REF!</f>
        <v>#REF!</v>
      </c>
      <c r="S86" t="e">
        <f>GRMSDetail!#REF!</f>
        <v>#REF!</v>
      </c>
      <c r="T86" t="e">
        <f>VLOOKUP('XL-OPT'!Q86,Months!$A$4:$D$288,4)</f>
        <v>#REF!</v>
      </c>
    </row>
    <row r="87" spans="2:20" x14ac:dyDescent="0.2">
      <c r="B87" t="str">
        <f t="shared" si="16"/>
        <v>MGMT-WE-XL-OPT-BAS39417</v>
      </c>
      <c r="C87" s="161">
        <f t="shared" si="22"/>
        <v>39417</v>
      </c>
      <c r="D87">
        <f t="shared" si="17"/>
        <v>0</v>
      </c>
      <c r="E87">
        <f t="shared" si="18"/>
        <v>0</v>
      </c>
      <c r="F87" t="str">
        <f t="shared" si="19"/>
        <v>MGMT-WE-XL-OPT-PRC39417</v>
      </c>
      <c r="G87" s="161">
        <f t="shared" si="20"/>
        <v>39417</v>
      </c>
      <c r="H87">
        <f t="shared" si="21"/>
        <v>0</v>
      </c>
      <c r="I87">
        <v>79</v>
      </c>
      <c r="O87" t="e">
        <f t="shared" si="15"/>
        <v>#REF!</v>
      </c>
      <c r="P87" t="e">
        <f>GRMSDetail!#REF!</f>
        <v>#REF!</v>
      </c>
      <c r="Q87" s="161" t="e">
        <f>GRMSDetail!#REF!</f>
        <v>#REF!</v>
      </c>
      <c r="R87" t="e">
        <f>GRMSDetail!#REF!</f>
        <v>#REF!</v>
      </c>
      <c r="S87" t="e">
        <f>GRMSDetail!#REF!</f>
        <v>#REF!</v>
      </c>
      <c r="T87" t="e">
        <f>VLOOKUP('XL-OPT'!Q87,Months!$A$4:$D$288,4)</f>
        <v>#REF!</v>
      </c>
    </row>
    <row r="88" spans="2:20" x14ac:dyDescent="0.2">
      <c r="B88" t="str">
        <f t="shared" si="16"/>
        <v>MGMT-WE-XL-OPT-BAS39448</v>
      </c>
      <c r="C88" s="161">
        <f t="shared" si="22"/>
        <v>39448</v>
      </c>
      <c r="D88">
        <f t="shared" si="17"/>
        <v>0</v>
      </c>
      <c r="E88">
        <f t="shared" si="18"/>
        <v>0</v>
      </c>
      <c r="F88" t="str">
        <f t="shared" si="19"/>
        <v>MGMT-WE-XL-OPT-PRC39448</v>
      </c>
      <c r="G88" s="161">
        <f t="shared" si="20"/>
        <v>39448</v>
      </c>
      <c r="H88">
        <f t="shared" si="21"/>
        <v>0</v>
      </c>
      <c r="I88">
        <v>80</v>
      </c>
      <c r="O88" t="e">
        <f t="shared" si="15"/>
        <v>#REF!</v>
      </c>
      <c r="P88" t="e">
        <f>GRMSDetail!#REF!</f>
        <v>#REF!</v>
      </c>
      <c r="Q88" s="161" t="e">
        <f>GRMSDetail!#REF!</f>
        <v>#REF!</v>
      </c>
      <c r="R88" t="e">
        <f>GRMSDetail!#REF!</f>
        <v>#REF!</v>
      </c>
      <c r="S88" t="e">
        <f>GRMSDetail!#REF!</f>
        <v>#REF!</v>
      </c>
      <c r="T88" t="e">
        <f>VLOOKUP('XL-OPT'!Q88,Months!$A$4:$D$288,4)</f>
        <v>#REF!</v>
      </c>
    </row>
    <row r="89" spans="2:20" x14ac:dyDescent="0.2">
      <c r="B89" t="str">
        <f t="shared" si="16"/>
        <v>MGMT-WE-XL-OPT-BAS39479</v>
      </c>
      <c r="C89" s="161">
        <f t="shared" si="22"/>
        <v>39479</v>
      </c>
      <c r="D89">
        <f t="shared" si="17"/>
        <v>0</v>
      </c>
      <c r="E89">
        <f t="shared" si="18"/>
        <v>0</v>
      </c>
      <c r="F89" t="str">
        <f t="shared" si="19"/>
        <v>MGMT-WE-XL-OPT-PRC39479</v>
      </c>
      <c r="G89" s="161">
        <f t="shared" si="20"/>
        <v>39479</v>
      </c>
      <c r="H89">
        <f t="shared" si="21"/>
        <v>0</v>
      </c>
      <c r="I89">
        <v>81</v>
      </c>
      <c r="O89" t="e">
        <f t="shared" si="15"/>
        <v>#REF!</v>
      </c>
      <c r="P89" t="e">
        <f>GRMSDetail!#REF!</f>
        <v>#REF!</v>
      </c>
      <c r="Q89" s="161" t="e">
        <f>GRMSDetail!#REF!</f>
        <v>#REF!</v>
      </c>
      <c r="R89" t="e">
        <f>GRMSDetail!#REF!</f>
        <v>#REF!</v>
      </c>
      <c r="S89" t="e">
        <f>GRMSDetail!#REF!</f>
        <v>#REF!</v>
      </c>
      <c r="T89" t="e">
        <f>VLOOKUP('XL-OPT'!Q89,Months!$A$4:$D$288,4)</f>
        <v>#REF!</v>
      </c>
    </row>
    <row r="90" spans="2:20" x14ac:dyDescent="0.2">
      <c r="B90" t="str">
        <f t="shared" si="16"/>
        <v>MGMT-WE-XL-OPT-BAS39508</v>
      </c>
      <c r="C90" s="161">
        <f t="shared" si="22"/>
        <v>39508</v>
      </c>
      <c r="D90">
        <f t="shared" si="17"/>
        <v>0</v>
      </c>
      <c r="E90">
        <f t="shared" si="18"/>
        <v>0</v>
      </c>
      <c r="F90" t="str">
        <f t="shared" si="19"/>
        <v>MGMT-WE-XL-OPT-PRC39508</v>
      </c>
      <c r="G90" s="161">
        <f t="shared" si="20"/>
        <v>39508</v>
      </c>
      <c r="H90">
        <f t="shared" si="21"/>
        <v>0</v>
      </c>
      <c r="I90">
        <v>82</v>
      </c>
      <c r="O90" t="e">
        <f t="shared" si="15"/>
        <v>#REF!</v>
      </c>
      <c r="P90" t="e">
        <f>GRMSDetail!#REF!</f>
        <v>#REF!</v>
      </c>
      <c r="Q90" s="161" t="e">
        <f>GRMSDetail!#REF!</f>
        <v>#REF!</v>
      </c>
      <c r="R90" t="e">
        <f>GRMSDetail!#REF!</f>
        <v>#REF!</v>
      </c>
      <c r="S90" t="e">
        <f>GRMSDetail!#REF!</f>
        <v>#REF!</v>
      </c>
      <c r="T90" t="e">
        <f>VLOOKUP('XL-OPT'!Q90,Months!$A$4:$D$288,4)</f>
        <v>#REF!</v>
      </c>
    </row>
    <row r="91" spans="2:20" x14ac:dyDescent="0.2">
      <c r="B91" t="str">
        <f t="shared" si="16"/>
        <v>MGMT-WE-XL-OPT-BAS39539</v>
      </c>
      <c r="C91" s="161">
        <f t="shared" si="22"/>
        <v>39539</v>
      </c>
      <c r="D91">
        <f t="shared" si="17"/>
        <v>0</v>
      </c>
      <c r="E91">
        <f t="shared" si="18"/>
        <v>0</v>
      </c>
      <c r="F91" t="str">
        <f t="shared" si="19"/>
        <v>MGMT-WE-XL-OPT-PRC39539</v>
      </c>
      <c r="G91" s="161">
        <f t="shared" si="20"/>
        <v>39539</v>
      </c>
      <c r="H91">
        <f t="shared" si="21"/>
        <v>0</v>
      </c>
      <c r="I91">
        <v>83</v>
      </c>
      <c r="O91" t="e">
        <f t="shared" si="15"/>
        <v>#REF!</v>
      </c>
      <c r="P91" t="e">
        <f>GRMSDetail!#REF!</f>
        <v>#REF!</v>
      </c>
      <c r="Q91" s="161" t="e">
        <f>GRMSDetail!#REF!</f>
        <v>#REF!</v>
      </c>
      <c r="R91" t="e">
        <f>GRMSDetail!#REF!</f>
        <v>#REF!</v>
      </c>
      <c r="S91" t="e">
        <f>GRMSDetail!#REF!</f>
        <v>#REF!</v>
      </c>
      <c r="T91" t="e">
        <f>VLOOKUP('XL-OPT'!Q91,Months!$A$4:$D$288,4)</f>
        <v>#REF!</v>
      </c>
    </row>
    <row r="92" spans="2:20" x14ac:dyDescent="0.2">
      <c r="B92" t="str">
        <f t="shared" si="16"/>
        <v>MGMT-WE-XL-OPT-BAS39569</v>
      </c>
      <c r="C92" s="161">
        <f t="shared" si="22"/>
        <v>39569</v>
      </c>
      <c r="D92">
        <f t="shared" si="17"/>
        <v>0</v>
      </c>
      <c r="E92">
        <f t="shared" si="18"/>
        <v>0</v>
      </c>
      <c r="F92" t="str">
        <f t="shared" si="19"/>
        <v>MGMT-WE-XL-OPT-PRC39569</v>
      </c>
      <c r="G92" s="161">
        <f t="shared" si="20"/>
        <v>39569</v>
      </c>
      <c r="H92">
        <f t="shared" si="21"/>
        <v>0</v>
      </c>
      <c r="I92">
        <v>84</v>
      </c>
      <c r="O92" t="e">
        <f t="shared" si="15"/>
        <v>#REF!</v>
      </c>
      <c r="P92" t="e">
        <f>GRMSDetail!#REF!</f>
        <v>#REF!</v>
      </c>
      <c r="Q92" s="161" t="e">
        <f>GRMSDetail!#REF!</f>
        <v>#REF!</v>
      </c>
      <c r="R92" t="e">
        <f>GRMSDetail!#REF!</f>
        <v>#REF!</v>
      </c>
      <c r="S92" t="e">
        <f>GRMSDetail!#REF!</f>
        <v>#REF!</v>
      </c>
      <c r="T92" t="e">
        <f>VLOOKUP('XL-OPT'!Q92,Months!$A$4:$D$288,4)</f>
        <v>#REF!</v>
      </c>
    </row>
    <row r="93" spans="2:20" x14ac:dyDescent="0.2">
      <c r="B93" t="str">
        <f t="shared" si="16"/>
        <v>MGMT-WE-XL-OPT-BAS39600</v>
      </c>
      <c r="C93" s="161">
        <f t="shared" si="22"/>
        <v>39600</v>
      </c>
      <c r="D93">
        <f t="shared" si="17"/>
        <v>0</v>
      </c>
      <c r="E93">
        <f t="shared" si="18"/>
        <v>0</v>
      </c>
      <c r="F93" t="str">
        <f t="shared" si="19"/>
        <v>MGMT-WE-XL-OPT-PRC39600</v>
      </c>
      <c r="G93" s="161">
        <f t="shared" si="20"/>
        <v>39600</v>
      </c>
      <c r="H93">
        <f t="shared" si="21"/>
        <v>0</v>
      </c>
      <c r="I93">
        <v>85</v>
      </c>
      <c r="O93" t="e">
        <f t="shared" si="15"/>
        <v>#REF!</v>
      </c>
      <c r="P93" t="e">
        <f>GRMSDetail!#REF!</f>
        <v>#REF!</v>
      </c>
      <c r="Q93" s="161" t="e">
        <f>GRMSDetail!#REF!</f>
        <v>#REF!</v>
      </c>
      <c r="R93" t="e">
        <f>GRMSDetail!#REF!</f>
        <v>#REF!</v>
      </c>
      <c r="S93" t="e">
        <f>GRMSDetail!#REF!</f>
        <v>#REF!</v>
      </c>
      <c r="T93" t="e">
        <f>VLOOKUP('XL-OPT'!Q93,Months!$A$4:$D$288,4)</f>
        <v>#REF!</v>
      </c>
    </row>
    <row r="94" spans="2:20" x14ac:dyDescent="0.2">
      <c r="B94" t="str">
        <f t="shared" si="16"/>
        <v>MGMT-WE-XL-OPT-BAS39630</v>
      </c>
      <c r="C94" s="161">
        <f t="shared" si="22"/>
        <v>39630</v>
      </c>
      <c r="D94">
        <f t="shared" si="17"/>
        <v>0</v>
      </c>
      <c r="E94">
        <f t="shared" si="18"/>
        <v>0</v>
      </c>
      <c r="F94" t="str">
        <f t="shared" si="19"/>
        <v>MGMT-WE-XL-OPT-PRC39630</v>
      </c>
      <c r="G94" s="161">
        <f t="shared" si="20"/>
        <v>39630</v>
      </c>
      <c r="H94">
        <f t="shared" si="21"/>
        <v>0</v>
      </c>
      <c r="I94">
        <v>86</v>
      </c>
      <c r="O94" t="e">
        <f t="shared" si="15"/>
        <v>#REF!</v>
      </c>
      <c r="P94" t="e">
        <f>GRMSDetail!#REF!</f>
        <v>#REF!</v>
      </c>
      <c r="Q94" s="161" t="e">
        <f>GRMSDetail!#REF!</f>
        <v>#REF!</v>
      </c>
      <c r="R94" t="e">
        <f>GRMSDetail!#REF!</f>
        <v>#REF!</v>
      </c>
      <c r="S94" t="e">
        <f>GRMSDetail!#REF!</f>
        <v>#REF!</v>
      </c>
      <c r="T94" t="e">
        <f>VLOOKUP('XL-OPT'!Q94,Months!$A$4:$D$288,4)</f>
        <v>#REF!</v>
      </c>
    </row>
    <row r="95" spans="2:20" x14ac:dyDescent="0.2">
      <c r="B95" t="str">
        <f t="shared" si="16"/>
        <v>MGMT-WE-XL-OPT-BAS39661</v>
      </c>
      <c r="C95" s="161">
        <f t="shared" si="22"/>
        <v>39661</v>
      </c>
      <c r="D95">
        <f t="shared" si="17"/>
        <v>0</v>
      </c>
      <c r="E95">
        <f t="shared" si="18"/>
        <v>0</v>
      </c>
      <c r="F95" t="str">
        <f t="shared" si="19"/>
        <v>MGMT-WE-XL-OPT-PRC39661</v>
      </c>
      <c r="G95" s="161">
        <f t="shared" si="20"/>
        <v>39661</v>
      </c>
      <c r="H95">
        <f t="shared" si="21"/>
        <v>0</v>
      </c>
      <c r="I95">
        <v>87</v>
      </c>
      <c r="O95" t="e">
        <f t="shared" si="15"/>
        <v>#REF!</v>
      </c>
      <c r="P95" t="e">
        <f>GRMSDetail!#REF!</f>
        <v>#REF!</v>
      </c>
      <c r="Q95" s="161" t="e">
        <f>GRMSDetail!#REF!</f>
        <v>#REF!</v>
      </c>
      <c r="R95" t="e">
        <f>GRMSDetail!#REF!</f>
        <v>#REF!</v>
      </c>
      <c r="S95" t="e">
        <f>GRMSDetail!#REF!</f>
        <v>#REF!</v>
      </c>
      <c r="T95" t="e">
        <f>VLOOKUP('XL-OPT'!Q95,Months!$A$4:$D$288,4)</f>
        <v>#REF!</v>
      </c>
    </row>
    <row r="96" spans="2:20" x14ac:dyDescent="0.2">
      <c r="B96" t="str">
        <f t="shared" si="16"/>
        <v>MGMT-WE-XL-OPT-BAS39692</v>
      </c>
      <c r="C96" s="161">
        <f t="shared" si="22"/>
        <v>39692</v>
      </c>
      <c r="D96">
        <f t="shared" si="17"/>
        <v>0</v>
      </c>
      <c r="E96">
        <f t="shared" si="18"/>
        <v>0</v>
      </c>
      <c r="F96" t="str">
        <f t="shared" si="19"/>
        <v>MGMT-WE-XL-OPT-PRC39692</v>
      </c>
      <c r="G96" s="161">
        <f t="shared" si="20"/>
        <v>39692</v>
      </c>
      <c r="H96">
        <f t="shared" si="21"/>
        <v>0</v>
      </c>
      <c r="I96">
        <v>88</v>
      </c>
      <c r="O96" t="e">
        <f t="shared" si="15"/>
        <v>#REF!</v>
      </c>
      <c r="P96" t="e">
        <f>GRMSDetail!#REF!</f>
        <v>#REF!</v>
      </c>
      <c r="Q96" s="161" t="e">
        <f>GRMSDetail!#REF!</f>
        <v>#REF!</v>
      </c>
      <c r="R96" t="e">
        <f>GRMSDetail!#REF!</f>
        <v>#REF!</v>
      </c>
      <c r="S96" t="e">
        <f>GRMSDetail!#REF!</f>
        <v>#REF!</v>
      </c>
      <c r="T96" t="e">
        <f>VLOOKUP('XL-OPT'!Q96,Months!$A$4:$D$288,4)</f>
        <v>#REF!</v>
      </c>
    </row>
    <row r="97" spans="2:20" x14ac:dyDescent="0.2">
      <c r="B97" t="str">
        <f t="shared" si="16"/>
        <v>MGMT-WE-XL-OPT-BAS39722</v>
      </c>
      <c r="C97" s="161">
        <f t="shared" si="22"/>
        <v>39722</v>
      </c>
      <c r="D97">
        <f t="shared" si="17"/>
        <v>0</v>
      </c>
      <c r="E97">
        <f t="shared" si="18"/>
        <v>0</v>
      </c>
      <c r="F97" t="str">
        <f t="shared" si="19"/>
        <v>MGMT-WE-XL-OPT-PRC39722</v>
      </c>
      <c r="G97" s="161">
        <f t="shared" si="20"/>
        <v>39722</v>
      </c>
      <c r="H97">
        <f t="shared" si="21"/>
        <v>0</v>
      </c>
      <c r="I97">
        <v>89</v>
      </c>
      <c r="O97" t="e">
        <f t="shared" si="15"/>
        <v>#REF!</v>
      </c>
      <c r="P97" t="e">
        <f>GRMSDetail!#REF!</f>
        <v>#REF!</v>
      </c>
      <c r="Q97" s="161" t="e">
        <f>GRMSDetail!#REF!</f>
        <v>#REF!</v>
      </c>
      <c r="R97" t="e">
        <f>GRMSDetail!#REF!</f>
        <v>#REF!</v>
      </c>
      <c r="S97" t="e">
        <f>GRMSDetail!#REF!</f>
        <v>#REF!</v>
      </c>
      <c r="T97" t="e">
        <f>VLOOKUP('XL-OPT'!Q97,Months!$A$4:$D$288,4)</f>
        <v>#REF!</v>
      </c>
    </row>
    <row r="98" spans="2:20" x14ac:dyDescent="0.2">
      <c r="B98" t="str">
        <f t="shared" si="16"/>
        <v>MGMT-WE-XL-OPT-BAS39753</v>
      </c>
      <c r="C98" s="161">
        <f t="shared" si="22"/>
        <v>39753</v>
      </c>
      <c r="D98">
        <f t="shared" si="17"/>
        <v>0</v>
      </c>
      <c r="E98">
        <f t="shared" si="18"/>
        <v>0</v>
      </c>
      <c r="F98" t="str">
        <f t="shared" si="19"/>
        <v>MGMT-WE-XL-OPT-PRC39753</v>
      </c>
      <c r="G98" s="161">
        <f t="shared" si="20"/>
        <v>39753</v>
      </c>
      <c r="H98">
        <f t="shared" si="21"/>
        <v>0</v>
      </c>
      <c r="I98">
        <v>90</v>
      </c>
      <c r="O98" t="e">
        <f t="shared" si="15"/>
        <v>#REF!</v>
      </c>
      <c r="P98" t="e">
        <f>GRMSDetail!#REF!</f>
        <v>#REF!</v>
      </c>
      <c r="Q98" s="161" t="e">
        <f>GRMSDetail!#REF!</f>
        <v>#REF!</v>
      </c>
      <c r="R98" t="e">
        <f>GRMSDetail!#REF!</f>
        <v>#REF!</v>
      </c>
      <c r="S98" t="e">
        <f>GRMSDetail!#REF!</f>
        <v>#REF!</v>
      </c>
      <c r="T98" t="e">
        <f>VLOOKUP('XL-OPT'!Q98,Months!$A$4:$D$288,4)</f>
        <v>#REF!</v>
      </c>
    </row>
    <row r="99" spans="2:20" x14ac:dyDescent="0.2">
      <c r="B99" t="str">
        <f t="shared" si="16"/>
        <v>MGMT-WE-XL-OPT-BAS39783</v>
      </c>
      <c r="C99" s="161">
        <f t="shared" si="22"/>
        <v>39783</v>
      </c>
      <c r="D99">
        <f t="shared" si="17"/>
        <v>0</v>
      </c>
      <c r="E99">
        <f t="shared" si="18"/>
        <v>0</v>
      </c>
      <c r="F99" t="str">
        <f t="shared" si="19"/>
        <v>MGMT-WE-XL-OPT-PRC39783</v>
      </c>
      <c r="G99" s="161">
        <f t="shared" si="20"/>
        <v>39783</v>
      </c>
      <c r="H99">
        <f t="shared" si="21"/>
        <v>0</v>
      </c>
      <c r="I99">
        <v>91</v>
      </c>
      <c r="O99" t="e">
        <f t="shared" si="15"/>
        <v>#REF!</v>
      </c>
      <c r="P99" t="e">
        <f>GRMSDetail!#REF!</f>
        <v>#REF!</v>
      </c>
      <c r="Q99" s="161" t="e">
        <f>GRMSDetail!#REF!</f>
        <v>#REF!</v>
      </c>
      <c r="R99" t="e">
        <f>GRMSDetail!#REF!</f>
        <v>#REF!</v>
      </c>
      <c r="S99" t="e">
        <f>GRMSDetail!#REF!</f>
        <v>#REF!</v>
      </c>
      <c r="T99" t="e">
        <f>VLOOKUP('XL-OPT'!Q99,Months!$A$4:$D$288,4)</f>
        <v>#REF!</v>
      </c>
    </row>
    <row r="100" spans="2:20" x14ac:dyDescent="0.2">
      <c r="B100" t="str">
        <f t="shared" si="16"/>
        <v>MGMT-WE-XL-OPT-BAS39814</v>
      </c>
      <c r="C100" s="161">
        <f t="shared" si="22"/>
        <v>39814</v>
      </c>
      <c r="D100">
        <f t="shared" si="17"/>
        <v>0</v>
      </c>
      <c r="E100">
        <f t="shared" si="18"/>
        <v>0</v>
      </c>
      <c r="F100" t="str">
        <f t="shared" si="19"/>
        <v>MGMT-WE-XL-OPT-PRC39814</v>
      </c>
      <c r="G100" s="161">
        <f t="shared" si="20"/>
        <v>39814</v>
      </c>
      <c r="H100">
        <f t="shared" si="21"/>
        <v>0</v>
      </c>
      <c r="I100">
        <v>92</v>
      </c>
      <c r="O100" t="e">
        <f t="shared" si="15"/>
        <v>#REF!</v>
      </c>
      <c r="P100" t="e">
        <f>GRMSDetail!#REF!</f>
        <v>#REF!</v>
      </c>
      <c r="Q100" s="161" t="e">
        <f>GRMSDetail!#REF!</f>
        <v>#REF!</v>
      </c>
      <c r="R100" t="e">
        <f>GRMSDetail!#REF!</f>
        <v>#REF!</v>
      </c>
      <c r="S100" t="e">
        <f>GRMSDetail!#REF!</f>
        <v>#REF!</v>
      </c>
      <c r="T100" t="e">
        <f>VLOOKUP('XL-OPT'!Q100,Months!$A$4:$D$288,4)</f>
        <v>#REF!</v>
      </c>
    </row>
    <row r="101" spans="2:20" x14ac:dyDescent="0.2">
      <c r="B101" t="str">
        <f t="shared" si="16"/>
        <v>MGMT-WE-XL-OPT-BAS39845</v>
      </c>
      <c r="C101" s="161">
        <f t="shared" si="22"/>
        <v>39845</v>
      </c>
      <c r="D101">
        <f t="shared" si="17"/>
        <v>0</v>
      </c>
      <c r="E101">
        <f t="shared" si="18"/>
        <v>0</v>
      </c>
      <c r="F101" t="str">
        <f t="shared" si="19"/>
        <v>MGMT-WE-XL-OPT-PRC39845</v>
      </c>
      <c r="G101" s="161">
        <f t="shared" si="20"/>
        <v>39845</v>
      </c>
      <c r="H101">
        <f t="shared" si="21"/>
        <v>0</v>
      </c>
      <c r="I101">
        <v>93</v>
      </c>
      <c r="O101" t="e">
        <f t="shared" si="15"/>
        <v>#REF!</v>
      </c>
      <c r="P101" t="e">
        <f>GRMSDetail!#REF!</f>
        <v>#REF!</v>
      </c>
      <c r="Q101" s="161" t="e">
        <f>GRMSDetail!#REF!</f>
        <v>#REF!</v>
      </c>
      <c r="R101" t="e">
        <f>GRMSDetail!#REF!</f>
        <v>#REF!</v>
      </c>
      <c r="S101" t="e">
        <f>GRMSDetail!#REF!</f>
        <v>#REF!</v>
      </c>
      <c r="T101" t="e">
        <f>VLOOKUP('XL-OPT'!Q101,Months!$A$4:$D$288,4)</f>
        <v>#REF!</v>
      </c>
    </row>
    <row r="102" spans="2:20" x14ac:dyDescent="0.2">
      <c r="B102" t="str">
        <f t="shared" si="16"/>
        <v>MGMT-WE-XL-OPT-BAS39873</v>
      </c>
      <c r="C102" s="161">
        <f t="shared" si="22"/>
        <v>39873</v>
      </c>
      <c r="D102">
        <f t="shared" si="17"/>
        <v>0</v>
      </c>
      <c r="E102">
        <f t="shared" si="18"/>
        <v>0</v>
      </c>
      <c r="F102" t="str">
        <f t="shared" si="19"/>
        <v>MGMT-WE-XL-OPT-PRC39873</v>
      </c>
      <c r="G102" s="161">
        <f t="shared" si="20"/>
        <v>39873</v>
      </c>
      <c r="H102">
        <f t="shared" si="21"/>
        <v>0</v>
      </c>
      <c r="I102">
        <v>94</v>
      </c>
      <c r="O102" t="e">
        <f t="shared" si="15"/>
        <v>#REF!</v>
      </c>
      <c r="P102" t="e">
        <f>GRMSDetail!#REF!</f>
        <v>#REF!</v>
      </c>
      <c r="Q102" s="161" t="e">
        <f>GRMSDetail!#REF!</f>
        <v>#REF!</v>
      </c>
      <c r="R102" t="e">
        <f>GRMSDetail!#REF!</f>
        <v>#REF!</v>
      </c>
      <c r="S102" t="e">
        <f>GRMSDetail!#REF!</f>
        <v>#REF!</v>
      </c>
      <c r="T102" t="e">
        <f>VLOOKUP('XL-OPT'!Q102,Months!$A$4:$D$288,4)</f>
        <v>#REF!</v>
      </c>
    </row>
    <row r="103" spans="2:20" x14ac:dyDescent="0.2">
      <c r="B103" t="str">
        <f t="shared" si="16"/>
        <v>MGMT-WE-XL-OPT-BAS39904</v>
      </c>
      <c r="C103" s="161">
        <f t="shared" si="22"/>
        <v>39904</v>
      </c>
      <c r="D103">
        <f t="shared" si="17"/>
        <v>0</v>
      </c>
      <c r="E103">
        <f t="shared" si="18"/>
        <v>0</v>
      </c>
      <c r="F103" t="str">
        <f t="shared" si="19"/>
        <v>MGMT-WE-XL-OPT-PRC39904</v>
      </c>
      <c r="G103" s="161">
        <f t="shared" si="20"/>
        <v>39904</v>
      </c>
      <c r="H103">
        <f t="shared" si="21"/>
        <v>0</v>
      </c>
      <c r="I103">
        <v>95</v>
      </c>
      <c r="O103" t="e">
        <f t="shared" si="15"/>
        <v>#REF!</v>
      </c>
      <c r="P103" t="e">
        <f>GRMSDetail!#REF!</f>
        <v>#REF!</v>
      </c>
      <c r="Q103" s="161" t="e">
        <f>GRMSDetail!#REF!</f>
        <v>#REF!</v>
      </c>
      <c r="R103" t="e">
        <f>GRMSDetail!#REF!</f>
        <v>#REF!</v>
      </c>
      <c r="S103" t="e">
        <f>GRMSDetail!#REF!</f>
        <v>#REF!</v>
      </c>
      <c r="T103" t="e">
        <f>VLOOKUP('XL-OPT'!Q103,Months!$A$4:$D$288,4)</f>
        <v>#REF!</v>
      </c>
    </row>
    <row r="104" spans="2:20" x14ac:dyDescent="0.2">
      <c r="B104" t="str">
        <f t="shared" si="16"/>
        <v>MGMT-WE-XL-OPT-BAS39934</v>
      </c>
      <c r="C104" s="161">
        <f t="shared" si="22"/>
        <v>39934</v>
      </c>
      <c r="D104">
        <f t="shared" si="17"/>
        <v>0</v>
      </c>
      <c r="E104">
        <f t="shared" si="18"/>
        <v>0</v>
      </c>
      <c r="F104" t="str">
        <f t="shared" si="19"/>
        <v>MGMT-WE-XL-OPT-PRC39934</v>
      </c>
      <c r="G104" s="161">
        <f t="shared" si="20"/>
        <v>39934</v>
      </c>
      <c r="H104">
        <f t="shared" si="21"/>
        <v>0</v>
      </c>
      <c r="I104">
        <v>96</v>
      </c>
      <c r="O104" t="e">
        <f t="shared" si="15"/>
        <v>#REF!</v>
      </c>
      <c r="P104" t="e">
        <f>GRMSDetail!#REF!</f>
        <v>#REF!</v>
      </c>
      <c r="Q104" s="161" t="e">
        <f>GRMSDetail!#REF!</f>
        <v>#REF!</v>
      </c>
      <c r="R104" t="e">
        <f>GRMSDetail!#REF!</f>
        <v>#REF!</v>
      </c>
      <c r="S104" t="e">
        <f>GRMSDetail!#REF!</f>
        <v>#REF!</v>
      </c>
      <c r="T104" t="e">
        <f>VLOOKUP('XL-OPT'!Q104,Months!$A$4:$D$288,4)</f>
        <v>#REF!</v>
      </c>
    </row>
    <row r="105" spans="2:20" x14ac:dyDescent="0.2">
      <c r="B105" t="str">
        <f t="shared" ref="B105:B128" si="23">CONCATENATE(C$8,C105)</f>
        <v>MGMT-WE-XL-OPT-BAS39965</v>
      </c>
      <c r="C105" s="161">
        <f t="shared" si="22"/>
        <v>39965</v>
      </c>
      <c r="D105">
        <f t="shared" ref="D105:D128" si="24">SUMIF($O$1:$O$2500,B105,$R$1:$R$2500)/10000</f>
        <v>0</v>
      </c>
      <c r="E105">
        <f t="shared" ref="E105:E128" si="25">SUMIF($O$1:$O$2500,B105,$S$1:$S$2500)/10000</f>
        <v>0</v>
      </c>
      <c r="F105" t="str">
        <f t="shared" ref="F105:F128" si="26">CONCATENATE(G$8,G105)</f>
        <v>MGMT-WE-XL-OPT-PRC39965</v>
      </c>
      <c r="G105" s="161">
        <f t="shared" ref="G105:G128" si="27">C105</f>
        <v>39965</v>
      </c>
      <c r="H105">
        <f t="shared" ref="H105:H128" si="28">SUMIF($O$1:$O$2500,F105,$R$1:$R$2500)/10000</f>
        <v>0</v>
      </c>
      <c r="I105">
        <v>97</v>
      </c>
      <c r="O105" t="e">
        <f t="shared" si="15"/>
        <v>#REF!</v>
      </c>
      <c r="P105" t="e">
        <f>GRMSDetail!#REF!</f>
        <v>#REF!</v>
      </c>
      <c r="Q105" s="161" t="e">
        <f>GRMSDetail!#REF!</f>
        <v>#REF!</v>
      </c>
      <c r="R105" t="e">
        <f>GRMSDetail!#REF!</f>
        <v>#REF!</v>
      </c>
      <c r="S105" t="e">
        <f>GRMSDetail!#REF!</f>
        <v>#REF!</v>
      </c>
      <c r="T105" t="e">
        <f>VLOOKUP('XL-OPT'!Q105,Months!$A$4:$D$288,4)</f>
        <v>#REF!</v>
      </c>
    </row>
    <row r="106" spans="2:20" x14ac:dyDescent="0.2">
      <c r="B106" t="str">
        <f t="shared" si="23"/>
        <v>MGMT-WE-XL-OPT-BAS39995</v>
      </c>
      <c r="C106" s="161">
        <f t="shared" ref="C106:C128" si="29">EOMONTH(C105,0)+1</f>
        <v>39995</v>
      </c>
      <c r="D106">
        <f t="shared" si="24"/>
        <v>0</v>
      </c>
      <c r="E106">
        <f t="shared" si="25"/>
        <v>0</v>
      </c>
      <c r="F106" t="str">
        <f t="shared" si="26"/>
        <v>MGMT-WE-XL-OPT-PRC39995</v>
      </c>
      <c r="G106" s="161">
        <f t="shared" si="27"/>
        <v>39995</v>
      </c>
      <c r="H106">
        <f t="shared" si="28"/>
        <v>0</v>
      </c>
      <c r="I106">
        <v>98</v>
      </c>
      <c r="O106" t="e">
        <f t="shared" si="15"/>
        <v>#REF!</v>
      </c>
      <c r="P106" t="e">
        <f>GRMSDetail!#REF!</f>
        <v>#REF!</v>
      </c>
      <c r="Q106" s="161" t="e">
        <f>GRMSDetail!#REF!</f>
        <v>#REF!</v>
      </c>
      <c r="R106" t="e">
        <f>GRMSDetail!#REF!</f>
        <v>#REF!</v>
      </c>
      <c r="S106" t="e">
        <f>GRMSDetail!#REF!</f>
        <v>#REF!</v>
      </c>
      <c r="T106" t="e">
        <f>VLOOKUP('XL-OPT'!Q106,Months!$A$4:$D$288,4)</f>
        <v>#REF!</v>
      </c>
    </row>
    <row r="107" spans="2:20" x14ac:dyDescent="0.2">
      <c r="B107" t="str">
        <f t="shared" si="23"/>
        <v>MGMT-WE-XL-OPT-BAS40026</v>
      </c>
      <c r="C107" s="161">
        <f t="shared" si="29"/>
        <v>40026</v>
      </c>
      <c r="D107">
        <f t="shared" si="24"/>
        <v>0</v>
      </c>
      <c r="E107">
        <f t="shared" si="25"/>
        <v>0</v>
      </c>
      <c r="F107" t="str">
        <f t="shared" si="26"/>
        <v>MGMT-WE-XL-OPT-PRC40026</v>
      </c>
      <c r="G107" s="161">
        <f t="shared" si="27"/>
        <v>40026</v>
      </c>
      <c r="H107">
        <f t="shared" si="28"/>
        <v>0</v>
      </c>
      <c r="I107">
        <v>99</v>
      </c>
      <c r="O107" t="e">
        <f t="shared" si="15"/>
        <v>#REF!</v>
      </c>
      <c r="P107" t="e">
        <f>GRMSDetail!#REF!</f>
        <v>#REF!</v>
      </c>
      <c r="Q107" s="161" t="e">
        <f>GRMSDetail!#REF!</f>
        <v>#REF!</v>
      </c>
      <c r="R107" t="e">
        <f>GRMSDetail!#REF!</f>
        <v>#REF!</v>
      </c>
      <c r="S107" t="e">
        <f>GRMSDetail!#REF!</f>
        <v>#REF!</v>
      </c>
      <c r="T107" t="e">
        <f>VLOOKUP('XL-OPT'!Q107,Months!$A$4:$D$288,4)</f>
        <v>#REF!</v>
      </c>
    </row>
    <row r="108" spans="2:20" x14ac:dyDescent="0.2">
      <c r="B108" t="str">
        <f t="shared" si="23"/>
        <v>MGMT-WE-XL-OPT-BAS40057</v>
      </c>
      <c r="C108" s="161">
        <f t="shared" si="29"/>
        <v>40057</v>
      </c>
      <c r="D108">
        <f t="shared" si="24"/>
        <v>0</v>
      </c>
      <c r="E108">
        <f t="shared" si="25"/>
        <v>0</v>
      </c>
      <c r="F108" t="str">
        <f t="shared" si="26"/>
        <v>MGMT-WE-XL-OPT-PRC40057</v>
      </c>
      <c r="G108" s="161">
        <f t="shared" si="27"/>
        <v>40057</v>
      </c>
      <c r="H108">
        <f t="shared" si="28"/>
        <v>0</v>
      </c>
      <c r="I108">
        <v>100</v>
      </c>
      <c r="O108" t="e">
        <f t="shared" si="15"/>
        <v>#REF!</v>
      </c>
      <c r="P108" t="e">
        <f>GRMSDetail!#REF!</f>
        <v>#REF!</v>
      </c>
      <c r="Q108" s="161" t="e">
        <f>GRMSDetail!#REF!</f>
        <v>#REF!</v>
      </c>
      <c r="R108" t="e">
        <f>GRMSDetail!#REF!</f>
        <v>#REF!</v>
      </c>
      <c r="S108" t="e">
        <f>GRMSDetail!#REF!</f>
        <v>#REF!</v>
      </c>
      <c r="T108" t="e">
        <f>VLOOKUP('XL-OPT'!Q108,Months!$A$4:$D$288,4)</f>
        <v>#REF!</v>
      </c>
    </row>
    <row r="109" spans="2:20" x14ac:dyDescent="0.2">
      <c r="B109" t="str">
        <f t="shared" si="23"/>
        <v>MGMT-WE-XL-OPT-BAS40087</v>
      </c>
      <c r="C109" s="161">
        <f t="shared" si="29"/>
        <v>40087</v>
      </c>
      <c r="D109">
        <f t="shared" si="24"/>
        <v>0</v>
      </c>
      <c r="E109">
        <f t="shared" si="25"/>
        <v>0</v>
      </c>
      <c r="F109" t="str">
        <f t="shared" si="26"/>
        <v>MGMT-WE-XL-OPT-PRC40087</v>
      </c>
      <c r="G109" s="161">
        <f t="shared" si="27"/>
        <v>40087</v>
      </c>
      <c r="H109">
        <f t="shared" si="28"/>
        <v>0</v>
      </c>
      <c r="I109">
        <v>101</v>
      </c>
      <c r="O109" t="e">
        <f t="shared" si="15"/>
        <v>#REF!</v>
      </c>
      <c r="P109" t="e">
        <f>GRMSDetail!#REF!</f>
        <v>#REF!</v>
      </c>
      <c r="Q109" s="161" t="e">
        <f>GRMSDetail!#REF!</f>
        <v>#REF!</v>
      </c>
      <c r="R109" t="e">
        <f>GRMSDetail!#REF!</f>
        <v>#REF!</v>
      </c>
      <c r="S109" t="e">
        <f>GRMSDetail!#REF!</f>
        <v>#REF!</v>
      </c>
      <c r="T109" t="e">
        <f>VLOOKUP('XL-OPT'!Q109,Months!$A$4:$D$288,4)</f>
        <v>#REF!</v>
      </c>
    </row>
    <row r="110" spans="2:20" x14ac:dyDescent="0.2">
      <c r="B110" t="str">
        <f t="shared" si="23"/>
        <v>MGMT-WE-XL-OPT-BAS40118</v>
      </c>
      <c r="C110" s="161">
        <f t="shared" si="29"/>
        <v>40118</v>
      </c>
      <c r="D110">
        <f t="shared" si="24"/>
        <v>0</v>
      </c>
      <c r="E110">
        <f t="shared" si="25"/>
        <v>0</v>
      </c>
      <c r="F110" t="str">
        <f t="shared" si="26"/>
        <v>MGMT-WE-XL-OPT-PRC40118</v>
      </c>
      <c r="G110" s="161">
        <f t="shared" si="27"/>
        <v>40118</v>
      </c>
      <c r="H110">
        <f t="shared" si="28"/>
        <v>0</v>
      </c>
      <c r="I110">
        <v>102</v>
      </c>
      <c r="O110" t="e">
        <f t="shared" si="15"/>
        <v>#REF!</v>
      </c>
      <c r="P110" t="e">
        <f>GRMSDetail!#REF!</f>
        <v>#REF!</v>
      </c>
      <c r="Q110" s="161" t="e">
        <f>GRMSDetail!#REF!</f>
        <v>#REF!</v>
      </c>
      <c r="R110" t="e">
        <f>GRMSDetail!#REF!</f>
        <v>#REF!</v>
      </c>
      <c r="S110" t="e">
        <f>GRMSDetail!#REF!</f>
        <v>#REF!</v>
      </c>
      <c r="T110" t="e">
        <f>VLOOKUP('XL-OPT'!Q110,Months!$A$4:$D$288,4)</f>
        <v>#REF!</v>
      </c>
    </row>
    <row r="111" spans="2:20" x14ac:dyDescent="0.2">
      <c r="B111" t="str">
        <f t="shared" si="23"/>
        <v>MGMT-WE-XL-OPT-BAS40148</v>
      </c>
      <c r="C111" s="161">
        <f t="shared" si="29"/>
        <v>40148</v>
      </c>
      <c r="D111">
        <f t="shared" si="24"/>
        <v>0</v>
      </c>
      <c r="E111">
        <f t="shared" si="25"/>
        <v>0</v>
      </c>
      <c r="F111" t="str">
        <f t="shared" si="26"/>
        <v>MGMT-WE-XL-OPT-PRC40148</v>
      </c>
      <c r="G111" s="161">
        <f t="shared" si="27"/>
        <v>40148</v>
      </c>
      <c r="H111">
        <f t="shared" si="28"/>
        <v>0</v>
      </c>
      <c r="I111">
        <v>103</v>
      </c>
      <c r="O111" t="e">
        <f t="shared" si="15"/>
        <v>#REF!</v>
      </c>
      <c r="P111" t="e">
        <f>GRMSDetail!#REF!</f>
        <v>#REF!</v>
      </c>
      <c r="Q111" s="161" t="e">
        <f>GRMSDetail!#REF!</f>
        <v>#REF!</v>
      </c>
      <c r="R111" t="e">
        <f>GRMSDetail!#REF!</f>
        <v>#REF!</v>
      </c>
      <c r="S111" t="e">
        <f>GRMSDetail!#REF!</f>
        <v>#REF!</v>
      </c>
      <c r="T111" t="e">
        <f>VLOOKUP('XL-OPT'!Q111,Months!$A$4:$D$288,4)</f>
        <v>#REF!</v>
      </c>
    </row>
    <row r="112" spans="2:20" x14ac:dyDescent="0.2">
      <c r="B112" t="str">
        <f t="shared" si="23"/>
        <v>MGMT-WE-XL-OPT-BAS40179</v>
      </c>
      <c r="C112" s="161">
        <f t="shared" si="29"/>
        <v>40179</v>
      </c>
      <c r="D112">
        <f t="shared" si="24"/>
        <v>0</v>
      </c>
      <c r="E112">
        <f t="shared" si="25"/>
        <v>0</v>
      </c>
      <c r="F112" t="str">
        <f t="shared" si="26"/>
        <v>MGMT-WE-XL-OPT-PRC40179</v>
      </c>
      <c r="G112" s="161">
        <f t="shared" si="27"/>
        <v>40179</v>
      </c>
      <c r="H112">
        <f t="shared" si="28"/>
        <v>0</v>
      </c>
      <c r="I112">
        <v>104</v>
      </c>
      <c r="O112" t="e">
        <f t="shared" si="15"/>
        <v>#REF!</v>
      </c>
      <c r="P112" t="e">
        <f>GRMSDetail!#REF!</f>
        <v>#REF!</v>
      </c>
      <c r="Q112" s="161" t="e">
        <f>GRMSDetail!#REF!</f>
        <v>#REF!</v>
      </c>
      <c r="R112" t="e">
        <f>GRMSDetail!#REF!</f>
        <v>#REF!</v>
      </c>
      <c r="S112" t="e">
        <f>GRMSDetail!#REF!</f>
        <v>#REF!</v>
      </c>
      <c r="T112" t="e">
        <f>VLOOKUP('XL-OPT'!Q112,Months!$A$4:$D$288,4)</f>
        <v>#REF!</v>
      </c>
    </row>
    <row r="113" spans="2:20" x14ac:dyDescent="0.2">
      <c r="B113" t="str">
        <f t="shared" si="23"/>
        <v>MGMT-WE-XL-OPT-BAS40210</v>
      </c>
      <c r="C113" s="161">
        <f t="shared" si="29"/>
        <v>40210</v>
      </c>
      <c r="D113">
        <f t="shared" si="24"/>
        <v>0</v>
      </c>
      <c r="E113">
        <f t="shared" si="25"/>
        <v>0</v>
      </c>
      <c r="F113" t="str">
        <f t="shared" si="26"/>
        <v>MGMT-WE-XL-OPT-PRC40210</v>
      </c>
      <c r="G113" s="161">
        <f t="shared" si="27"/>
        <v>40210</v>
      </c>
      <c r="H113">
        <f t="shared" si="28"/>
        <v>0</v>
      </c>
      <c r="I113">
        <v>105</v>
      </c>
      <c r="O113" t="e">
        <f t="shared" si="15"/>
        <v>#REF!</v>
      </c>
      <c r="P113" t="e">
        <f>GRMSDetail!#REF!</f>
        <v>#REF!</v>
      </c>
      <c r="Q113" s="161" t="e">
        <f>GRMSDetail!#REF!</f>
        <v>#REF!</v>
      </c>
      <c r="R113" t="e">
        <f>GRMSDetail!#REF!</f>
        <v>#REF!</v>
      </c>
      <c r="S113" t="e">
        <f>GRMSDetail!#REF!</f>
        <v>#REF!</v>
      </c>
      <c r="T113" t="e">
        <f>VLOOKUP('XL-OPT'!Q113,Months!$A$4:$D$288,4)</f>
        <v>#REF!</v>
      </c>
    </row>
    <row r="114" spans="2:20" x14ac:dyDescent="0.2">
      <c r="B114" t="str">
        <f t="shared" si="23"/>
        <v>MGMT-WE-XL-OPT-BAS40238</v>
      </c>
      <c r="C114" s="161">
        <f t="shared" si="29"/>
        <v>40238</v>
      </c>
      <c r="D114">
        <f t="shared" si="24"/>
        <v>0</v>
      </c>
      <c r="E114">
        <f t="shared" si="25"/>
        <v>0</v>
      </c>
      <c r="F114" t="str">
        <f t="shared" si="26"/>
        <v>MGMT-WE-XL-OPT-PRC40238</v>
      </c>
      <c r="G114" s="161">
        <f t="shared" si="27"/>
        <v>40238</v>
      </c>
      <c r="H114">
        <f t="shared" si="28"/>
        <v>0</v>
      </c>
      <c r="I114">
        <v>106</v>
      </c>
      <c r="O114" t="e">
        <f t="shared" si="15"/>
        <v>#REF!</v>
      </c>
      <c r="P114" t="e">
        <f>GRMSDetail!#REF!</f>
        <v>#REF!</v>
      </c>
      <c r="Q114" s="161" t="e">
        <f>GRMSDetail!#REF!</f>
        <v>#REF!</v>
      </c>
      <c r="R114" t="e">
        <f>GRMSDetail!#REF!</f>
        <v>#REF!</v>
      </c>
      <c r="S114" t="e">
        <f>GRMSDetail!#REF!</f>
        <v>#REF!</v>
      </c>
      <c r="T114" t="e">
        <f>VLOOKUP('XL-OPT'!Q114,Months!$A$4:$D$288,4)</f>
        <v>#REF!</v>
      </c>
    </row>
    <row r="115" spans="2:20" x14ac:dyDescent="0.2">
      <c r="B115" t="str">
        <f t="shared" si="23"/>
        <v>MGMT-WE-XL-OPT-BAS40269</v>
      </c>
      <c r="C115" s="161">
        <f t="shared" si="29"/>
        <v>40269</v>
      </c>
      <c r="D115">
        <f t="shared" si="24"/>
        <v>0</v>
      </c>
      <c r="E115">
        <f t="shared" si="25"/>
        <v>0</v>
      </c>
      <c r="F115" t="str">
        <f t="shared" si="26"/>
        <v>MGMT-WE-XL-OPT-PRC40269</v>
      </c>
      <c r="G115" s="161">
        <f t="shared" si="27"/>
        <v>40269</v>
      </c>
      <c r="H115">
        <f t="shared" si="28"/>
        <v>0</v>
      </c>
      <c r="I115">
        <v>107</v>
      </c>
      <c r="O115" t="e">
        <f t="shared" si="15"/>
        <v>#REF!</v>
      </c>
      <c r="P115" t="e">
        <f>GRMSDetail!#REF!</f>
        <v>#REF!</v>
      </c>
      <c r="Q115" s="161" t="e">
        <f>GRMSDetail!#REF!</f>
        <v>#REF!</v>
      </c>
      <c r="R115" t="e">
        <f>GRMSDetail!#REF!</f>
        <v>#REF!</v>
      </c>
      <c r="S115" t="e">
        <f>GRMSDetail!#REF!</f>
        <v>#REF!</v>
      </c>
      <c r="T115" t="e">
        <f>VLOOKUP('XL-OPT'!Q115,Months!$A$4:$D$288,4)</f>
        <v>#REF!</v>
      </c>
    </row>
    <row r="116" spans="2:20" x14ac:dyDescent="0.2">
      <c r="B116" t="str">
        <f t="shared" si="23"/>
        <v>MGMT-WE-XL-OPT-BAS40299</v>
      </c>
      <c r="C116" s="161">
        <f t="shared" si="29"/>
        <v>40299</v>
      </c>
      <c r="D116">
        <f t="shared" si="24"/>
        <v>0</v>
      </c>
      <c r="E116">
        <f t="shared" si="25"/>
        <v>0</v>
      </c>
      <c r="F116" t="str">
        <f t="shared" si="26"/>
        <v>MGMT-WE-XL-OPT-PRC40299</v>
      </c>
      <c r="G116" s="161">
        <f t="shared" si="27"/>
        <v>40299</v>
      </c>
      <c r="H116">
        <f t="shared" si="28"/>
        <v>0</v>
      </c>
      <c r="I116">
        <v>108</v>
      </c>
      <c r="O116" t="e">
        <f t="shared" si="15"/>
        <v>#REF!</v>
      </c>
      <c r="P116" t="e">
        <f>GRMSDetail!#REF!</f>
        <v>#REF!</v>
      </c>
      <c r="Q116" s="161" t="e">
        <f>GRMSDetail!#REF!</f>
        <v>#REF!</v>
      </c>
      <c r="R116" t="e">
        <f>GRMSDetail!#REF!</f>
        <v>#REF!</v>
      </c>
      <c r="S116" t="e">
        <f>GRMSDetail!#REF!</f>
        <v>#REF!</v>
      </c>
      <c r="T116" t="e">
        <f>VLOOKUP('XL-OPT'!Q116,Months!$A$4:$D$288,4)</f>
        <v>#REF!</v>
      </c>
    </row>
    <row r="117" spans="2:20" x14ac:dyDescent="0.2">
      <c r="B117" t="str">
        <f t="shared" si="23"/>
        <v>MGMT-WE-XL-OPT-BAS40330</v>
      </c>
      <c r="C117" s="161">
        <f t="shared" si="29"/>
        <v>40330</v>
      </c>
      <c r="D117">
        <f t="shared" si="24"/>
        <v>0</v>
      </c>
      <c r="E117">
        <f t="shared" si="25"/>
        <v>0</v>
      </c>
      <c r="F117" t="str">
        <f t="shared" si="26"/>
        <v>MGMT-WE-XL-OPT-PRC40330</v>
      </c>
      <c r="G117" s="161">
        <f t="shared" si="27"/>
        <v>40330</v>
      </c>
      <c r="H117">
        <f t="shared" si="28"/>
        <v>0</v>
      </c>
      <c r="I117">
        <v>109</v>
      </c>
      <c r="O117" t="e">
        <f t="shared" si="15"/>
        <v>#REF!</v>
      </c>
      <c r="P117" t="e">
        <f>GRMSDetail!#REF!</f>
        <v>#REF!</v>
      </c>
      <c r="Q117" s="161" t="e">
        <f>GRMSDetail!#REF!</f>
        <v>#REF!</v>
      </c>
      <c r="R117" t="e">
        <f>GRMSDetail!#REF!</f>
        <v>#REF!</v>
      </c>
      <c r="S117" t="e">
        <f>GRMSDetail!#REF!</f>
        <v>#REF!</v>
      </c>
      <c r="T117" t="e">
        <f>VLOOKUP('XL-OPT'!Q117,Months!$A$4:$D$288,4)</f>
        <v>#REF!</v>
      </c>
    </row>
    <row r="118" spans="2:20" x14ac:dyDescent="0.2">
      <c r="B118" t="str">
        <f t="shared" si="23"/>
        <v>MGMT-WE-XL-OPT-BAS40360</v>
      </c>
      <c r="C118" s="161">
        <f t="shared" si="29"/>
        <v>40360</v>
      </c>
      <c r="D118">
        <f t="shared" si="24"/>
        <v>0</v>
      </c>
      <c r="E118">
        <f t="shared" si="25"/>
        <v>0</v>
      </c>
      <c r="F118" t="str">
        <f t="shared" si="26"/>
        <v>MGMT-WE-XL-OPT-PRC40360</v>
      </c>
      <c r="G118" s="161">
        <f t="shared" si="27"/>
        <v>40360</v>
      </c>
      <c r="H118">
        <f t="shared" si="28"/>
        <v>0</v>
      </c>
      <c r="I118">
        <v>110</v>
      </c>
      <c r="O118" t="e">
        <f t="shared" si="15"/>
        <v>#REF!</v>
      </c>
      <c r="P118" t="e">
        <f>GRMSDetail!#REF!</f>
        <v>#REF!</v>
      </c>
      <c r="Q118" s="161" t="e">
        <f>GRMSDetail!#REF!</f>
        <v>#REF!</v>
      </c>
      <c r="R118" t="e">
        <f>GRMSDetail!#REF!</f>
        <v>#REF!</v>
      </c>
      <c r="S118" t="e">
        <f>GRMSDetail!#REF!</f>
        <v>#REF!</v>
      </c>
      <c r="T118" t="e">
        <f>VLOOKUP('XL-OPT'!Q118,Months!$A$4:$D$288,4)</f>
        <v>#REF!</v>
      </c>
    </row>
    <row r="119" spans="2:20" x14ac:dyDescent="0.2">
      <c r="B119" t="str">
        <f t="shared" si="23"/>
        <v>MGMT-WE-XL-OPT-BAS40391</v>
      </c>
      <c r="C119" s="161">
        <f t="shared" si="29"/>
        <v>40391</v>
      </c>
      <c r="D119">
        <f t="shared" si="24"/>
        <v>0</v>
      </c>
      <c r="E119">
        <f t="shared" si="25"/>
        <v>0</v>
      </c>
      <c r="F119" t="str">
        <f t="shared" si="26"/>
        <v>MGMT-WE-XL-OPT-PRC40391</v>
      </c>
      <c r="G119" s="161">
        <f t="shared" si="27"/>
        <v>40391</v>
      </c>
      <c r="H119">
        <f t="shared" si="28"/>
        <v>0</v>
      </c>
      <c r="I119">
        <v>111</v>
      </c>
      <c r="O119" t="e">
        <f t="shared" si="15"/>
        <v>#REF!</v>
      </c>
      <c r="P119" t="e">
        <f>GRMSDetail!#REF!</f>
        <v>#REF!</v>
      </c>
      <c r="Q119" s="161" t="e">
        <f>GRMSDetail!#REF!</f>
        <v>#REF!</v>
      </c>
      <c r="R119" t="e">
        <f>GRMSDetail!#REF!</f>
        <v>#REF!</v>
      </c>
      <c r="S119" t="e">
        <f>GRMSDetail!#REF!</f>
        <v>#REF!</v>
      </c>
      <c r="T119" t="e">
        <f>VLOOKUP('XL-OPT'!Q119,Months!$A$4:$D$288,4)</f>
        <v>#REF!</v>
      </c>
    </row>
    <row r="120" spans="2:20" x14ac:dyDescent="0.2">
      <c r="B120" t="str">
        <f t="shared" si="23"/>
        <v>MGMT-WE-XL-OPT-BAS40422</v>
      </c>
      <c r="C120" s="161">
        <f t="shared" si="29"/>
        <v>40422</v>
      </c>
      <c r="D120">
        <f t="shared" si="24"/>
        <v>0</v>
      </c>
      <c r="E120">
        <f t="shared" si="25"/>
        <v>0</v>
      </c>
      <c r="F120" t="str">
        <f t="shared" si="26"/>
        <v>MGMT-WE-XL-OPT-PRC40422</v>
      </c>
      <c r="G120" s="161">
        <f t="shared" si="27"/>
        <v>40422</v>
      </c>
      <c r="H120">
        <f t="shared" si="28"/>
        <v>0</v>
      </c>
      <c r="I120">
        <v>112</v>
      </c>
      <c r="O120" t="e">
        <f t="shared" si="15"/>
        <v>#REF!</v>
      </c>
      <c r="P120" t="e">
        <f>GRMSDetail!#REF!</f>
        <v>#REF!</v>
      </c>
      <c r="Q120" s="161" t="e">
        <f>GRMSDetail!#REF!</f>
        <v>#REF!</v>
      </c>
      <c r="R120" t="e">
        <f>GRMSDetail!#REF!</f>
        <v>#REF!</v>
      </c>
      <c r="S120" t="e">
        <f>GRMSDetail!#REF!</f>
        <v>#REF!</v>
      </c>
      <c r="T120" t="e">
        <f>VLOOKUP('XL-OPT'!Q120,Months!$A$4:$D$288,4)</f>
        <v>#REF!</v>
      </c>
    </row>
    <row r="121" spans="2:20" x14ac:dyDescent="0.2">
      <c r="B121" t="str">
        <f t="shared" si="23"/>
        <v>MGMT-WE-XL-OPT-BAS40452</v>
      </c>
      <c r="C121" s="161">
        <f t="shared" si="29"/>
        <v>40452</v>
      </c>
      <c r="D121">
        <f t="shared" si="24"/>
        <v>0</v>
      </c>
      <c r="E121">
        <f t="shared" si="25"/>
        <v>0</v>
      </c>
      <c r="F121" t="str">
        <f t="shared" si="26"/>
        <v>MGMT-WE-XL-OPT-PRC40452</v>
      </c>
      <c r="G121" s="161">
        <f t="shared" si="27"/>
        <v>40452</v>
      </c>
      <c r="H121">
        <f t="shared" si="28"/>
        <v>0</v>
      </c>
      <c r="I121">
        <v>113</v>
      </c>
      <c r="O121" t="e">
        <f t="shared" si="15"/>
        <v>#REF!</v>
      </c>
      <c r="P121" t="e">
        <f>GRMSDetail!#REF!</f>
        <v>#REF!</v>
      </c>
      <c r="Q121" s="161" t="e">
        <f>GRMSDetail!#REF!</f>
        <v>#REF!</v>
      </c>
      <c r="R121" t="e">
        <f>GRMSDetail!#REF!</f>
        <v>#REF!</v>
      </c>
      <c r="S121" t="e">
        <f>GRMSDetail!#REF!</f>
        <v>#REF!</v>
      </c>
      <c r="T121" t="e">
        <f>VLOOKUP('XL-OPT'!Q121,Months!$A$4:$D$288,4)</f>
        <v>#REF!</v>
      </c>
    </row>
    <row r="122" spans="2:20" x14ac:dyDescent="0.2">
      <c r="B122" t="str">
        <f t="shared" si="23"/>
        <v>MGMT-WE-XL-OPT-BAS40483</v>
      </c>
      <c r="C122" s="161">
        <f t="shared" si="29"/>
        <v>40483</v>
      </c>
      <c r="D122">
        <f t="shared" si="24"/>
        <v>0</v>
      </c>
      <c r="E122">
        <f t="shared" si="25"/>
        <v>0</v>
      </c>
      <c r="F122" t="str">
        <f t="shared" si="26"/>
        <v>MGMT-WE-XL-OPT-PRC40483</v>
      </c>
      <c r="G122" s="161">
        <f t="shared" si="27"/>
        <v>40483</v>
      </c>
      <c r="H122">
        <f t="shared" si="28"/>
        <v>0</v>
      </c>
      <c r="I122">
        <v>114</v>
      </c>
      <c r="O122" t="e">
        <f t="shared" si="15"/>
        <v>#REF!</v>
      </c>
      <c r="P122" t="e">
        <f>GRMSDetail!#REF!</f>
        <v>#REF!</v>
      </c>
      <c r="Q122" s="161" t="e">
        <f>GRMSDetail!#REF!</f>
        <v>#REF!</v>
      </c>
      <c r="R122" t="e">
        <f>GRMSDetail!#REF!</f>
        <v>#REF!</v>
      </c>
      <c r="S122" t="e">
        <f>GRMSDetail!#REF!</f>
        <v>#REF!</v>
      </c>
      <c r="T122" t="e">
        <f>VLOOKUP('XL-OPT'!Q122,Months!$A$4:$D$288,4)</f>
        <v>#REF!</v>
      </c>
    </row>
    <row r="123" spans="2:20" x14ac:dyDescent="0.2">
      <c r="B123" t="str">
        <f t="shared" si="23"/>
        <v>MGMT-WE-XL-OPT-BAS40513</v>
      </c>
      <c r="C123" s="161">
        <f t="shared" si="29"/>
        <v>40513</v>
      </c>
      <c r="D123">
        <f t="shared" si="24"/>
        <v>0</v>
      </c>
      <c r="E123">
        <f t="shared" si="25"/>
        <v>0</v>
      </c>
      <c r="F123" t="str">
        <f t="shared" si="26"/>
        <v>MGMT-WE-XL-OPT-PRC40513</v>
      </c>
      <c r="G123" s="161">
        <f t="shared" si="27"/>
        <v>40513</v>
      </c>
      <c r="H123">
        <f t="shared" si="28"/>
        <v>0</v>
      </c>
      <c r="I123">
        <v>115</v>
      </c>
      <c r="O123" t="e">
        <f t="shared" si="15"/>
        <v>#REF!</v>
      </c>
      <c r="P123" t="e">
        <f>GRMSDetail!#REF!</f>
        <v>#REF!</v>
      </c>
      <c r="Q123" s="161" t="e">
        <f>GRMSDetail!#REF!</f>
        <v>#REF!</v>
      </c>
      <c r="R123" t="e">
        <f>GRMSDetail!#REF!</f>
        <v>#REF!</v>
      </c>
      <c r="S123" t="e">
        <f>GRMSDetail!#REF!</f>
        <v>#REF!</v>
      </c>
      <c r="T123" t="e">
        <f>VLOOKUP('XL-OPT'!Q123,Months!$A$4:$D$288,4)</f>
        <v>#REF!</v>
      </c>
    </row>
    <row r="124" spans="2:20" x14ac:dyDescent="0.2">
      <c r="B124" t="str">
        <f t="shared" si="23"/>
        <v>MGMT-WE-XL-OPT-BAS40544</v>
      </c>
      <c r="C124" s="161">
        <f t="shared" si="29"/>
        <v>40544</v>
      </c>
      <c r="D124">
        <f t="shared" si="24"/>
        <v>0</v>
      </c>
      <c r="E124">
        <f t="shared" si="25"/>
        <v>0</v>
      </c>
      <c r="F124" t="str">
        <f t="shared" si="26"/>
        <v>MGMT-WE-XL-OPT-PRC40544</v>
      </c>
      <c r="G124" s="161">
        <f t="shared" si="27"/>
        <v>40544</v>
      </c>
      <c r="H124">
        <f t="shared" si="28"/>
        <v>0</v>
      </c>
      <c r="I124">
        <v>116</v>
      </c>
      <c r="O124" t="e">
        <f t="shared" si="15"/>
        <v>#REF!</v>
      </c>
      <c r="P124" t="e">
        <f>GRMSDetail!#REF!</f>
        <v>#REF!</v>
      </c>
      <c r="Q124" s="161" t="e">
        <f>GRMSDetail!#REF!</f>
        <v>#REF!</v>
      </c>
      <c r="R124" t="e">
        <f>GRMSDetail!#REF!</f>
        <v>#REF!</v>
      </c>
      <c r="S124" t="e">
        <f>GRMSDetail!#REF!</f>
        <v>#REF!</v>
      </c>
      <c r="T124" t="e">
        <f>VLOOKUP('XL-OPT'!Q124,Months!$A$4:$D$288,4)</f>
        <v>#REF!</v>
      </c>
    </row>
    <row r="125" spans="2:20" x14ac:dyDescent="0.2">
      <c r="B125" t="str">
        <f t="shared" si="23"/>
        <v>MGMT-WE-XL-OPT-BAS40575</v>
      </c>
      <c r="C125" s="161">
        <f t="shared" si="29"/>
        <v>40575</v>
      </c>
      <c r="D125">
        <f t="shared" si="24"/>
        <v>0</v>
      </c>
      <c r="E125">
        <f t="shared" si="25"/>
        <v>0</v>
      </c>
      <c r="F125" t="str">
        <f t="shared" si="26"/>
        <v>MGMT-WE-XL-OPT-PRC40575</v>
      </c>
      <c r="G125" s="161">
        <f t="shared" si="27"/>
        <v>40575</v>
      </c>
      <c r="H125">
        <f t="shared" si="28"/>
        <v>0</v>
      </c>
      <c r="I125">
        <v>117</v>
      </c>
      <c r="O125" t="e">
        <f t="shared" si="15"/>
        <v>#REF!</v>
      </c>
      <c r="P125" t="e">
        <f>GRMSDetail!#REF!</f>
        <v>#REF!</v>
      </c>
      <c r="Q125" s="161" t="e">
        <f>GRMSDetail!#REF!</f>
        <v>#REF!</v>
      </c>
      <c r="R125" t="e">
        <f>GRMSDetail!#REF!</f>
        <v>#REF!</v>
      </c>
      <c r="S125" t="e">
        <f>GRMSDetail!#REF!</f>
        <v>#REF!</v>
      </c>
      <c r="T125" t="e">
        <f>VLOOKUP('XL-OPT'!Q125,Months!$A$4:$D$288,4)</f>
        <v>#REF!</v>
      </c>
    </row>
    <row r="126" spans="2:20" x14ac:dyDescent="0.2">
      <c r="B126" t="str">
        <f t="shared" si="23"/>
        <v>MGMT-WE-XL-OPT-BAS40603</v>
      </c>
      <c r="C126" s="161">
        <f t="shared" si="29"/>
        <v>40603</v>
      </c>
      <c r="D126">
        <f t="shared" si="24"/>
        <v>0</v>
      </c>
      <c r="E126">
        <f t="shared" si="25"/>
        <v>0</v>
      </c>
      <c r="F126" t="str">
        <f t="shared" si="26"/>
        <v>MGMT-WE-XL-OPT-PRC40603</v>
      </c>
      <c r="G126" s="161">
        <f t="shared" si="27"/>
        <v>40603</v>
      </c>
      <c r="H126">
        <f t="shared" si="28"/>
        <v>0</v>
      </c>
      <c r="I126">
        <v>118</v>
      </c>
      <c r="O126" t="e">
        <f t="shared" si="15"/>
        <v>#REF!</v>
      </c>
      <c r="P126" t="e">
        <f>GRMSDetail!#REF!</f>
        <v>#REF!</v>
      </c>
      <c r="Q126" s="161" t="e">
        <f>GRMSDetail!#REF!</f>
        <v>#REF!</v>
      </c>
      <c r="R126" t="e">
        <f>GRMSDetail!#REF!</f>
        <v>#REF!</v>
      </c>
      <c r="S126" t="e">
        <f>GRMSDetail!#REF!</f>
        <v>#REF!</v>
      </c>
      <c r="T126" t="e">
        <f>VLOOKUP('XL-OPT'!Q126,Months!$A$4:$D$288,4)</f>
        <v>#REF!</v>
      </c>
    </row>
    <row r="127" spans="2:20" x14ac:dyDescent="0.2">
      <c r="B127" t="str">
        <f t="shared" si="23"/>
        <v>MGMT-WE-XL-OPT-BAS40634</v>
      </c>
      <c r="C127" s="161">
        <f t="shared" si="29"/>
        <v>40634</v>
      </c>
      <c r="D127">
        <f t="shared" si="24"/>
        <v>0</v>
      </c>
      <c r="E127">
        <f t="shared" si="25"/>
        <v>0</v>
      </c>
      <c r="F127" t="str">
        <f t="shared" si="26"/>
        <v>MGMT-WE-XL-OPT-PRC40634</v>
      </c>
      <c r="G127" s="161">
        <f t="shared" si="27"/>
        <v>40634</v>
      </c>
      <c r="H127">
        <f t="shared" si="28"/>
        <v>0</v>
      </c>
      <c r="I127">
        <v>119</v>
      </c>
      <c r="O127" t="e">
        <f t="shared" si="15"/>
        <v>#REF!</v>
      </c>
      <c r="P127" t="e">
        <f>GRMSDetail!#REF!</f>
        <v>#REF!</v>
      </c>
      <c r="Q127" s="161" t="e">
        <f>GRMSDetail!#REF!</f>
        <v>#REF!</v>
      </c>
      <c r="R127" t="e">
        <f>GRMSDetail!#REF!</f>
        <v>#REF!</v>
      </c>
      <c r="S127" t="e">
        <f>GRMSDetail!#REF!</f>
        <v>#REF!</v>
      </c>
      <c r="T127" t="e">
        <f>VLOOKUP('XL-OPT'!Q127,Months!$A$4:$D$288,4)</f>
        <v>#REF!</v>
      </c>
    </row>
    <row r="128" spans="2:20" x14ac:dyDescent="0.2">
      <c r="B128" t="str">
        <f t="shared" si="23"/>
        <v>MGMT-WE-XL-OPT-BAS40664</v>
      </c>
      <c r="C128" s="161">
        <f t="shared" si="29"/>
        <v>40664</v>
      </c>
      <c r="D128">
        <f t="shared" si="24"/>
        <v>0</v>
      </c>
      <c r="E128">
        <f t="shared" si="25"/>
        <v>0</v>
      </c>
      <c r="F128" t="str">
        <f t="shared" si="26"/>
        <v>MGMT-WE-XL-OPT-PRC40664</v>
      </c>
      <c r="G128" s="161">
        <f t="shared" si="27"/>
        <v>40664</v>
      </c>
      <c r="H128">
        <f t="shared" si="28"/>
        <v>0</v>
      </c>
      <c r="I128">
        <v>120</v>
      </c>
      <c r="O128" t="e">
        <f t="shared" si="15"/>
        <v>#REF!</v>
      </c>
      <c r="P128" t="e">
        <f>GRMSDetail!#REF!</f>
        <v>#REF!</v>
      </c>
      <c r="Q128" s="161" t="e">
        <f>GRMSDetail!#REF!</f>
        <v>#REF!</v>
      </c>
      <c r="R128" t="e">
        <f>GRMSDetail!#REF!</f>
        <v>#REF!</v>
      </c>
      <c r="S128" t="e">
        <f>GRMSDetail!#REF!</f>
        <v>#REF!</v>
      </c>
      <c r="T128" t="e">
        <f>VLOOKUP('XL-OPT'!Q128,Months!$A$4:$D$288,4)</f>
        <v>#REF!</v>
      </c>
    </row>
    <row r="129" spans="3:20" x14ac:dyDescent="0.2">
      <c r="C129" s="161"/>
      <c r="G129" s="161"/>
      <c r="O129" t="e">
        <f t="shared" ref="O129:O192" si="30">CONCATENATE(P129,Q129)</f>
        <v>#REF!</v>
      </c>
      <c r="P129" t="e">
        <f>GRMSDetail!#REF!</f>
        <v>#REF!</v>
      </c>
      <c r="Q129" s="161" t="e">
        <f>GRMSDetail!#REF!</f>
        <v>#REF!</v>
      </c>
      <c r="R129" t="e">
        <f>GRMSDetail!#REF!</f>
        <v>#REF!</v>
      </c>
      <c r="S129" t="e">
        <f>GRMSDetail!#REF!</f>
        <v>#REF!</v>
      </c>
      <c r="T129" t="e">
        <f>VLOOKUP('XL-OPT'!Q129,Months!$A$4:$D$288,4)</f>
        <v>#REF!</v>
      </c>
    </row>
    <row r="130" spans="3:20" x14ac:dyDescent="0.2">
      <c r="C130" s="161"/>
      <c r="G130" s="161"/>
      <c r="O130" t="e">
        <f t="shared" si="30"/>
        <v>#REF!</v>
      </c>
      <c r="P130" t="e">
        <f>GRMSDetail!#REF!</f>
        <v>#REF!</v>
      </c>
      <c r="Q130" s="161" t="e">
        <f>GRMSDetail!#REF!</f>
        <v>#REF!</v>
      </c>
      <c r="R130" t="e">
        <f>GRMSDetail!#REF!</f>
        <v>#REF!</v>
      </c>
      <c r="S130" t="e">
        <f>GRMSDetail!#REF!</f>
        <v>#REF!</v>
      </c>
      <c r="T130" t="e">
        <f>VLOOKUP('XL-OPT'!Q130,Months!$A$4:$D$288,4)</f>
        <v>#REF!</v>
      </c>
    </row>
    <row r="131" spans="3:20" x14ac:dyDescent="0.2">
      <c r="C131" s="161"/>
      <c r="G131" s="161"/>
      <c r="O131" t="e">
        <f t="shared" si="30"/>
        <v>#REF!</v>
      </c>
      <c r="P131" t="e">
        <f>GRMSDetail!#REF!</f>
        <v>#REF!</v>
      </c>
      <c r="Q131" s="161" t="e">
        <f>GRMSDetail!#REF!</f>
        <v>#REF!</v>
      </c>
      <c r="R131" t="e">
        <f>GRMSDetail!#REF!</f>
        <v>#REF!</v>
      </c>
      <c r="S131" t="e">
        <f>GRMSDetail!#REF!</f>
        <v>#REF!</v>
      </c>
      <c r="T131" t="e">
        <f>VLOOKUP('XL-OPT'!Q131,Months!$A$4:$D$288,4)</f>
        <v>#REF!</v>
      </c>
    </row>
    <row r="132" spans="3:20" x14ac:dyDescent="0.2">
      <c r="C132" s="161"/>
      <c r="G132" s="161"/>
      <c r="O132" t="e">
        <f t="shared" si="30"/>
        <v>#REF!</v>
      </c>
      <c r="P132" t="e">
        <f>GRMSDetail!#REF!</f>
        <v>#REF!</v>
      </c>
      <c r="Q132" s="161" t="e">
        <f>GRMSDetail!#REF!</f>
        <v>#REF!</v>
      </c>
      <c r="R132" t="e">
        <f>GRMSDetail!#REF!</f>
        <v>#REF!</v>
      </c>
      <c r="S132" t="e">
        <f>GRMSDetail!#REF!</f>
        <v>#REF!</v>
      </c>
      <c r="T132" t="e">
        <f>VLOOKUP('XL-OPT'!Q132,Months!$A$4:$D$288,4)</f>
        <v>#REF!</v>
      </c>
    </row>
    <row r="133" spans="3:20" x14ac:dyDescent="0.2">
      <c r="C133" s="161"/>
      <c r="G133" s="161"/>
      <c r="O133" t="e">
        <f t="shared" si="30"/>
        <v>#REF!</v>
      </c>
      <c r="P133" t="e">
        <f>GRMSDetail!#REF!</f>
        <v>#REF!</v>
      </c>
      <c r="Q133" s="161" t="e">
        <f>GRMSDetail!#REF!</f>
        <v>#REF!</v>
      </c>
      <c r="R133" t="e">
        <f>GRMSDetail!#REF!</f>
        <v>#REF!</v>
      </c>
      <c r="S133" t="e">
        <f>GRMSDetail!#REF!</f>
        <v>#REF!</v>
      </c>
      <c r="T133" t="e">
        <f>VLOOKUP('XL-OPT'!Q133,Months!$A$4:$D$288,4)</f>
        <v>#REF!</v>
      </c>
    </row>
    <row r="134" spans="3:20" x14ac:dyDescent="0.2">
      <c r="C134" s="161"/>
      <c r="G134" s="161"/>
      <c r="O134" t="e">
        <f t="shared" si="30"/>
        <v>#REF!</v>
      </c>
      <c r="P134" t="e">
        <f>GRMSDetail!#REF!</f>
        <v>#REF!</v>
      </c>
      <c r="Q134" s="161" t="e">
        <f>GRMSDetail!#REF!</f>
        <v>#REF!</v>
      </c>
      <c r="R134" t="e">
        <f>GRMSDetail!#REF!</f>
        <v>#REF!</v>
      </c>
      <c r="S134" t="e">
        <f>GRMSDetail!#REF!</f>
        <v>#REF!</v>
      </c>
      <c r="T134" t="e">
        <f>VLOOKUP('XL-OPT'!Q134,Months!$A$4:$D$288,4)</f>
        <v>#REF!</v>
      </c>
    </row>
    <row r="135" spans="3:20" x14ac:dyDescent="0.2">
      <c r="C135" s="161"/>
      <c r="G135" s="161"/>
      <c r="O135" t="e">
        <f t="shared" si="30"/>
        <v>#REF!</v>
      </c>
      <c r="P135" t="e">
        <f>GRMSDetail!#REF!</f>
        <v>#REF!</v>
      </c>
      <c r="Q135" s="161" t="e">
        <f>GRMSDetail!#REF!</f>
        <v>#REF!</v>
      </c>
      <c r="R135" t="e">
        <f>GRMSDetail!#REF!</f>
        <v>#REF!</v>
      </c>
      <c r="S135" t="e">
        <f>GRMSDetail!#REF!</f>
        <v>#REF!</v>
      </c>
      <c r="T135" t="e">
        <f>VLOOKUP('XL-OPT'!Q135,Months!$A$4:$D$288,4)</f>
        <v>#REF!</v>
      </c>
    </row>
    <row r="136" spans="3:20" x14ac:dyDescent="0.2">
      <c r="C136" s="161"/>
      <c r="G136" s="161"/>
      <c r="O136" t="e">
        <f t="shared" si="30"/>
        <v>#REF!</v>
      </c>
      <c r="P136" t="e">
        <f>GRMSDetail!#REF!</f>
        <v>#REF!</v>
      </c>
      <c r="Q136" s="161" t="e">
        <f>GRMSDetail!#REF!</f>
        <v>#REF!</v>
      </c>
      <c r="R136" t="e">
        <f>GRMSDetail!#REF!</f>
        <v>#REF!</v>
      </c>
      <c r="S136" t="e">
        <f>GRMSDetail!#REF!</f>
        <v>#REF!</v>
      </c>
      <c r="T136" t="e">
        <f>VLOOKUP('XL-OPT'!Q136,Months!$A$4:$D$288,4)</f>
        <v>#REF!</v>
      </c>
    </row>
    <row r="137" spans="3:20" x14ac:dyDescent="0.2">
      <c r="C137" s="161"/>
      <c r="G137" s="161"/>
      <c r="O137" t="e">
        <f t="shared" si="30"/>
        <v>#REF!</v>
      </c>
      <c r="P137" t="e">
        <f>GRMSDetail!#REF!</f>
        <v>#REF!</v>
      </c>
      <c r="Q137" s="161" t="e">
        <f>GRMSDetail!#REF!</f>
        <v>#REF!</v>
      </c>
      <c r="R137" t="e">
        <f>GRMSDetail!#REF!</f>
        <v>#REF!</v>
      </c>
      <c r="S137" t="e">
        <f>GRMSDetail!#REF!</f>
        <v>#REF!</v>
      </c>
      <c r="T137" t="e">
        <f>VLOOKUP('XL-OPT'!Q137,Months!$A$4:$D$288,4)</f>
        <v>#REF!</v>
      </c>
    </row>
    <row r="138" spans="3:20" x14ac:dyDescent="0.2">
      <c r="C138" s="161"/>
      <c r="G138" s="161"/>
      <c r="O138" t="e">
        <f t="shared" si="30"/>
        <v>#REF!</v>
      </c>
      <c r="P138" t="e">
        <f>GRMSDetail!#REF!</f>
        <v>#REF!</v>
      </c>
      <c r="Q138" s="161" t="e">
        <f>GRMSDetail!#REF!</f>
        <v>#REF!</v>
      </c>
      <c r="R138" t="e">
        <f>GRMSDetail!#REF!</f>
        <v>#REF!</v>
      </c>
      <c r="S138" t="e">
        <f>GRMSDetail!#REF!</f>
        <v>#REF!</v>
      </c>
      <c r="T138" t="e">
        <f>VLOOKUP('XL-OPT'!Q138,Months!$A$4:$D$288,4)</f>
        <v>#REF!</v>
      </c>
    </row>
    <row r="139" spans="3:20" x14ac:dyDescent="0.2">
      <c r="C139" s="161"/>
      <c r="G139" s="161"/>
      <c r="O139" t="e">
        <f t="shared" si="30"/>
        <v>#REF!</v>
      </c>
      <c r="P139" t="e">
        <f>GRMSDetail!#REF!</f>
        <v>#REF!</v>
      </c>
      <c r="Q139" s="161" t="e">
        <f>GRMSDetail!#REF!</f>
        <v>#REF!</v>
      </c>
      <c r="R139" t="e">
        <f>GRMSDetail!#REF!</f>
        <v>#REF!</v>
      </c>
      <c r="S139" t="e">
        <f>GRMSDetail!#REF!</f>
        <v>#REF!</v>
      </c>
      <c r="T139" t="e">
        <f>VLOOKUP('XL-OPT'!Q139,Months!$A$4:$D$288,4)</f>
        <v>#REF!</v>
      </c>
    </row>
    <row r="140" spans="3:20" x14ac:dyDescent="0.2">
      <c r="C140" s="161"/>
      <c r="G140" s="161"/>
      <c r="O140" t="e">
        <f t="shared" si="30"/>
        <v>#REF!</v>
      </c>
      <c r="P140" t="e">
        <f>GRMSDetail!#REF!</f>
        <v>#REF!</v>
      </c>
      <c r="Q140" s="161" t="e">
        <f>GRMSDetail!#REF!</f>
        <v>#REF!</v>
      </c>
      <c r="R140" t="e">
        <f>GRMSDetail!#REF!</f>
        <v>#REF!</v>
      </c>
      <c r="S140" t="e">
        <f>GRMSDetail!#REF!</f>
        <v>#REF!</v>
      </c>
      <c r="T140" t="e">
        <f>VLOOKUP('XL-OPT'!Q140,Months!$A$4:$D$288,4)</f>
        <v>#REF!</v>
      </c>
    </row>
    <row r="141" spans="3:20" x14ac:dyDescent="0.2">
      <c r="C141" s="161"/>
      <c r="G141" s="161"/>
      <c r="O141" t="e">
        <f t="shared" si="30"/>
        <v>#REF!</v>
      </c>
      <c r="P141" t="e">
        <f>GRMSDetail!#REF!</f>
        <v>#REF!</v>
      </c>
      <c r="Q141" s="161" t="e">
        <f>GRMSDetail!#REF!</f>
        <v>#REF!</v>
      </c>
      <c r="R141" t="e">
        <f>GRMSDetail!#REF!</f>
        <v>#REF!</v>
      </c>
      <c r="S141" t="e">
        <f>GRMSDetail!#REF!</f>
        <v>#REF!</v>
      </c>
      <c r="T141" t="e">
        <f>VLOOKUP('XL-OPT'!Q141,Months!$A$4:$D$288,4)</f>
        <v>#REF!</v>
      </c>
    </row>
    <row r="142" spans="3:20" x14ac:dyDescent="0.2">
      <c r="O142" t="e">
        <f t="shared" si="30"/>
        <v>#REF!</v>
      </c>
      <c r="P142" t="e">
        <f>GRMSDetail!#REF!</f>
        <v>#REF!</v>
      </c>
      <c r="Q142" s="161" t="e">
        <f>GRMSDetail!#REF!</f>
        <v>#REF!</v>
      </c>
      <c r="R142" t="e">
        <f>GRMSDetail!#REF!</f>
        <v>#REF!</v>
      </c>
      <c r="S142" t="e">
        <f>GRMSDetail!#REF!</f>
        <v>#REF!</v>
      </c>
      <c r="T142" t="e">
        <f>VLOOKUP('XL-OPT'!Q142,Months!$A$4:$D$288,4)</f>
        <v>#REF!</v>
      </c>
    </row>
    <row r="143" spans="3:20" x14ac:dyDescent="0.2">
      <c r="O143" t="e">
        <f t="shared" si="30"/>
        <v>#REF!</v>
      </c>
      <c r="P143" t="e">
        <f>GRMSDetail!#REF!</f>
        <v>#REF!</v>
      </c>
      <c r="Q143" s="161" t="e">
        <f>GRMSDetail!#REF!</f>
        <v>#REF!</v>
      </c>
      <c r="R143" t="e">
        <f>GRMSDetail!#REF!</f>
        <v>#REF!</v>
      </c>
      <c r="S143" t="e">
        <f>GRMSDetail!#REF!</f>
        <v>#REF!</v>
      </c>
      <c r="T143" t="e">
        <f>VLOOKUP('XL-OPT'!Q143,Months!$A$4:$D$288,4)</f>
        <v>#REF!</v>
      </c>
    </row>
    <row r="144" spans="3:20" x14ac:dyDescent="0.2">
      <c r="O144" t="e">
        <f t="shared" si="30"/>
        <v>#REF!</v>
      </c>
      <c r="P144" t="e">
        <f>GRMSDetail!#REF!</f>
        <v>#REF!</v>
      </c>
      <c r="Q144" s="161" t="e">
        <f>GRMSDetail!#REF!</f>
        <v>#REF!</v>
      </c>
      <c r="R144" t="e">
        <f>GRMSDetail!#REF!</f>
        <v>#REF!</v>
      </c>
      <c r="S144" t="e">
        <f>GRMSDetail!#REF!</f>
        <v>#REF!</v>
      </c>
      <c r="T144" t="e">
        <f>VLOOKUP('XL-OPT'!Q144,Months!$A$4:$D$288,4)</f>
        <v>#REF!</v>
      </c>
    </row>
    <row r="145" spans="15:20" x14ac:dyDescent="0.2">
      <c r="O145" t="e">
        <f t="shared" si="30"/>
        <v>#REF!</v>
      </c>
      <c r="P145" t="e">
        <f>GRMSDetail!#REF!</f>
        <v>#REF!</v>
      </c>
      <c r="Q145" s="161" t="e">
        <f>GRMSDetail!#REF!</f>
        <v>#REF!</v>
      </c>
      <c r="R145" t="e">
        <f>GRMSDetail!#REF!</f>
        <v>#REF!</v>
      </c>
      <c r="S145" t="e">
        <f>GRMSDetail!#REF!</f>
        <v>#REF!</v>
      </c>
      <c r="T145" t="e">
        <f>VLOOKUP('XL-OPT'!Q145,Months!$A$4:$D$288,4)</f>
        <v>#REF!</v>
      </c>
    </row>
    <row r="146" spans="15:20" x14ac:dyDescent="0.2">
      <c r="O146" t="e">
        <f t="shared" si="30"/>
        <v>#REF!</v>
      </c>
      <c r="P146" t="e">
        <f>GRMSDetail!#REF!</f>
        <v>#REF!</v>
      </c>
      <c r="Q146" s="161" t="e">
        <f>GRMSDetail!#REF!</f>
        <v>#REF!</v>
      </c>
      <c r="R146" t="e">
        <f>GRMSDetail!#REF!</f>
        <v>#REF!</v>
      </c>
      <c r="S146" t="e">
        <f>GRMSDetail!#REF!</f>
        <v>#REF!</v>
      </c>
      <c r="T146" t="e">
        <f>VLOOKUP('XL-OPT'!Q146,Months!$A$4:$D$288,4)</f>
        <v>#REF!</v>
      </c>
    </row>
    <row r="147" spans="15:20" x14ac:dyDescent="0.2">
      <c r="O147" t="e">
        <f t="shared" si="30"/>
        <v>#REF!</v>
      </c>
      <c r="P147" t="e">
        <f>GRMSDetail!#REF!</f>
        <v>#REF!</v>
      </c>
      <c r="Q147" s="161" t="e">
        <f>GRMSDetail!#REF!</f>
        <v>#REF!</v>
      </c>
      <c r="R147" t="e">
        <f>GRMSDetail!#REF!</f>
        <v>#REF!</v>
      </c>
      <c r="S147" t="e">
        <f>GRMSDetail!#REF!</f>
        <v>#REF!</v>
      </c>
      <c r="T147" t="e">
        <f>VLOOKUP('XL-OPT'!Q147,Months!$A$4:$D$288,4)</f>
        <v>#REF!</v>
      </c>
    </row>
    <row r="148" spans="15:20" x14ac:dyDescent="0.2">
      <c r="O148" t="e">
        <f t="shared" si="30"/>
        <v>#REF!</v>
      </c>
      <c r="P148" t="e">
        <f>GRMSDetail!#REF!</f>
        <v>#REF!</v>
      </c>
      <c r="Q148" s="161" t="e">
        <f>GRMSDetail!#REF!</f>
        <v>#REF!</v>
      </c>
      <c r="R148" t="e">
        <f>GRMSDetail!#REF!</f>
        <v>#REF!</v>
      </c>
      <c r="S148" t="e">
        <f>GRMSDetail!#REF!</f>
        <v>#REF!</v>
      </c>
      <c r="T148" t="e">
        <f>VLOOKUP('XL-OPT'!Q148,Months!$A$4:$D$288,4)</f>
        <v>#REF!</v>
      </c>
    </row>
    <row r="149" spans="15:20" x14ac:dyDescent="0.2">
      <c r="O149" t="e">
        <f t="shared" si="30"/>
        <v>#REF!</v>
      </c>
      <c r="P149" t="e">
        <f>GRMSDetail!#REF!</f>
        <v>#REF!</v>
      </c>
      <c r="Q149" s="161" t="e">
        <f>GRMSDetail!#REF!</f>
        <v>#REF!</v>
      </c>
      <c r="R149" t="e">
        <f>GRMSDetail!#REF!</f>
        <v>#REF!</v>
      </c>
      <c r="S149" t="e">
        <f>GRMSDetail!#REF!</f>
        <v>#REF!</v>
      </c>
      <c r="T149" t="e">
        <f>VLOOKUP('XL-OPT'!Q149,Months!$A$4:$D$288,4)</f>
        <v>#REF!</v>
      </c>
    </row>
    <row r="150" spans="15:20" x14ac:dyDescent="0.2">
      <c r="O150" t="e">
        <f t="shared" si="30"/>
        <v>#REF!</v>
      </c>
      <c r="P150" t="e">
        <f>GRMSDetail!#REF!</f>
        <v>#REF!</v>
      </c>
      <c r="Q150" s="161" t="e">
        <f>GRMSDetail!#REF!</f>
        <v>#REF!</v>
      </c>
      <c r="R150" t="e">
        <f>GRMSDetail!#REF!</f>
        <v>#REF!</v>
      </c>
      <c r="S150" t="e">
        <f>GRMSDetail!#REF!</f>
        <v>#REF!</v>
      </c>
      <c r="T150" t="e">
        <f>VLOOKUP('XL-OPT'!Q150,Months!$A$4:$D$288,4)</f>
        <v>#REF!</v>
      </c>
    </row>
    <row r="151" spans="15:20" x14ac:dyDescent="0.2">
      <c r="O151" t="e">
        <f t="shared" si="30"/>
        <v>#REF!</v>
      </c>
      <c r="P151" t="e">
        <f>GRMSDetail!#REF!</f>
        <v>#REF!</v>
      </c>
      <c r="Q151" s="161" t="e">
        <f>GRMSDetail!#REF!</f>
        <v>#REF!</v>
      </c>
      <c r="R151" t="e">
        <f>GRMSDetail!#REF!</f>
        <v>#REF!</v>
      </c>
      <c r="S151" t="e">
        <f>GRMSDetail!#REF!</f>
        <v>#REF!</v>
      </c>
      <c r="T151" t="e">
        <f>VLOOKUP('XL-OPT'!Q151,Months!$A$4:$D$288,4)</f>
        <v>#REF!</v>
      </c>
    </row>
    <row r="152" spans="15:20" x14ac:dyDescent="0.2">
      <c r="O152" t="e">
        <f t="shared" si="30"/>
        <v>#REF!</v>
      </c>
      <c r="P152" t="e">
        <f>GRMSDetail!#REF!</f>
        <v>#REF!</v>
      </c>
      <c r="Q152" s="161" t="e">
        <f>GRMSDetail!#REF!</f>
        <v>#REF!</v>
      </c>
      <c r="R152" t="e">
        <f>GRMSDetail!#REF!</f>
        <v>#REF!</v>
      </c>
      <c r="S152" t="e">
        <f>GRMSDetail!#REF!</f>
        <v>#REF!</v>
      </c>
      <c r="T152" t="e">
        <f>VLOOKUP('XL-OPT'!Q152,Months!$A$4:$D$288,4)</f>
        <v>#REF!</v>
      </c>
    </row>
    <row r="153" spans="15:20" x14ac:dyDescent="0.2">
      <c r="O153" t="e">
        <f t="shared" si="30"/>
        <v>#REF!</v>
      </c>
      <c r="P153" t="e">
        <f>GRMSDetail!#REF!</f>
        <v>#REF!</v>
      </c>
      <c r="Q153" s="161" t="e">
        <f>GRMSDetail!#REF!</f>
        <v>#REF!</v>
      </c>
      <c r="R153" t="e">
        <f>GRMSDetail!#REF!</f>
        <v>#REF!</v>
      </c>
      <c r="S153" t="e">
        <f>GRMSDetail!#REF!</f>
        <v>#REF!</v>
      </c>
      <c r="T153" t="e">
        <f>VLOOKUP('XL-OPT'!Q153,Months!$A$4:$D$288,4)</f>
        <v>#REF!</v>
      </c>
    </row>
    <row r="154" spans="15:20" x14ac:dyDescent="0.2">
      <c r="O154" t="e">
        <f t="shared" si="30"/>
        <v>#REF!</v>
      </c>
      <c r="P154" t="e">
        <f>GRMSDetail!#REF!</f>
        <v>#REF!</v>
      </c>
      <c r="Q154" s="161" t="e">
        <f>GRMSDetail!#REF!</f>
        <v>#REF!</v>
      </c>
      <c r="R154" t="e">
        <f>GRMSDetail!#REF!</f>
        <v>#REF!</v>
      </c>
      <c r="S154" t="e">
        <f>GRMSDetail!#REF!</f>
        <v>#REF!</v>
      </c>
      <c r="T154" t="e">
        <f>VLOOKUP('XL-OPT'!Q154,Months!$A$4:$D$288,4)</f>
        <v>#REF!</v>
      </c>
    </row>
    <row r="155" spans="15:20" x14ac:dyDescent="0.2">
      <c r="O155" t="e">
        <f t="shared" si="30"/>
        <v>#REF!</v>
      </c>
      <c r="P155" t="e">
        <f>GRMSDetail!#REF!</f>
        <v>#REF!</v>
      </c>
      <c r="Q155" s="161" t="e">
        <f>GRMSDetail!#REF!</f>
        <v>#REF!</v>
      </c>
      <c r="R155" t="e">
        <f>GRMSDetail!#REF!</f>
        <v>#REF!</v>
      </c>
      <c r="S155" t="e">
        <f>GRMSDetail!#REF!</f>
        <v>#REF!</v>
      </c>
      <c r="T155" t="e">
        <f>VLOOKUP('XL-OPT'!Q155,Months!$A$4:$D$288,4)</f>
        <v>#REF!</v>
      </c>
    </row>
    <row r="156" spans="15:20" x14ac:dyDescent="0.2">
      <c r="O156" t="e">
        <f t="shared" si="30"/>
        <v>#REF!</v>
      </c>
      <c r="P156" t="e">
        <f>GRMSDetail!#REF!</f>
        <v>#REF!</v>
      </c>
      <c r="Q156" s="161" t="e">
        <f>GRMSDetail!#REF!</f>
        <v>#REF!</v>
      </c>
      <c r="R156" t="e">
        <f>GRMSDetail!#REF!</f>
        <v>#REF!</v>
      </c>
      <c r="S156" t="e">
        <f>GRMSDetail!#REF!</f>
        <v>#REF!</v>
      </c>
      <c r="T156" t="e">
        <f>VLOOKUP('XL-OPT'!Q156,Months!$A$4:$D$288,4)</f>
        <v>#REF!</v>
      </c>
    </row>
    <row r="157" spans="15:20" x14ac:dyDescent="0.2">
      <c r="O157" t="e">
        <f t="shared" si="30"/>
        <v>#REF!</v>
      </c>
      <c r="P157" t="e">
        <f>GRMSDetail!#REF!</f>
        <v>#REF!</v>
      </c>
      <c r="Q157" s="161" t="e">
        <f>GRMSDetail!#REF!</f>
        <v>#REF!</v>
      </c>
      <c r="R157" t="e">
        <f>GRMSDetail!#REF!</f>
        <v>#REF!</v>
      </c>
      <c r="S157" t="e">
        <f>GRMSDetail!#REF!</f>
        <v>#REF!</v>
      </c>
      <c r="T157" t="e">
        <f>VLOOKUP('XL-OPT'!Q157,Months!$A$4:$D$288,4)</f>
        <v>#REF!</v>
      </c>
    </row>
    <row r="158" spans="15:20" x14ac:dyDescent="0.2">
      <c r="O158" t="e">
        <f t="shared" si="30"/>
        <v>#REF!</v>
      </c>
      <c r="P158" t="e">
        <f>GRMSDetail!#REF!</f>
        <v>#REF!</v>
      </c>
      <c r="Q158" s="161" t="e">
        <f>GRMSDetail!#REF!</f>
        <v>#REF!</v>
      </c>
      <c r="R158" t="e">
        <f>GRMSDetail!#REF!</f>
        <v>#REF!</v>
      </c>
      <c r="S158" t="e">
        <f>GRMSDetail!#REF!</f>
        <v>#REF!</v>
      </c>
      <c r="T158" t="e">
        <f>VLOOKUP('XL-OPT'!Q158,Months!$A$4:$D$288,4)</f>
        <v>#REF!</v>
      </c>
    </row>
    <row r="159" spans="15:20" x14ac:dyDescent="0.2">
      <c r="O159" t="e">
        <f t="shared" si="30"/>
        <v>#REF!</v>
      </c>
      <c r="P159" t="e">
        <f>GRMSDetail!#REF!</f>
        <v>#REF!</v>
      </c>
      <c r="Q159" s="161" t="e">
        <f>GRMSDetail!#REF!</f>
        <v>#REF!</v>
      </c>
      <c r="R159" t="e">
        <f>GRMSDetail!#REF!</f>
        <v>#REF!</v>
      </c>
      <c r="S159" t="e">
        <f>GRMSDetail!#REF!</f>
        <v>#REF!</v>
      </c>
      <c r="T159" t="e">
        <f>VLOOKUP('XL-OPT'!Q159,Months!$A$4:$D$288,4)</f>
        <v>#REF!</v>
      </c>
    </row>
    <row r="160" spans="15:20" x14ac:dyDescent="0.2">
      <c r="O160" t="e">
        <f t="shared" si="30"/>
        <v>#REF!</v>
      </c>
      <c r="P160" t="e">
        <f>GRMSDetail!#REF!</f>
        <v>#REF!</v>
      </c>
      <c r="Q160" s="161" t="e">
        <f>GRMSDetail!#REF!</f>
        <v>#REF!</v>
      </c>
      <c r="R160" t="e">
        <f>GRMSDetail!#REF!</f>
        <v>#REF!</v>
      </c>
      <c r="S160" t="e">
        <f>GRMSDetail!#REF!</f>
        <v>#REF!</v>
      </c>
      <c r="T160" t="e">
        <f>VLOOKUP('XL-OPT'!Q160,Months!$A$4:$D$288,4)</f>
        <v>#REF!</v>
      </c>
    </row>
    <row r="161" spans="15:20" x14ac:dyDescent="0.2">
      <c r="O161" t="e">
        <f t="shared" si="30"/>
        <v>#REF!</v>
      </c>
      <c r="P161" t="e">
        <f>GRMSDetail!#REF!</f>
        <v>#REF!</v>
      </c>
      <c r="Q161" s="161" t="e">
        <f>GRMSDetail!#REF!</f>
        <v>#REF!</v>
      </c>
      <c r="R161" t="e">
        <f>GRMSDetail!#REF!</f>
        <v>#REF!</v>
      </c>
      <c r="S161" t="e">
        <f>GRMSDetail!#REF!</f>
        <v>#REF!</v>
      </c>
      <c r="T161" t="e">
        <f>VLOOKUP('XL-OPT'!Q161,Months!$A$4:$D$288,4)</f>
        <v>#REF!</v>
      </c>
    </row>
    <row r="162" spans="15:20" x14ac:dyDescent="0.2">
      <c r="O162" t="e">
        <f t="shared" si="30"/>
        <v>#REF!</v>
      </c>
      <c r="P162" t="e">
        <f>GRMSDetail!#REF!</f>
        <v>#REF!</v>
      </c>
      <c r="Q162" s="161" t="e">
        <f>GRMSDetail!#REF!</f>
        <v>#REF!</v>
      </c>
      <c r="R162" t="e">
        <f>GRMSDetail!#REF!</f>
        <v>#REF!</v>
      </c>
      <c r="S162" t="e">
        <f>GRMSDetail!#REF!</f>
        <v>#REF!</v>
      </c>
      <c r="T162" t="e">
        <f>VLOOKUP('XL-OPT'!Q162,Months!$A$4:$D$288,4)</f>
        <v>#REF!</v>
      </c>
    </row>
    <row r="163" spans="15:20" x14ac:dyDescent="0.2">
      <c r="O163" t="e">
        <f t="shared" si="30"/>
        <v>#REF!</v>
      </c>
      <c r="P163" t="e">
        <f>GRMSDetail!#REF!</f>
        <v>#REF!</v>
      </c>
      <c r="Q163" s="161" t="e">
        <f>GRMSDetail!#REF!</f>
        <v>#REF!</v>
      </c>
      <c r="R163" t="e">
        <f>GRMSDetail!#REF!</f>
        <v>#REF!</v>
      </c>
      <c r="S163" t="e">
        <f>GRMSDetail!#REF!</f>
        <v>#REF!</v>
      </c>
      <c r="T163" t="e">
        <f>VLOOKUP('XL-OPT'!Q163,Months!$A$4:$D$288,4)</f>
        <v>#REF!</v>
      </c>
    </row>
    <row r="164" spans="15:20" x14ac:dyDescent="0.2">
      <c r="O164" t="e">
        <f t="shared" si="30"/>
        <v>#REF!</v>
      </c>
      <c r="P164" t="e">
        <f>GRMSDetail!#REF!</f>
        <v>#REF!</v>
      </c>
      <c r="Q164" s="161" t="e">
        <f>GRMSDetail!#REF!</f>
        <v>#REF!</v>
      </c>
      <c r="R164" t="e">
        <f>GRMSDetail!#REF!</f>
        <v>#REF!</v>
      </c>
      <c r="S164" t="e">
        <f>GRMSDetail!#REF!</f>
        <v>#REF!</v>
      </c>
      <c r="T164" t="e">
        <f>VLOOKUP('XL-OPT'!Q164,Months!$A$4:$D$288,4)</f>
        <v>#REF!</v>
      </c>
    </row>
    <row r="165" spans="15:20" x14ac:dyDescent="0.2">
      <c r="O165" t="e">
        <f t="shared" si="30"/>
        <v>#REF!</v>
      </c>
      <c r="P165" t="e">
        <f>GRMSDetail!#REF!</f>
        <v>#REF!</v>
      </c>
      <c r="Q165" s="161" t="e">
        <f>GRMSDetail!#REF!</f>
        <v>#REF!</v>
      </c>
      <c r="R165" t="e">
        <f>GRMSDetail!#REF!</f>
        <v>#REF!</v>
      </c>
      <c r="S165" t="e">
        <f>GRMSDetail!#REF!</f>
        <v>#REF!</v>
      </c>
      <c r="T165" t="e">
        <f>VLOOKUP('XL-OPT'!Q165,Months!$A$4:$D$288,4)</f>
        <v>#REF!</v>
      </c>
    </row>
    <row r="166" spans="15:20" x14ac:dyDescent="0.2">
      <c r="O166" t="e">
        <f t="shared" si="30"/>
        <v>#REF!</v>
      </c>
      <c r="P166" t="e">
        <f>GRMSDetail!#REF!</f>
        <v>#REF!</v>
      </c>
      <c r="Q166" s="161" t="e">
        <f>GRMSDetail!#REF!</f>
        <v>#REF!</v>
      </c>
      <c r="R166" t="e">
        <f>GRMSDetail!#REF!</f>
        <v>#REF!</v>
      </c>
      <c r="S166" t="e">
        <f>GRMSDetail!#REF!</f>
        <v>#REF!</v>
      </c>
      <c r="T166" t="e">
        <f>VLOOKUP('XL-OPT'!Q166,Months!$A$4:$D$288,4)</f>
        <v>#REF!</v>
      </c>
    </row>
    <row r="167" spans="15:20" x14ac:dyDescent="0.2">
      <c r="O167" t="e">
        <f t="shared" si="30"/>
        <v>#REF!</v>
      </c>
      <c r="P167" t="e">
        <f>GRMSDetail!#REF!</f>
        <v>#REF!</v>
      </c>
      <c r="Q167" s="161" t="e">
        <f>GRMSDetail!#REF!</f>
        <v>#REF!</v>
      </c>
      <c r="R167" t="e">
        <f>GRMSDetail!#REF!</f>
        <v>#REF!</v>
      </c>
      <c r="S167" t="e">
        <f>GRMSDetail!#REF!</f>
        <v>#REF!</v>
      </c>
      <c r="T167" t="e">
        <f>VLOOKUP('XL-OPT'!Q167,Months!$A$4:$D$288,4)</f>
        <v>#REF!</v>
      </c>
    </row>
    <row r="168" spans="15:20" x14ac:dyDescent="0.2">
      <c r="O168" t="e">
        <f t="shared" si="30"/>
        <v>#REF!</v>
      </c>
      <c r="P168" t="e">
        <f>GRMSDetail!#REF!</f>
        <v>#REF!</v>
      </c>
      <c r="Q168" s="161" t="e">
        <f>GRMSDetail!#REF!</f>
        <v>#REF!</v>
      </c>
      <c r="R168" t="e">
        <f>GRMSDetail!#REF!</f>
        <v>#REF!</v>
      </c>
      <c r="S168" t="e">
        <f>GRMSDetail!#REF!</f>
        <v>#REF!</v>
      </c>
      <c r="T168" t="e">
        <f>VLOOKUP('XL-OPT'!Q168,Months!$A$4:$D$288,4)</f>
        <v>#REF!</v>
      </c>
    </row>
    <row r="169" spans="15:20" x14ac:dyDescent="0.2">
      <c r="O169" t="e">
        <f t="shared" si="30"/>
        <v>#REF!</v>
      </c>
      <c r="P169" t="e">
        <f>GRMSDetail!#REF!</f>
        <v>#REF!</v>
      </c>
      <c r="Q169" s="161" t="e">
        <f>GRMSDetail!#REF!</f>
        <v>#REF!</v>
      </c>
      <c r="R169" t="e">
        <f>GRMSDetail!#REF!</f>
        <v>#REF!</v>
      </c>
      <c r="S169" t="e">
        <f>GRMSDetail!#REF!</f>
        <v>#REF!</v>
      </c>
      <c r="T169" t="e">
        <f>VLOOKUP('XL-OPT'!Q169,Months!$A$4:$D$288,4)</f>
        <v>#REF!</v>
      </c>
    </row>
    <row r="170" spans="15:20" x14ac:dyDescent="0.2">
      <c r="O170" t="e">
        <f t="shared" si="30"/>
        <v>#REF!</v>
      </c>
      <c r="P170" t="e">
        <f>GRMSDetail!#REF!</f>
        <v>#REF!</v>
      </c>
      <c r="Q170" s="161" t="e">
        <f>GRMSDetail!#REF!</f>
        <v>#REF!</v>
      </c>
      <c r="R170" t="e">
        <f>GRMSDetail!#REF!</f>
        <v>#REF!</v>
      </c>
      <c r="S170" t="e">
        <f>GRMSDetail!#REF!</f>
        <v>#REF!</v>
      </c>
      <c r="T170" t="e">
        <f>VLOOKUP('XL-OPT'!Q170,Months!$A$4:$D$288,4)</f>
        <v>#REF!</v>
      </c>
    </row>
    <row r="171" spans="15:20" x14ac:dyDescent="0.2">
      <c r="O171" t="e">
        <f t="shared" si="30"/>
        <v>#REF!</v>
      </c>
      <c r="P171" t="e">
        <f>GRMSDetail!#REF!</f>
        <v>#REF!</v>
      </c>
      <c r="Q171" s="161" t="e">
        <f>GRMSDetail!#REF!</f>
        <v>#REF!</v>
      </c>
      <c r="R171" t="e">
        <f>GRMSDetail!#REF!</f>
        <v>#REF!</v>
      </c>
      <c r="S171" t="e">
        <f>GRMSDetail!#REF!</f>
        <v>#REF!</v>
      </c>
      <c r="T171" t="e">
        <f>VLOOKUP('XL-OPT'!Q171,Months!$A$4:$D$288,4)</f>
        <v>#REF!</v>
      </c>
    </row>
    <row r="172" spans="15:20" x14ac:dyDescent="0.2">
      <c r="O172" t="e">
        <f t="shared" si="30"/>
        <v>#REF!</v>
      </c>
      <c r="P172" t="e">
        <f>GRMSDetail!#REF!</f>
        <v>#REF!</v>
      </c>
      <c r="Q172" s="161" t="e">
        <f>GRMSDetail!#REF!</f>
        <v>#REF!</v>
      </c>
      <c r="R172" t="e">
        <f>GRMSDetail!#REF!</f>
        <v>#REF!</v>
      </c>
      <c r="S172" t="e">
        <f>GRMSDetail!#REF!</f>
        <v>#REF!</v>
      </c>
      <c r="T172" t="e">
        <f>VLOOKUP('XL-OPT'!Q172,Months!$A$4:$D$288,4)</f>
        <v>#REF!</v>
      </c>
    </row>
    <row r="173" spans="15:20" x14ac:dyDescent="0.2">
      <c r="O173" t="e">
        <f t="shared" si="30"/>
        <v>#REF!</v>
      </c>
      <c r="P173" t="e">
        <f>GRMSDetail!#REF!</f>
        <v>#REF!</v>
      </c>
      <c r="Q173" s="161" t="e">
        <f>GRMSDetail!#REF!</f>
        <v>#REF!</v>
      </c>
      <c r="R173" t="e">
        <f>GRMSDetail!#REF!</f>
        <v>#REF!</v>
      </c>
      <c r="S173" t="e">
        <f>GRMSDetail!#REF!</f>
        <v>#REF!</v>
      </c>
      <c r="T173" t="e">
        <f>VLOOKUP('XL-OPT'!Q173,Months!$A$4:$D$288,4)</f>
        <v>#REF!</v>
      </c>
    </row>
    <row r="174" spans="15:20" x14ac:dyDescent="0.2">
      <c r="O174" t="e">
        <f t="shared" si="30"/>
        <v>#REF!</v>
      </c>
      <c r="P174" t="e">
        <f>GRMSDetail!#REF!</f>
        <v>#REF!</v>
      </c>
      <c r="Q174" s="161" t="e">
        <f>GRMSDetail!#REF!</f>
        <v>#REF!</v>
      </c>
      <c r="R174" t="e">
        <f>GRMSDetail!#REF!</f>
        <v>#REF!</v>
      </c>
      <c r="S174" t="e">
        <f>GRMSDetail!#REF!</f>
        <v>#REF!</v>
      </c>
      <c r="T174" t="e">
        <f>VLOOKUP('XL-OPT'!Q174,Months!$A$4:$D$288,4)</f>
        <v>#REF!</v>
      </c>
    </row>
    <row r="175" spans="15:20" x14ac:dyDescent="0.2">
      <c r="O175" t="e">
        <f t="shared" si="30"/>
        <v>#REF!</v>
      </c>
      <c r="P175" t="e">
        <f>GRMSDetail!#REF!</f>
        <v>#REF!</v>
      </c>
      <c r="Q175" s="161" t="e">
        <f>GRMSDetail!#REF!</f>
        <v>#REF!</v>
      </c>
      <c r="R175" t="e">
        <f>GRMSDetail!#REF!</f>
        <v>#REF!</v>
      </c>
      <c r="S175" t="e">
        <f>GRMSDetail!#REF!</f>
        <v>#REF!</v>
      </c>
      <c r="T175" t="e">
        <f>VLOOKUP('XL-OPT'!Q175,Months!$A$4:$D$288,4)</f>
        <v>#REF!</v>
      </c>
    </row>
    <row r="176" spans="15:20" x14ac:dyDescent="0.2">
      <c r="O176" t="e">
        <f t="shared" si="30"/>
        <v>#REF!</v>
      </c>
      <c r="P176" t="e">
        <f>GRMSDetail!#REF!</f>
        <v>#REF!</v>
      </c>
      <c r="Q176" s="161" t="e">
        <f>GRMSDetail!#REF!</f>
        <v>#REF!</v>
      </c>
      <c r="R176" t="e">
        <f>GRMSDetail!#REF!</f>
        <v>#REF!</v>
      </c>
      <c r="S176" t="e">
        <f>GRMSDetail!#REF!</f>
        <v>#REF!</v>
      </c>
      <c r="T176" t="e">
        <f>VLOOKUP('XL-OPT'!Q176,Months!$A$4:$D$288,4)</f>
        <v>#REF!</v>
      </c>
    </row>
    <row r="177" spans="15:20" x14ac:dyDescent="0.2">
      <c r="O177" t="e">
        <f t="shared" si="30"/>
        <v>#REF!</v>
      </c>
      <c r="P177" t="e">
        <f>GRMSDetail!#REF!</f>
        <v>#REF!</v>
      </c>
      <c r="Q177" s="161" t="e">
        <f>GRMSDetail!#REF!</f>
        <v>#REF!</v>
      </c>
      <c r="R177" t="e">
        <f>GRMSDetail!#REF!</f>
        <v>#REF!</v>
      </c>
      <c r="S177" t="e">
        <f>GRMSDetail!#REF!</f>
        <v>#REF!</v>
      </c>
      <c r="T177" t="e">
        <f>VLOOKUP('XL-OPT'!Q177,Months!$A$4:$D$288,4)</f>
        <v>#REF!</v>
      </c>
    </row>
    <row r="178" spans="15:20" x14ac:dyDescent="0.2">
      <c r="O178" t="e">
        <f t="shared" si="30"/>
        <v>#REF!</v>
      </c>
      <c r="P178" t="e">
        <f>GRMSDetail!#REF!</f>
        <v>#REF!</v>
      </c>
      <c r="Q178" s="161" t="e">
        <f>GRMSDetail!#REF!</f>
        <v>#REF!</v>
      </c>
      <c r="R178" t="e">
        <f>GRMSDetail!#REF!</f>
        <v>#REF!</v>
      </c>
      <c r="S178" t="e">
        <f>GRMSDetail!#REF!</f>
        <v>#REF!</v>
      </c>
      <c r="T178" t="e">
        <f>VLOOKUP('XL-OPT'!Q178,Months!$A$4:$D$288,4)</f>
        <v>#REF!</v>
      </c>
    </row>
    <row r="179" spans="15:20" x14ac:dyDescent="0.2">
      <c r="O179" t="e">
        <f t="shared" si="30"/>
        <v>#REF!</v>
      </c>
      <c r="P179" t="e">
        <f>GRMSDetail!#REF!</f>
        <v>#REF!</v>
      </c>
      <c r="Q179" s="161" t="e">
        <f>GRMSDetail!#REF!</f>
        <v>#REF!</v>
      </c>
      <c r="R179" t="e">
        <f>GRMSDetail!#REF!</f>
        <v>#REF!</v>
      </c>
      <c r="S179" t="e">
        <f>GRMSDetail!#REF!</f>
        <v>#REF!</v>
      </c>
      <c r="T179" t="e">
        <f>VLOOKUP('XL-OPT'!Q179,Months!$A$4:$D$288,4)</f>
        <v>#REF!</v>
      </c>
    </row>
    <row r="180" spans="15:20" x14ac:dyDescent="0.2">
      <c r="O180" t="e">
        <f t="shared" si="30"/>
        <v>#REF!</v>
      </c>
      <c r="P180" t="e">
        <f>GRMSDetail!#REF!</f>
        <v>#REF!</v>
      </c>
      <c r="Q180" s="161" t="e">
        <f>GRMSDetail!#REF!</f>
        <v>#REF!</v>
      </c>
      <c r="R180" t="e">
        <f>GRMSDetail!#REF!</f>
        <v>#REF!</v>
      </c>
      <c r="S180" t="e">
        <f>GRMSDetail!#REF!</f>
        <v>#REF!</v>
      </c>
      <c r="T180" t="e">
        <f>VLOOKUP('XL-OPT'!Q180,Months!$A$4:$D$288,4)</f>
        <v>#REF!</v>
      </c>
    </row>
    <row r="181" spans="15:20" x14ac:dyDescent="0.2">
      <c r="O181" t="e">
        <f t="shared" si="30"/>
        <v>#REF!</v>
      </c>
      <c r="P181" t="e">
        <f>GRMSDetail!#REF!</f>
        <v>#REF!</v>
      </c>
      <c r="Q181" s="161" t="e">
        <f>GRMSDetail!#REF!</f>
        <v>#REF!</v>
      </c>
      <c r="R181" t="e">
        <f>GRMSDetail!#REF!</f>
        <v>#REF!</v>
      </c>
      <c r="S181" t="e">
        <f>GRMSDetail!#REF!</f>
        <v>#REF!</v>
      </c>
      <c r="T181" t="e">
        <f>VLOOKUP('XL-OPT'!Q181,Months!$A$4:$D$288,4)</f>
        <v>#REF!</v>
      </c>
    </row>
    <row r="182" spans="15:20" x14ac:dyDescent="0.2">
      <c r="O182" t="e">
        <f t="shared" si="30"/>
        <v>#REF!</v>
      </c>
      <c r="P182" t="e">
        <f>GRMSDetail!#REF!</f>
        <v>#REF!</v>
      </c>
      <c r="Q182" s="161" t="e">
        <f>GRMSDetail!#REF!</f>
        <v>#REF!</v>
      </c>
      <c r="R182" t="e">
        <f>GRMSDetail!#REF!</f>
        <v>#REF!</v>
      </c>
      <c r="S182" t="e">
        <f>GRMSDetail!#REF!</f>
        <v>#REF!</v>
      </c>
      <c r="T182" t="e">
        <f>VLOOKUP('XL-OPT'!Q182,Months!$A$4:$D$288,4)</f>
        <v>#REF!</v>
      </c>
    </row>
    <row r="183" spans="15:20" x14ac:dyDescent="0.2">
      <c r="O183" t="e">
        <f t="shared" si="30"/>
        <v>#REF!</v>
      </c>
      <c r="P183" t="e">
        <f>GRMSDetail!#REF!</f>
        <v>#REF!</v>
      </c>
      <c r="Q183" s="161" t="e">
        <f>GRMSDetail!#REF!</f>
        <v>#REF!</v>
      </c>
      <c r="R183" t="e">
        <f>GRMSDetail!#REF!</f>
        <v>#REF!</v>
      </c>
      <c r="S183" t="e">
        <f>GRMSDetail!#REF!</f>
        <v>#REF!</v>
      </c>
      <c r="T183" t="e">
        <f>VLOOKUP('XL-OPT'!Q183,Months!$A$4:$D$288,4)</f>
        <v>#REF!</v>
      </c>
    </row>
    <row r="184" spans="15:20" x14ac:dyDescent="0.2">
      <c r="O184" t="e">
        <f t="shared" si="30"/>
        <v>#REF!</v>
      </c>
      <c r="P184" t="e">
        <f>GRMSDetail!#REF!</f>
        <v>#REF!</v>
      </c>
      <c r="Q184" s="161" t="e">
        <f>GRMSDetail!#REF!</f>
        <v>#REF!</v>
      </c>
      <c r="R184" t="e">
        <f>GRMSDetail!#REF!</f>
        <v>#REF!</v>
      </c>
      <c r="S184" t="e">
        <f>GRMSDetail!#REF!</f>
        <v>#REF!</v>
      </c>
      <c r="T184" t="e">
        <f>VLOOKUP('XL-OPT'!Q184,Months!$A$4:$D$288,4)</f>
        <v>#REF!</v>
      </c>
    </row>
    <row r="185" spans="15:20" x14ac:dyDescent="0.2">
      <c r="O185" t="e">
        <f t="shared" si="30"/>
        <v>#REF!</v>
      </c>
      <c r="P185" t="e">
        <f>GRMSDetail!#REF!</f>
        <v>#REF!</v>
      </c>
      <c r="Q185" s="161" t="e">
        <f>GRMSDetail!#REF!</f>
        <v>#REF!</v>
      </c>
      <c r="R185" t="e">
        <f>GRMSDetail!#REF!</f>
        <v>#REF!</v>
      </c>
      <c r="S185" t="e">
        <f>GRMSDetail!#REF!</f>
        <v>#REF!</v>
      </c>
      <c r="T185" t="e">
        <f>VLOOKUP('XL-OPT'!Q185,Months!$A$4:$D$288,4)</f>
        <v>#REF!</v>
      </c>
    </row>
    <row r="186" spans="15:20" x14ac:dyDescent="0.2">
      <c r="O186" t="e">
        <f t="shared" si="30"/>
        <v>#REF!</v>
      </c>
      <c r="P186" t="e">
        <f>GRMSDetail!#REF!</f>
        <v>#REF!</v>
      </c>
      <c r="Q186" s="161" t="e">
        <f>GRMSDetail!#REF!</f>
        <v>#REF!</v>
      </c>
      <c r="R186" t="e">
        <f>GRMSDetail!#REF!</f>
        <v>#REF!</v>
      </c>
      <c r="S186" t="e">
        <f>GRMSDetail!#REF!</f>
        <v>#REF!</v>
      </c>
      <c r="T186" t="e">
        <f>VLOOKUP('XL-OPT'!Q186,Months!$A$4:$D$288,4)</f>
        <v>#REF!</v>
      </c>
    </row>
    <row r="187" spans="15:20" x14ac:dyDescent="0.2">
      <c r="O187" t="e">
        <f t="shared" si="30"/>
        <v>#REF!</v>
      </c>
      <c r="P187" t="e">
        <f>GRMSDetail!#REF!</f>
        <v>#REF!</v>
      </c>
      <c r="Q187" s="161" t="e">
        <f>GRMSDetail!#REF!</f>
        <v>#REF!</v>
      </c>
      <c r="R187" t="e">
        <f>GRMSDetail!#REF!</f>
        <v>#REF!</v>
      </c>
      <c r="S187" t="e">
        <f>GRMSDetail!#REF!</f>
        <v>#REF!</v>
      </c>
      <c r="T187" t="e">
        <f>VLOOKUP('XL-OPT'!Q187,Months!$A$4:$D$288,4)</f>
        <v>#REF!</v>
      </c>
    </row>
    <row r="188" spans="15:20" x14ac:dyDescent="0.2">
      <c r="O188" t="e">
        <f t="shared" si="30"/>
        <v>#REF!</v>
      </c>
      <c r="P188" t="e">
        <f>GRMSDetail!#REF!</f>
        <v>#REF!</v>
      </c>
      <c r="Q188" s="161" t="e">
        <f>GRMSDetail!#REF!</f>
        <v>#REF!</v>
      </c>
      <c r="R188" t="e">
        <f>GRMSDetail!#REF!</f>
        <v>#REF!</v>
      </c>
      <c r="S188" t="e">
        <f>GRMSDetail!#REF!</f>
        <v>#REF!</v>
      </c>
      <c r="T188" t="e">
        <f>VLOOKUP('XL-OPT'!Q188,Months!$A$4:$D$288,4)</f>
        <v>#REF!</v>
      </c>
    </row>
    <row r="189" spans="15:20" x14ac:dyDescent="0.2">
      <c r="O189" t="e">
        <f t="shared" si="30"/>
        <v>#REF!</v>
      </c>
      <c r="P189" t="e">
        <f>GRMSDetail!#REF!</f>
        <v>#REF!</v>
      </c>
      <c r="Q189" s="161" t="e">
        <f>GRMSDetail!#REF!</f>
        <v>#REF!</v>
      </c>
      <c r="R189" t="e">
        <f>GRMSDetail!#REF!</f>
        <v>#REF!</v>
      </c>
      <c r="S189" t="e">
        <f>GRMSDetail!#REF!</f>
        <v>#REF!</v>
      </c>
      <c r="T189" t="e">
        <f>VLOOKUP('XL-OPT'!Q189,Months!$A$4:$D$288,4)</f>
        <v>#REF!</v>
      </c>
    </row>
    <row r="190" spans="15:20" x14ac:dyDescent="0.2">
      <c r="O190" t="e">
        <f t="shared" si="30"/>
        <v>#REF!</v>
      </c>
      <c r="P190" t="e">
        <f>GRMSDetail!#REF!</f>
        <v>#REF!</v>
      </c>
      <c r="Q190" s="161" t="e">
        <f>GRMSDetail!#REF!</f>
        <v>#REF!</v>
      </c>
      <c r="R190" t="e">
        <f>GRMSDetail!#REF!</f>
        <v>#REF!</v>
      </c>
      <c r="S190" t="e">
        <f>GRMSDetail!#REF!</f>
        <v>#REF!</v>
      </c>
      <c r="T190" t="e">
        <f>VLOOKUP('XL-OPT'!Q190,Months!$A$4:$D$288,4)</f>
        <v>#REF!</v>
      </c>
    </row>
    <row r="191" spans="15:20" x14ac:dyDescent="0.2">
      <c r="O191" t="e">
        <f t="shared" si="30"/>
        <v>#REF!</v>
      </c>
      <c r="P191" t="e">
        <f>GRMSDetail!#REF!</f>
        <v>#REF!</v>
      </c>
      <c r="Q191" s="161" t="e">
        <f>GRMSDetail!#REF!</f>
        <v>#REF!</v>
      </c>
      <c r="R191" t="e">
        <f>GRMSDetail!#REF!</f>
        <v>#REF!</v>
      </c>
      <c r="S191" t="e">
        <f>GRMSDetail!#REF!</f>
        <v>#REF!</v>
      </c>
      <c r="T191" t="e">
        <f>VLOOKUP('XL-OPT'!Q191,Months!$A$4:$D$288,4)</f>
        <v>#REF!</v>
      </c>
    </row>
    <row r="192" spans="15:20" x14ac:dyDescent="0.2">
      <c r="O192" t="e">
        <f t="shared" si="30"/>
        <v>#REF!</v>
      </c>
      <c r="P192" t="e">
        <f>GRMSDetail!#REF!</f>
        <v>#REF!</v>
      </c>
      <c r="Q192" s="161" t="e">
        <f>GRMSDetail!#REF!</f>
        <v>#REF!</v>
      </c>
      <c r="R192" t="e">
        <f>GRMSDetail!#REF!</f>
        <v>#REF!</v>
      </c>
      <c r="S192" t="e">
        <f>GRMSDetail!#REF!</f>
        <v>#REF!</v>
      </c>
      <c r="T192" t="e">
        <f>VLOOKUP('XL-OPT'!Q192,Months!$A$4:$D$288,4)</f>
        <v>#REF!</v>
      </c>
    </row>
    <row r="193" spans="15:20" x14ac:dyDescent="0.2">
      <c r="O193" t="e">
        <f t="shared" ref="O193:O256" si="31">CONCATENATE(P193,Q193)</f>
        <v>#REF!</v>
      </c>
      <c r="P193" t="e">
        <f>GRMSDetail!#REF!</f>
        <v>#REF!</v>
      </c>
      <c r="Q193" s="161" t="e">
        <f>GRMSDetail!#REF!</f>
        <v>#REF!</v>
      </c>
      <c r="R193" t="e">
        <f>GRMSDetail!#REF!</f>
        <v>#REF!</v>
      </c>
      <c r="S193" t="e">
        <f>GRMSDetail!#REF!</f>
        <v>#REF!</v>
      </c>
      <c r="T193" t="e">
        <f>VLOOKUP('XL-OPT'!Q193,Months!$A$4:$D$288,4)</f>
        <v>#REF!</v>
      </c>
    </row>
    <row r="194" spans="15:20" x14ac:dyDescent="0.2">
      <c r="O194" t="e">
        <f t="shared" si="31"/>
        <v>#REF!</v>
      </c>
      <c r="P194" t="e">
        <f>GRMSDetail!#REF!</f>
        <v>#REF!</v>
      </c>
      <c r="Q194" s="161" t="e">
        <f>GRMSDetail!#REF!</f>
        <v>#REF!</v>
      </c>
      <c r="R194" t="e">
        <f>GRMSDetail!#REF!</f>
        <v>#REF!</v>
      </c>
      <c r="S194" t="e">
        <f>GRMSDetail!#REF!</f>
        <v>#REF!</v>
      </c>
      <c r="T194" t="e">
        <f>VLOOKUP('XL-OPT'!Q194,Months!$A$4:$D$288,4)</f>
        <v>#REF!</v>
      </c>
    </row>
    <row r="195" spans="15:20" x14ac:dyDescent="0.2">
      <c r="O195" t="e">
        <f t="shared" si="31"/>
        <v>#REF!</v>
      </c>
      <c r="P195" t="e">
        <f>GRMSDetail!#REF!</f>
        <v>#REF!</v>
      </c>
      <c r="Q195" s="161" t="e">
        <f>GRMSDetail!#REF!</f>
        <v>#REF!</v>
      </c>
      <c r="R195" t="e">
        <f>GRMSDetail!#REF!</f>
        <v>#REF!</v>
      </c>
      <c r="S195" t="e">
        <f>GRMSDetail!#REF!</f>
        <v>#REF!</v>
      </c>
      <c r="T195" t="e">
        <f>VLOOKUP('XL-OPT'!Q195,Months!$A$4:$D$288,4)</f>
        <v>#REF!</v>
      </c>
    </row>
    <row r="196" spans="15:20" x14ac:dyDescent="0.2">
      <c r="O196" t="e">
        <f t="shared" si="31"/>
        <v>#REF!</v>
      </c>
      <c r="P196" t="e">
        <f>GRMSDetail!#REF!</f>
        <v>#REF!</v>
      </c>
      <c r="Q196" s="161" t="e">
        <f>GRMSDetail!#REF!</f>
        <v>#REF!</v>
      </c>
      <c r="R196" t="e">
        <f>GRMSDetail!#REF!</f>
        <v>#REF!</v>
      </c>
      <c r="S196" t="e">
        <f>GRMSDetail!#REF!</f>
        <v>#REF!</v>
      </c>
      <c r="T196" t="e">
        <f>VLOOKUP('XL-OPT'!Q196,Months!$A$4:$D$288,4)</f>
        <v>#REF!</v>
      </c>
    </row>
    <row r="197" spans="15:20" x14ac:dyDescent="0.2">
      <c r="O197" t="e">
        <f t="shared" si="31"/>
        <v>#REF!</v>
      </c>
      <c r="P197" t="e">
        <f>GRMSDetail!#REF!</f>
        <v>#REF!</v>
      </c>
      <c r="Q197" s="161" t="e">
        <f>GRMSDetail!#REF!</f>
        <v>#REF!</v>
      </c>
      <c r="R197" t="e">
        <f>GRMSDetail!#REF!</f>
        <v>#REF!</v>
      </c>
      <c r="S197" t="e">
        <f>GRMSDetail!#REF!</f>
        <v>#REF!</v>
      </c>
      <c r="T197" t="e">
        <f>VLOOKUP('XL-OPT'!Q197,Months!$A$4:$D$288,4)</f>
        <v>#REF!</v>
      </c>
    </row>
    <row r="198" spans="15:20" x14ac:dyDescent="0.2">
      <c r="O198" t="e">
        <f t="shared" si="31"/>
        <v>#REF!</v>
      </c>
      <c r="P198" t="e">
        <f>GRMSDetail!#REF!</f>
        <v>#REF!</v>
      </c>
      <c r="Q198" s="161" t="e">
        <f>GRMSDetail!#REF!</f>
        <v>#REF!</v>
      </c>
      <c r="R198" t="e">
        <f>GRMSDetail!#REF!</f>
        <v>#REF!</v>
      </c>
      <c r="S198" t="e">
        <f>GRMSDetail!#REF!</f>
        <v>#REF!</v>
      </c>
      <c r="T198" t="e">
        <f>VLOOKUP('XL-OPT'!Q198,Months!$A$4:$D$288,4)</f>
        <v>#REF!</v>
      </c>
    </row>
    <row r="199" spans="15:20" x14ac:dyDescent="0.2">
      <c r="O199" t="e">
        <f t="shared" si="31"/>
        <v>#REF!</v>
      </c>
      <c r="P199" t="e">
        <f>GRMSDetail!#REF!</f>
        <v>#REF!</v>
      </c>
      <c r="Q199" s="161" t="e">
        <f>GRMSDetail!#REF!</f>
        <v>#REF!</v>
      </c>
      <c r="R199" t="e">
        <f>GRMSDetail!#REF!</f>
        <v>#REF!</v>
      </c>
      <c r="S199" t="e">
        <f>GRMSDetail!#REF!</f>
        <v>#REF!</v>
      </c>
      <c r="T199" t="e">
        <f>VLOOKUP('XL-OPT'!Q199,Months!$A$4:$D$288,4)</f>
        <v>#REF!</v>
      </c>
    </row>
    <row r="200" spans="15:20" x14ac:dyDescent="0.2">
      <c r="O200" t="e">
        <f t="shared" si="31"/>
        <v>#REF!</v>
      </c>
      <c r="P200" t="e">
        <f>GRMSDetail!#REF!</f>
        <v>#REF!</v>
      </c>
      <c r="Q200" s="161" t="e">
        <f>GRMSDetail!#REF!</f>
        <v>#REF!</v>
      </c>
      <c r="R200" t="e">
        <f>GRMSDetail!#REF!</f>
        <v>#REF!</v>
      </c>
      <c r="S200" t="e">
        <f>GRMSDetail!#REF!</f>
        <v>#REF!</v>
      </c>
      <c r="T200" t="e">
        <f>VLOOKUP('XL-OPT'!Q200,Months!$A$4:$D$288,4)</f>
        <v>#REF!</v>
      </c>
    </row>
    <row r="201" spans="15:20" x14ac:dyDescent="0.2">
      <c r="O201" t="e">
        <f t="shared" si="31"/>
        <v>#REF!</v>
      </c>
      <c r="P201" t="e">
        <f>GRMSDetail!#REF!</f>
        <v>#REF!</v>
      </c>
      <c r="Q201" s="161" t="e">
        <f>GRMSDetail!#REF!</f>
        <v>#REF!</v>
      </c>
      <c r="R201" t="e">
        <f>GRMSDetail!#REF!</f>
        <v>#REF!</v>
      </c>
      <c r="S201" t="e">
        <f>GRMSDetail!#REF!</f>
        <v>#REF!</v>
      </c>
      <c r="T201" t="e">
        <f>VLOOKUP('XL-OPT'!Q201,Months!$A$4:$D$288,4)</f>
        <v>#REF!</v>
      </c>
    </row>
    <row r="202" spans="15:20" x14ac:dyDescent="0.2">
      <c r="O202" t="e">
        <f t="shared" si="31"/>
        <v>#REF!</v>
      </c>
      <c r="P202" t="e">
        <f>GRMSDetail!#REF!</f>
        <v>#REF!</v>
      </c>
      <c r="Q202" s="161" t="e">
        <f>GRMSDetail!#REF!</f>
        <v>#REF!</v>
      </c>
      <c r="R202" t="e">
        <f>GRMSDetail!#REF!</f>
        <v>#REF!</v>
      </c>
      <c r="S202" t="e">
        <f>GRMSDetail!#REF!</f>
        <v>#REF!</v>
      </c>
      <c r="T202" t="e">
        <f>VLOOKUP('XL-OPT'!Q202,Months!$A$4:$D$288,4)</f>
        <v>#REF!</v>
      </c>
    </row>
    <row r="203" spans="15:20" x14ac:dyDescent="0.2">
      <c r="O203" t="e">
        <f t="shared" si="31"/>
        <v>#REF!</v>
      </c>
      <c r="P203" t="e">
        <f>GRMSDetail!#REF!</f>
        <v>#REF!</v>
      </c>
      <c r="Q203" s="161" t="e">
        <f>GRMSDetail!#REF!</f>
        <v>#REF!</v>
      </c>
      <c r="R203" t="e">
        <f>GRMSDetail!#REF!</f>
        <v>#REF!</v>
      </c>
      <c r="S203" t="e">
        <f>GRMSDetail!#REF!</f>
        <v>#REF!</v>
      </c>
      <c r="T203" t="e">
        <f>VLOOKUP('XL-OPT'!Q203,Months!$A$4:$D$288,4)</f>
        <v>#REF!</v>
      </c>
    </row>
    <row r="204" spans="15:20" x14ac:dyDescent="0.2">
      <c r="O204" t="e">
        <f t="shared" si="31"/>
        <v>#REF!</v>
      </c>
      <c r="P204" t="e">
        <f>GRMSDetail!#REF!</f>
        <v>#REF!</v>
      </c>
      <c r="Q204" s="161" t="e">
        <f>GRMSDetail!#REF!</f>
        <v>#REF!</v>
      </c>
      <c r="R204" t="e">
        <f>GRMSDetail!#REF!</f>
        <v>#REF!</v>
      </c>
      <c r="S204" t="e">
        <f>GRMSDetail!#REF!</f>
        <v>#REF!</v>
      </c>
      <c r="T204" t="e">
        <f>VLOOKUP('XL-OPT'!Q204,Months!$A$4:$D$288,4)</f>
        <v>#REF!</v>
      </c>
    </row>
    <row r="205" spans="15:20" x14ac:dyDescent="0.2">
      <c r="O205" t="e">
        <f t="shared" si="31"/>
        <v>#REF!</v>
      </c>
      <c r="P205" t="e">
        <f>GRMSDetail!#REF!</f>
        <v>#REF!</v>
      </c>
      <c r="Q205" s="161" t="e">
        <f>GRMSDetail!#REF!</f>
        <v>#REF!</v>
      </c>
      <c r="R205" t="e">
        <f>GRMSDetail!#REF!</f>
        <v>#REF!</v>
      </c>
      <c r="S205" t="e">
        <f>GRMSDetail!#REF!</f>
        <v>#REF!</v>
      </c>
      <c r="T205" t="e">
        <f>VLOOKUP('XL-OPT'!Q205,Months!$A$4:$D$288,4)</f>
        <v>#REF!</v>
      </c>
    </row>
    <row r="206" spans="15:20" x14ac:dyDescent="0.2">
      <c r="O206" t="e">
        <f t="shared" si="31"/>
        <v>#REF!</v>
      </c>
      <c r="P206" t="e">
        <f>GRMSDetail!#REF!</f>
        <v>#REF!</v>
      </c>
      <c r="Q206" s="161" t="e">
        <f>GRMSDetail!#REF!</f>
        <v>#REF!</v>
      </c>
      <c r="R206" t="e">
        <f>GRMSDetail!#REF!</f>
        <v>#REF!</v>
      </c>
      <c r="S206" t="e">
        <f>GRMSDetail!#REF!</f>
        <v>#REF!</v>
      </c>
      <c r="T206" t="e">
        <f>VLOOKUP('XL-OPT'!Q206,Months!$A$4:$D$288,4)</f>
        <v>#REF!</v>
      </c>
    </row>
    <row r="207" spans="15:20" x14ac:dyDescent="0.2">
      <c r="O207" t="e">
        <f t="shared" si="31"/>
        <v>#REF!</v>
      </c>
      <c r="P207" t="e">
        <f>GRMSDetail!#REF!</f>
        <v>#REF!</v>
      </c>
      <c r="Q207" s="161" t="e">
        <f>GRMSDetail!#REF!</f>
        <v>#REF!</v>
      </c>
      <c r="R207" t="e">
        <f>GRMSDetail!#REF!</f>
        <v>#REF!</v>
      </c>
      <c r="S207" t="e">
        <f>GRMSDetail!#REF!</f>
        <v>#REF!</v>
      </c>
      <c r="T207" t="e">
        <f>VLOOKUP('XL-OPT'!Q207,Months!$A$4:$D$288,4)</f>
        <v>#REF!</v>
      </c>
    </row>
    <row r="208" spans="15:20" x14ac:dyDescent="0.2">
      <c r="O208" t="e">
        <f t="shared" si="31"/>
        <v>#REF!</v>
      </c>
      <c r="P208" t="e">
        <f>GRMSDetail!#REF!</f>
        <v>#REF!</v>
      </c>
      <c r="Q208" s="161" t="e">
        <f>GRMSDetail!#REF!</f>
        <v>#REF!</v>
      </c>
      <c r="R208" t="e">
        <f>GRMSDetail!#REF!</f>
        <v>#REF!</v>
      </c>
      <c r="S208" t="e">
        <f>GRMSDetail!#REF!</f>
        <v>#REF!</v>
      </c>
      <c r="T208" t="e">
        <f>VLOOKUP('XL-OPT'!Q208,Months!$A$4:$D$288,4)</f>
        <v>#REF!</v>
      </c>
    </row>
    <row r="209" spans="15:20" x14ac:dyDescent="0.2">
      <c r="O209" t="e">
        <f t="shared" si="31"/>
        <v>#REF!</v>
      </c>
      <c r="P209" t="e">
        <f>GRMSDetail!#REF!</f>
        <v>#REF!</v>
      </c>
      <c r="Q209" s="161" t="e">
        <f>GRMSDetail!#REF!</f>
        <v>#REF!</v>
      </c>
      <c r="R209" t="e">
        <f>GRMSDetail!#REF!</f>
        <v>#REF!</v>
      </c>
      <c r="S209" t="e">
        <f>GRMSDetail!#REF!</f>
        <v>#REF!</v>
      </c>
      <c r="T209" t="e">
        <f>VLOOKUP('XL-OPT'!Q209,Months!$A$4:$D$288,4)</f>
        <v>#REF!</v>
      </c>
    </row>
    <row r="210" spans="15:20" x14ac:dyDescent="0.2">
      <c r="O210" t="e">
        <f t="shared" si="31"/>
        <v>#REF!</v>
      </c>
      <c r="P210" t="e">
        <f>GRMSDetail!#REF!</f>
        <v>#REF!</v>
      </c>
      <c r="Q210" s="161" t="e">
        <f>GRMSDetail!#REF!</f>
        <v>#REF!</v>
      </c>
      <c r="R210" t="e">
        <f>GRMSDetail!#REF!</f>
        <v>#REF!</v>
      </c>
      <c r="S210" t="e">
        <f>GRMSDetail!#REF!</f>
        <v>#REF!</v>
      </c>
      <c r="T210" t="e">
        <f>VLOOKUP('XL-OPT'!Q210,Months!$A$4:$D$288,4)</f>
        <v>#REF!</v>
      </c>
    </row>
    <row r="211" spans="15:20" x14ac:dyDescent="0.2">
      <c r="O211" t="e">
        <f t="shared" si="31"/>
        <v>#REF!</v>
      </c>
      <c r="P211" t="e">
        <f>GRMSDetail!#REF!</f>
        <v>#REF!</v>
      </c>
      <c r="Q211" s="161" t="e">
        <f>GRMSDetail!#REF!</f>
        <v>#REF!</v>
      </c>
      <c r="R211" t="e">
        <f>GRMSDetail!#REF!</f>
        <v>#REF!</v>
      </c>
      <c r="S211" t="e">
        <f>GRMSDetail!#REF!</f>
        <v>#REF!</v>
      </c>
      <c r="T211" t="e">
        <f>VLOOKUP('XL-OPT'!Q211,Months!$A$4:$D$288,4)</f>
        <v>#REF!</v>
      </c>
    </row>
    <row r="212" spans="15:20" x14ac:dyDescent="0.2">
      <c r="O212" t="e">
        <f t="shared" si="31"/>
        <v>#REF!</v>
      </c>
      <c r="P212" t="e">
        <f>GRMSDetail!#REF!</f>
        <v>#REF!</v>
      </c>
      <c r="Q212" s="161" t="e">
        <f>GRMSDetail!#REF!</f>
        <v>#REF!</v>
      </c>
      <c r="R212" t="e">
        <f>GRMSDetail!#REF!</f>
        <v>#REF!</v>
      </c>
      <c r="S212" t="e">
        <f>GRMSDetail!#REF!</f>
        <v>#REF!</v>
      </c>
      <c r="T212" t="e">
        <f>VLOOKUP('XL-OPT'!Q212,Months!$A$4:$D$288,4)</f>
        <v>#REF!</v>
      </c>
    </row>
    <row r="213" spans="15:20" x14ac:dyDescent="0.2">
      <c r="O213" t="e">
        <f t="shared" si="31"/>
        <v>#REF!</v>
      </c>
      <c r="P213" t="e">
        <f>GRMSDetail!#REF!</f>
        <v>#REF!</v>
      </c>
      <c r="Q213" s="161" t="e">
        <f>GRMSDetail!#REF!</f>
        <v>#REF!</v>
      </c>
      <c r="R213" t="e">
        <f>GRMSDetail!#REF!</f>
        <v>#REF!</v>
      </c>
      <c r="S213" t="e">
        <f>GRMSDetail!#REF!</f>
        <v>#REF!</v>
      </c>
      <c r="T213" t="e">
        <f>VLOOKUP('XL-OPT'!Q213,Months!$A$4:$D$288,4)</f>
        <v>#REF!</v>
      </c>
    </row>
    <row r="214" spans="15:20" x14ac:dyDescent="0.2">
      <c r="O214" t="e">
        <f t="shared" si="31"/>
        <v>#REF!</v>
      </c>
      <c r="P214" t="e">
        <f>GRMSDetail!#REF!</f>
        <v>#REF!</v>
      </c>
      <c r="Q214" s="161" t="e">
        <f>GRMSDetail!#REF!</f>
        <v>#REF!</v>
      </c>
      <c r="R214" t="e">
        <f>GRMSDetail!#REF!</f>
        <v>#REF!</v>
      </c>
      <c r="S214" t="e">
        <f>GRMSDetail!#REF!</f>
        <v>#REF!</v>
      </c>
      <c r="T214" t="e">
        <f>VLOOKUP('XL-OPT'!Q214,Months!$A$4:$D$288,4)</f>
        <v>#REF!</v>
      </c>
    </row>
    <row r="215" spans="15:20" x14ac:dyDescent="0.2">
      <c r="O215" t="e">
        <f t="shared" si="31"/>
        <v>#REF!</v>
      </c>
      <c r="P215" t="e">
        <f>GRMSDetail!#REF!</f>
        <v>#REF!</v>
      </c>
      <c r="Q215" s="161" t="e">
        <f>GRMSDetail!#REF!</f>
        <v>#REF!</v>
      </c>
      <c r="R215" t="e">
        <f>GRMSDetail!#REF!</f>
        <v>#REF!</v>
      </c>
      <c r="S215" t="e">
        <f>GRMSDetail!#REF!</f>
        <v>#REF!</v>
      </c>
      <c r="T215" t="e">
        <f>VLOOKUP('XL-OPT'!Q215,Months!$A$4:$D$288,4)</f>
        <v>#REF!</v>
      </c>
    </row>
    <row r="216" spans="15:20" x14ac:dyDescent="0.2">
      <c r="O216" t="e">
        <f t="shared" si="31"/>
        <v>#REF!</v>
      </c>
      <c r="P216" t="e">
        <f>GRMSDetail!#REF!</f>
        <v>#REF!</v>
      </c>
      <c r="Q216" s="161" t="e">
        <f>GRMSDetail!#REF!</f>
        <v>#REF!</v>
      </c>
      <c r="R216" t="e">
        <f>GRMSDetail!#REF!</f>
        <v>#REF!</v>
      </c>
      <c r="S216" t="e">
        <f>GRMSDetail!#REF!</f>
        <v>#REF!</v>
      </c>
      <c r="T216" t="e">
        <f>VLOOKUP('XL-OPT'!Q216,Months!$A$4:$D$288,4)</f>
        <v>#REF!</v>
      </c>
    </row>
    <row r="217" spans="15:20" x14ac:dyDescent="0.2">
      <c r="O217" t="e">
        <f t="shared" si="31"/>
        <v>#REF!</v>
      </c>
      <c r="P217" t="e">
        <f>GRMSDetail!#REF!</f>
        <v>#REF!</v>
      </c>
      <c r="Q217" s="161" t="e">
        <f>GRMSDetail!#REF!</f>
        <v>#REF!</v>
      </c>
      <c r="R217" t="e">
        <f>GRMSDetail!#REF!</f>
        <v>#REF!</v>
      </c>
      <c r="S217" t="e">
        <f>GRMSDetail!#REF!</f>
        <v>#REF!</v>
      </c>
      <c r="T217" t="e">
        <f>VLOOKUP('XL-OPT'!Q217,Months!$A$4:$D$288,4)</f>
        <v>#REF!</v>
      </c>
    </row>
    <row r="218" spans="15:20" x14ac:dyDescent="0.2">
      <c r="O218" t="e">
        <f t="shared" si="31"/>
        <v>#REF!</v>
      </c>
      <c r="P218" t="e">
        <f>GRMSDetail!#REF!</f>
        <v>#REF!</v>
      </c>
      <c r="Q218" s="161" t="e">
        <f>GRMSDetail!#REF!</f>
        <v>#REF!</v>
      </c>
      <c r="R218" t="e">
        <f>GRMSDetail!#REF!</f>
        <v>#REF!</v>
      </c>
      <c r="S218" t="e">
        <f>GRMSDetail!#REF!</f>
        <v>#REF!</v>
      </c>
      <c r="T218" t="e">
        <f>VLOOKUP('XL-OPT'!Q218,Months!$A$4:$D$288,4)</f>
        <v>#REF!</v>
      </c>
    </row>
    <row r="219" spans="15:20" x14ac:dyDescent="0.2">
      <c r="O219" t="e">
        <f t="shared" si="31"/>
        <v>#REF!</v>
      </c>
      <c r="P219" t="e">
        <f>GRMSDetail!#REF!</f>
        <v>#REF!</v>
      </c>
      <c r="Q219" s="161" t="e">
        <f>GRMSDetail!#REF!</f>
        <v>#REF!</v>
      </c>
      <c r="R219" t="e">
        <f>GRMSDetail!#REF!</f>
        <v>#REF!</v>
      </c>
      <c r="S219" t="e">
        <f>GRMSDetail!#REF!</f>
        <v>#REF!</v>
      </c>
      <c r="T219" t="e">
        <f>VLOOKUP('XL-OPT'!Q219,Months!$A$4:$D$288,4)</f>
        <v>#REF!</v>
      </c>
    </row>
    <row r="220" spans="15:20" x14ac:dyDescent="0.2">
      <c r="O220" t="e">
        <f t="shared" si="31"/>
        <v>#REF!</v>
      </c>
      <c r="P220" t="e">
        <f>GRMSDetail!#REF!</f>
        <v>#REF!</v>
      </c>
      <c r="Q220" s="161" t="e">
        <f>GRMSDetail!#REF!</f>
        <v>#REF!</v>
      </c>
      <c r="R220" t="e">
        <f>GRMSDetail!#REF!</f>
        <v>#REF!</v>
      </c>
      <c r="S220" t="e">
        <f>GRMSDetail!#REF!</f>
        <v>#REF!</v>
      </c>
      <c r="T220" t="e">
        <f>VLOOKUP('XL-OPT'!Q220,Months!$A$4:$D$288,4)</f>
        <v>#REF!</v>
      </c>
    </row>
    <row r="221" spans="15:20" x14ac:dyDescent="0.2">
      <c r="O221" t="e">
        <f t="shared" si="31"/>
        <v>#REF!</v>
      </c>
      <c r="P221" t="e">
        <f>GRMSDetail!#REF!</f>
        <v>#REF!</v>
      </c>
      <c r="Q221" s="161" t="e">
        <f>GRMSDetail!#REF!</f>
        <v>#REF!</v>
      </c>
      <c r="R221" t="e">
        <f>GRMSDetail!#REF!</f>
        <v>#REF!</v>
      </c>
      <c r="S221" t="e">
        <f>GRMSDetail!#REF!</f>
        <v>#REF!</v>
      </c>
      <c r="T221" t="e">
        <f>VLOOKUP('XL-OPT'!Q221,Months!$A$4:$D$288,4)</f>
        <v>#REF!</v>
      </c>
    </row>
    <row r="222" spans="15:20" x14ac:dyDescent="0.2">
      <c r="O222" t="e">
        <f t="shared" si="31"/>
        <v>#REF!</v>
      </c>
      <c r="P222" t="e">
        <f>GRMSDetail!#REF!</f>
        <v>#REF!</v>
      </c>
      <c r="Q222" s="161" t="e">
        <f>GRMSDetail!#REF!</f>
        <v>#REF!</v>
      </c>
      <c r="R222" t="e">
        <f>GRMSDetail!#REF!</f>
        <v>#REF!</v>
      </c>
      <c r="S222" t="e">
        <f>GRMSDetail!#REF!</f>
        <v>#REF!</v>
      </c>
      <c r="T222" t="e">
        <f>VLOOKUP('XL-OPT'!Q222,Months!$A$4:$D$288,4)</f>
        <v>#REF!</v>
      </c>
    </row>
    <row r="223" spans="15:20" x14ac:dyDescent="0.2">
      <c r="O223" t="e">
        <f t="shared" si="31"/>
        <v>#REF!</v>
      </c>
      <c r="P223" t="e">
        <f>GRMSDetail!#REF!</f>
        <v>#REF!</v>
      </c>
      <c r="Q223" s="161" t="e">
        <f>GRMSDetail!#REF!</f>
        <v>#REF!</v>
      </c>
      <c r="R223" t="e">
        <f>GRMSDetail!#REF!</f>
        <v>#REF!</v>
      </c>
      <c r="S223" t="e">
        <f>GRMSDetail!#REF!</f>
        <v>#REF!</v>
      </c>
      <c r="T223" t="e">
        <f>VLOOKUP('XL-OPT'!Q223,Months!$A$4:$D$288,4)</f>
        <v>#REF!</v>
      </c>
    </row>
    <row r="224" spans="15:20" x14ac:dyDescent="0.2">
      <c r="O224" t="e">
        <f t="shared" si="31"/>
        <v>#REF!</v>
      </c>
      <c r="P224" t="e">
        <f>GRMSDetail!#REF!</f>
        <v>#REF!</v>
      </c>
      <c r="Q224" s="161" t="e">
        <f>GRMSDetail!#REF!</f>
        <v>#REF!</v>
      </c>
      <c r="R224" t="e">
        <f>GRMSDetail!#REF!</f>
        <v>#REF!</v>
      </c>
      <c r="S224" t="e">
        <f>GRMSDetail!#REF!</f>
        <v>#REF!</v>
      </c>
      <c r="T224" t="e">
        <f>VLOOKUP('XL-OPT'!Q224,Months!$A$4:$D$288,4)</f>
        <v>#REF!</v>
      </c>
    </row>
    <row r="225" spans="15:20" x14ac:dyDescent="0.2">
      <c r="O225" t="e">
        <f t="shared" si="31"/>
        <v>#REF!</v>
      </c>
      <c r="P225" t="e">
        <f>GRMSDetail!#REF!</f>
        <v>#REF!</v>
      </c>
      <c r="Q225" s="161" t="e">
        <f>GRMSDetail!#REF!</f>
        <v>#REF!</v>
      </c>
      <c r="R225" t="e">
        <f>GRMSDetail!#REF!</f>
        <v>#REF!</v>
      </c>
      <c r="S225" t="e">
        <f>GRMSDetail!#REF!</f>
        <v>#REF!</v>
      </c>
      <c r="T225" t="e">
        <f>VLOOKUP('XL-OPT'!Q225,Months!$A$4:$D$288,4)</f>
        <v>#REF!</v>
      </c>
    </row>
    <row r="226" spans="15:20" x14ac:dyDescent="0.2">
      <c r="O226" t="e">
        <f t="shared" si="31"/>
        <v>#REF!</v>
      </c>
      <c r="P226" t="e">
        <f>GRMSDetail!#REF!</f>
        <v>#REF!</v>
      </c>
      <c r="Q226" s="161" t="e">
        <f>GRMSDetail!#REF!</f>
        <v>#REF!</v>
      </c>
      <c r="R226" t="e">
        <f>GRMSDetail!#REF!</f>
        <v>#REF!</v>
      </c>
      <c r="S226" t="e">
        <f>GRMSDetail!#REF!</f>
        <v>#REF!</v>
      </c>
      <c r="T226" t="e">
        <f>VLOOKUP('XL-OPT'!Q226,Months!$A$4:$D$288,4)</f>
        <v>#REF!</v>
      </c>
    </row>
    <row r="227" spans="15:20" x14ac:dyDescent="0.2">
      <c r="O227" t="e">
        <f t="shared" si="31"/>
        <v>#REF!</v>
      </c>
      <c r="P227" t="e">
        <f>GRMSDetail!#REF!</f>
        <v>#REF!</v>
      </c>
      <c r="Q227" s="161" t="e">
        <f>GRMSDetail!#REF!</f>
        <v>#REF!</v>
      </c>
      <c r="R227" t="e">
        <f>GRMSDetail!#REF!</f>
        <v>#REF!</v>
      </c>
      <c r="S227" t="e">
        <f>GRMSDetail!#REF!</f>
        <v>#REF!</v>
      </c>
      <c r="T227" t="e">
        <f>VLOOKUP('XL-OPT'!Q227,Months!$A$4:$D$288,4)</f>
        <v>#REF!</v>
      </c>
    </row>
    <row r="228" spans="15:20" x14ac:dyDescent="0.2">
      <c r="O228" t="e">
        <f t="shared" si="31"/>
        <v>#REF!</v>
      </c>
      <c r="P228" t="e">
        <f>GRMSDetail!#REF!</f>
        <v>#REF!</v>
      </c>
      <c r="Q228" s="161" t="e">
        <f>GRMSDetail!#REF!</f>
        <v>#REF!</v>
      </c>
      <c r="R228" t="e">
        <f>GRMSDetail!#REF!</f>
        <v>#REF!</v>
      </c>
      <c r="S228" t="e">
        <f>GRMSDetail!#REF!</f>
        <v>#REF!</v>
      </c>
      <c r="T228" t="e">
        <f>VLOOKUP('XL-OPT'!Q228,Months!$A$4:$D$288,4)</f>
        <v>#REF!</v>
      </c>
    </row>
    <row r="229" spans="15:20" x14ac:dyDescent="0.2">
      <c r="O229" t="e">
        <f t="shared" si="31"/>
        <v>#REF!</v>
      </c>
      <c r="P229" t="e">
        <f>GRMSDetail!#REF!</f>
        <v>#REF!</v>
      </c>
      <c r="Q229" s="161" t="e">
        <f>GRMSDetail!#REF!</f>
        <v>#REF!</v>
      </c>
      <c r="R229" t="e">
        <f>GRMSDetail!#REF!</f>
        <v>#REF!</v>
      </c>
      <c r="S229" t="e">
        <f>GRMSDetail!#REF!</f>
        <v>#REF!</v>
      </c>
      <c r="T229" t="e">
        <f>VLOOKUP('XL-OPT'!Q229,Months!$A$4:$D$288,4)</f>
        <v>#REF!</v>
      </c>
    </row>
    <row r="230" spans="15:20" x14ac:dyDescent="0.2">
      <c r="O230" t="e">
        <f t="shared" si="31"/>
        <v>#REF!</v>
      </c>
      <c r="P230" t="e">
        <f>GRMSDetail!#REF!</f>
        <v>#REF!</v>
      </c>
      <c r="Q230" s="161" t="e">
        <f>GRMSDetail!#REF!</f>
        <v>#REF!</v>
      </c>
      <c r="R230" t="e">
        <f>GRMSDetail!#REF!</f>
        <v>#REF!</v>
      </c>
      <c r="S230" t="e">
        <f>GRMSDetail!#REF!</f>
        <v>#REF!</v>
      </c>
      <c r="T230" t="e">
        <f>VLOOKUP('XL-OPT'!Q230,Months!$A$4:$D$288,4)</f>
        <v>#REF!</v>
      </c>
    </row>
    <row r="231" spans="15:20" x14ac:dyDescent="0.2">
      <c r="O231" t="e">
        <f t="shared" si="31"/>
        <v>#REF!</v>
      </c>
      <c r="P231" t="e">
        <f>GRMSDetail!#REF!</f>
        <v>#REF!</v>
      </c>
      <c r="Q231" s="161" t="e">
        <f>GRMSDetail!#REF!</f>
        <v>#REF!</v>
      </c>
      <c r="R231" t="e">
        <f>GRMSDetail!#REF!</f>
        <v>#REF!</v>
      </c>
      <c r="S231" t="e">
        <f>GRMSDetail!#REF!</f>
        <v>#REF!</v>
      </c>
      <c r="T231" t="e">
        <f>VLOOKUP('XL-OPT'!Q231,Months!$A$4:$D$288,4)</f>
        <v>#REF!</v>
      </c>
    </row>
    <row r="232" spans="15:20" x14ac:dyDescent="0.2">
      <c r="O232" t="e">
        <f t="shared" si="31"/>
        <v>#REF!</v>
      </c>
      <c r="P232" t="e">
        <f>GRMSDetail!#REF!</f>
        <v>#REF!</v>
      </c>
      <c r="Q232" s="161" t="e">
        <f>GRMSDetail!#REF!</f>
        <v>#REF!</v>
      </c>
      <c r="R232" t="e">
        <f>GRMSDetail!#REF!</f>
        <v>#REF!</v>
      </c>
      <c r="S232" t="e">
        <f>GRMSDetail!#REF!</f>
        <v>#REF!</v>
      </c>
      <c r="T232" t="e">
        <f>VLOOKUP('XL-OPT'!Q232,Months!$A$4:$D$288,4)</f>
        <v>#REF!</v>
      </c>
    </row>
    <row r="233" spans="15:20" x14ac:dyDescent="0.2">
      <c r="O233" t="e">
        <f t="shared" si="31"/>
        <v>#REF!</v>
      </c>
      <c r="P233" t="e">
        <f>GRMSDetail!#REF!</f>
        <v>#REF!</v>
      </c>
      <c r="Q233" s="161" t="e">
        <f>GRMSDetail!#REF!</f>
        <v>#REF!</v>
      </c>
      <c r="R233" t="e">
        <f>GRMSDetail!#REF!</f>
        <v>#REF!</v>
      </c>
      <c r="S233" t="e">
        <f>GRMSDetail!#REF!</f>
        <v>#REF!</v>
      </c>
      <c r="T233" t="e">
        <f>VLOOKUP('XL-OPT'!Q233,Months!$A$4:$D$288,4)</f>
        <v>#REF!</v>
      </c>
    </row>
    <row r="234" spans="15:20" x14ac:dyDescent="0.2">
      <c r="O234" t="e">
        <f t="shared" si="31"/>
        <v>#REF!</v>
      </c>
      <c r="P234" t="e">
        <f>GRMSDetail!#REF!</f>
        <v>#REF!</v>
      </c>
      <c r="Q234" s="161" t="e">
        <f>GRMSDetail!#REF!</f>
        <v>#REF!</v>
      </c>
      <c r="R234" t="e">
        <f>GRMSDetail!#REF!</f>
        <v>#REF!</v>
      </c>
      <c r="S234" t="e">
        <f>GRMSDetail!#REF!</f>
        <v>#REF!</v>
      </c>
      <c r="T234" t="e">
        <f>VLOOKUP('XL-OPT'!Q234,Months!$A$4:$D$288,4)</f>
        <v>#REF!</v>
      </c>
    </row>
    <row r="235" spans="15:20" x14ac:dyDescent="0.2">
      <c r="O235" t="e">
        <f t="shared" si="31"/>
        <v>#REF!</v>
      </c>
      <c r="P235" t="e">
        <f>GRMSDetail!#REF!</f>
        <v>#REF!</v>
      </c>
      <c r="Q235" s="161" t="e">
        <f>GRMSDetail!#REF!</f>
        <v>#REF!</v>
      </c>
      <c r="R235" t="e">
        <f>GRMSDetail!#REF!</f>
        <v>#REF!</v>
      </c>
      <c r="S235" t="e">
        <f>GRMSDetail!#REF!</f>
        <v>#REF!</v>
      </c>
      <c r="T235" t="e">
        <f>VLOOKUP('XL-OPT'!Q235,Months!$A$4:$D$288,4)</f>
        <v>#REF!</v>
      </c>
    </row>
    <row r="236" spans="15:20" x14ac:dyDescent="0.2">
      <c r="O236" t="e">
        <f t="shared" si="31"/>
        <v>#REF!</v>
      </c>
      <c r="P236" t="e">
        <f>GRMSDetail!#REF!</f>
        <v>#REF!</v>
      </c>
      <c r="Q236" s="161" t="e">
        <f>GRMSDetail!#REF!</f>
        <v>#REF!</v>
      </c>
      <c r="R236" t="e">
        <f>GRMSDetail!#REF!</f>
        <v>#REF!</v>
      </c>
      <c r="S236" t="e">
        <f>GRMSDetail!#REF!</f>
        <v>#REF!</v>
      </c>
      <c r="T236" t="e">
        <f>VLOOKUP('XL-OPT'!Q236,Months!$A$4:$D$288,4)</f>
        <v>#REF!</v>
      </c>
    </row>
    <row r="237" spans="15:20" x14ac:dyDescent="0.2">
      <c r="O237" t="e">
        <f t="shared" si="31"/>
        <v>#REF!</v>
      </c>
      <c r="P237" t="e">
        <f>GRMSDetail!#REF!</f>
        <v>#REF!</v>
      </c>
      <c r="Q237" s="161" t="e">
        <f>GRMSDetail!#REF!</f>
        <v>#REF!</v>
      </c>
      <c r="R237" t="e">
        <f>GRMSDetail!#REF!</f>
        <v>#REF!</v>
      </c>
      <c r="S237" t="e">
        <f>GRMSDetail!#REF!</f>
        <v>#REF!</v>
      </c>
      <c r="T237" t="e">
        <f>VLOOKUP('XL-OPT'!Q237,Months!$A$4:$D$288,4)</f>
        <v>#REF!</v>
      </c>
    </row>
    <row r="238" spans="15:20" x14ac:dyDescent="0.2">
      <c r="O238" t="e">
        <f t="shared" si="31"/>
        <v>#REF!</v>
      </c>
      <c r="P238" t="e">
        <f>GRMSDetail!#REF!</f>
        <v>#REF!</v>
      </c>
      <c r="Q238" s="161" t="e">
        <f>GRMSDetail!#REF!</f>
        <v>#REF!</v>
      </c>
      <c r="R238" t="e">
        <f>GRMSDetail!#REF!</f>
        <v>#REF!</v>
      </c>
      <c r="S238" t="e">
        <f>GRMSDetail!#REF!</f>
        <v>#REF!</v>
      </c>
      <c r="T238" t="e">
        <f>VLOOKUP('XL-OPT'!Q238,Months!$A$4:$D$288,4)</f>
        <v>#REF!</v>
      </c>
    </row>
    <row r="239" spans="15:20" x14ac:dyDescent="0.2">
      <c r="O239" t="e">
        <f t="shared" si="31"/>
        <v>#REF!</v>
      </c>
      <c r="P239" t="e">
        <f>GRMSDetail!#REF!</f>
        <v>#REF!</v>
      </c>
      <c r="Q239" s="161" t="e">
        <f>GRMSDetail!#REF!</f>
        <v>#REF!</v>
      </c>
      <c r="R239" t="e">
        <f>GRMSDetail!#REF!</f>
        <v>#REF!</v>
      </c>
      <c r="S239" t="e">
        <f>GRMSDetail!#REF!</f>
        <v>#REF!</v>
      </c>
      <c r="T239" t="e">
        <f>VLOOKUP('XL-OPT'!Q239,Months!$A$4:$D$288,4)</f>
        <v>#REF!</v>
      </c>
    </row>
    <row r="240" spans="15:20" x14ac:dyDescent="0.2">
      <c r="O240" t="e">
        <f t="shared" si="31"/>
        <v>#REF!</v>
      </c>
      <c r="P240" t="e">
        <f>GRMSDetail!#REF!</f>
        <v>#REF!</v>
      </c>
      <c r="Q240" s="161" t="e">
        <f>GRMSDetail!#REF!</f>
        <v>#REF!</v>
      </c>
      <c r="R240" t="e">
        <f>GRMSDetail!#REF!</f>
        <v>#REF!</v>
      </c>
      <c r="S240" t="e">
        <f>GRMSDetail!#REF!</f>
        <v>#REF!</v>
      </c>
      <c r="T240" t="e">
        <f>VLOOKUP('XL-OPT'!Q240,Months!$A$4:$D$288,4)</f>
        <v>#REF!</v>
      </c>
    </row>
    <row r="241" spans="15:20" x14ac:dyDescent="0.2">
      <c r="O241" t="e">
        <f t="shared" si="31"/>
        <v>#REF!</v>
      </c>
      <c r="P241" t="e">
        <f>GRMSDetail!#REF!</f>
        <v>#REF!</v>
      </c>
      <c r="Q241" s="161" t="e">
        <f>GRMSDetail!#REF!</f>
        <v>#REF!</v>
      </c>
      <c r="R241" t="e">
        <f>GRMSDetail!#REF!</f>
        <v>#REF!</v>
      </c>
      <c r="S241" t="e">
        <f>GRMSDetail!#REF!</f>
        <v>#REF!</v>
      </c>
      <c r="T241" t="e">
        <f>VLOOKUP('XL-OPT'!Q241,Months!$A$4:$D$288,4)</f>
        <v>#REF!</v>
      </c>
    </row>
    <row r="242" spans="15:20" x14ac:dyDescent="0.2">
      <c r="O242" t="e">
        <f t="shared" si="31"/>
        <v>#REF!</v>
      </c>
      <c r="P242" t="e">
        <f>GRMSDetail!#REF!</f>
        <v>#REF!</v>
      </c>
      <c r="Q242" s="161" t="e">
        <f>GRMSDetail!#REF!</f>
        <v>#REF!</v>
      </c>
      <c r="R242" t="e">
        <f>GRMSDetail!#REF!</f>
        <v>#REF!</v>
      </c>
      <c r="S242" t="e">
        <f>GRMSDetail!#REF!</f>
        <v>#REF!</v>
      </c>
      <c r="T242" t="e">
        <f>VLOOKUP('XL-OPT'!Q242,Months!$A$4:$D$288,4)</f>
        <v>#REF!</v>
      </c>
    </row>
    <row r="243" spans="15:20" x14ac:dyDescent="0.2">
      <c r="O243" t="e">
        <f t="shared" si="31"/>
        <v>#REF!</v>
      </c>
      <c r="P243" t="e">
        <f>GRMSDetail!#REF!</f>
        <v>#REF!</v>
      </c>
      <c r="Q243" s="161" t="e">
        <f>GRMSDetail!#REF!</f>
        <v>#REF!</v>
      </c>
      <c r="R243" t="e">
        <f>GRMSDetail!#REF!</f>
        <v>#REF!</v>
      </c>
      <c r="S243" t="e">
        <f>GRMSDetail!#REF!</f>
        <v>#REF!</v>
      </c>
      <c r="T243" t="e">
        <f>VLOOKUP('XL-OPT'!Q243,Months!$A$4:$D$288,4)</f>
        <v>#REF!</v>
      </c>
    </row>
    <row r="244" spans="15:20" x14ac:dyDescent="0.2">
      <c r="O244" t="e">
        <f t="shared" si="31"/>
        <v>#REF!</v>
      </c>
      <c r="P244" t="e">
        <f>GRMSDetail!#REF!</f>
        <v>#REF!</v>
      </c>
      <c r="Q244" s="161" t="e">
        <f>GRMSDetail!#REF!</f>
        <v>#REF!</v>
      </c>
      <c r="R244" t="e">
        <f>GRMSDetail!#REF!</f>
        <v>#REF!</v>
      </c>
      <c r="S244" t="e">
        <f>GRMSDetail!#REF!</f>
        <v>#REF!</v>
      </c>
      <c r="T244" t="e">
        <f>VLOOKUP('XL-OPT'!Q244,Months!$A$4:$D$288,4)</f>
        <v>#REF!</v>
      </c>
    </row>
    <row r="245" spans="15:20" x14ac:dyDescent="0.2">
      <c r="O245" t="e">
        <f t="shared" si="31"/>
        <v>#REF!</v>
      </c>
      <c r="P245" t="e">
        <f>GRMSDetail!#REF!</f>
        <v>#REF!</v>
      </c>
      <c r="Q245" s="161" t="e">
        <f>GRMSDetail!#REF!</f>
        <v>#REF!</v>
      </c>
      <c r="R245" t="e">
        <f>GRMSDetail!#REF!</f>
        <v>#REF!</v>
      </c>
      <c r="S245" t="e">
        <f>GRMSDetail!#REF!</f>
        <v>#REF!</v>
      </c>
      <c r="T245" t="e">
        <f>VLOOKUP('XL-OPT'!Q245,Months!$A$4:$D$288,4)</f>
        <v>#REF!</v>
      </c>
    </row>
    <row r="246" spans="15:20" x14ac:dyDescent="0.2">
      <c r="O246" t="e">
        <f t="shared" si="31"/>
        <v>#REF!</v>
      </c>
      <c r="P246" t="e">
        <f>GRMSDetail!#REF!</f>
        <v>#REF!</v>
      </c>
      <c r="Q246" s="161" t="e">
        <f>GRMSDetail!#REF!</f>
        <v>#REF!</v>
      </c>
      <c r="R246" t="e">
        <f>GRMSDetail!#REF!</f>
        <v>#REF!</v>
      </c>
      <c r="S246" t="e">
        <f>GRMSDetail!#REF!</f>
        <v>#REF!</v>
      </c>
      <c r="T246" t="e">
        <f>VLOOKUP('XL-OPT'!Q246,Months!$A$4:$D$288,4)</f>
        <v>#REF!</v>
      </c>
    </row>
    <row r="247" spans="15:20" x14ac:dyDescent="0.2">
      <c r="O247" t="e">
        <f t="shared" si="31"/>
        <v>#REF!</v>
      </c>
      <c r="P247" t="e">
        <f>GRMSDetail!#REF!</f>
        <v>#REF!</v>
      </c>
      <c r="Q247" s="161" t="e">
        <f>GRMSDetail!#REF!</f>
        <v>#REF!</v>
      </c>
      <c r="R247" t="e">
        <f>GRMSDetail!#REF!</f>
        <v>#REF!</v>
      </c>
      <c r="S247" t="e">
        <f>GRMSDetail!#REF!</f>
        <v>#REF!</v>
      </c>
      <c r="T247" t="e">
        <f>VLOOKUP('XL-OPT'!Q247,Months!$A$4:$D$288,4)</f>
        <v>#REF!</v>
      </c>
    </row>
    <row r="248" spans="15:20" x14ac:dyDescent="0.2">
      <c r="O248" t="e">
        <f t="shared" si="31"/>
        <v>#REF!</v>
      </c>
      <c r="P248" t="e">
        <f>GRMSDetail!#REF!</f>
        <v>#REF!</v>
      </c>
      <c r="Q248" s="161" t="e">
        <f>GRMSDetail!#REF!</f>
        <v>#REF!</v>
      </c>
      <c r="R248" t="e">
        <f>GRMSDetail!#REF!</f>
        <v>#REF!</v>
      </c>
      <c r="S248" t="e">
        <f>GRMSDetail!#REF!</f>
        <v>#REF!</v>
      </c>
      <c r="T248" t="e">
        <f>VLOOKUP('XL-OPT'!Q248,Months!$A$4:$D$288,4)</f>
        <v>#REF!</v>
      </c>
    </row>
    <row r="249" spans="15:20" x14ac:dyDescent="0.2">
      <c r="O249" t="e">
        <f t="shared" si="31"/>
        <v>#REF!</v>
      </c>
      <c r="P249" t="e">
        <f>GRMSDetail!#REF!</f>
        <v>#REF!</v>
      </c>
      <c r="Q249" s="161" t="e">
        <f>GRMSDetail!#REF!</f>
        <v>#REF!</v>
      </c>
      <c r="R249" t="e">
        <f>GRMSDetail!#REF!</f>
        <v>#REF!</v>
      </c>
      <c r="S249" t="e">
        <f>GRMSDetail!#REF!</f>
        <v>#REF!</v>
      </c>
      <c r="T249" t="e">
        <f>VLOOKUP('XL-OPT'!Q249,Months!$A$4:$D$288,4)</f>
        <v>#REF!</v>
      </c>
    </row>
    <row r="250" spans="15:20" x14ac:dyDescent="0.2">
      <c r="O250" t="e">
        <f t="shared" si="31"/>
        <v>#REF!</v>
      </c>
      <c r="P250" t="e">
        <f>GRMSDetail!#REF!</f>
        <v>#REF!</v>
      </c>
      <c r="Q250" s="161" t="e">
        <f>GRMSDetail!#REF!</f>
        <v>#REF!</v>
      </c>
      <c r="R250" t="e">
        <f>GRMSDetail!#REF!</f>
        <v>#REF!</v>
      </c>
      <c r="S250" t="e">
        <f>GRMSDetail!#REF!</f>
        <v>#REF!</v>
      </c>
      <c r="T250" t="e">
        <f>VLOOKUP('XL-OPT'!Q250,Months!$A$4:$D$288,4)</f>
        <v>#REF!</v>
      </c>
    </row>
    <row r="251" spans="15:20" x14ac:dyDescent="0.2">
      <c r="O251" t="e">
        <f t="shared" si="31"/>
        <v>#REF!</v>
      </c>
      <c r="P251" t="e">
        <f>GRMSDetail!#REF!</f>
        <v>#REF!</v>
      </c>
      <c r="Q251" s="161" t="e">
        <f>GRMSDetail!#REF!</f>
        <v>#REF!</v>
      </c>
      <c r="R251" t="e">
        <f>GRMSDetail!#REF!</f>
        <v>#REF!</v>
      </c>
      <c r="S251" t="e">
        <f>GRMSDetail!#REF!</f>
        <v>#REF!</v>
      </c>
      <c r="T251" t="e">
        <f>VLOOKUP('XL-OPT'!Q251,Months!$A$4:$D$288,4)</f>
        <v>#REF!</v>
      </c>
    </row>
    <row r="252" spans="15:20" x14ac:dyDescent="0.2">
      <c r="O252" t="e">
        <f t="shared" si="31"/>
        <v>#REF!</v>
      </c>
      <c r="P252" t="e">
        <f>GRMSDetail!#REF!</f>
        <v>#REF!</v>
      </c>
      <c r="Q252" s="161" t="e">
        <f>GRMSDetail!#REF!</f>
        <v>#REF!</v>
      </c>
      <c r="R252" t="e">
        <f>GRMSDetail!#REF!</f>
        <v>#REF!</v>
      </c>
      <c r="S252" t="e">
        <f>GRMSDetail!#REF!</f>
        <v>#REF!</v>
      </c>
      <c r="T252" t="e">
        <f>VLOOKUP('XL-OPT'!Q252,Months!$A$4:$D$288,4)</f>
        <v>#REF!</v>
      </c>
    </row>
    <row r="253" spans="15:20" x14ac:dyDescent="0.2">
      <c r="O253" t="e">
        <f t="shared" si="31"/>
        <v>#REF!</v>
      </c>
      <c r="P253" t="e">
        <f>GRMSDetail!#REF!</f>
        <v>#REF!</v>
      </c>
      <c r="Q253" s="161" t="e">
        <f>GRMSDetail!#REF!</f>
        <v>#REF!</v>
      </c>
      <c r="R253" t="e">
        <f>GRMSDetail!#REF!</f>
        <v>#REF!</v>
      </c>
      <c r="S253" t="e">
        <f>GRMSDetail!#REF!</f>
        <v>#REF!</v>
      </c>
      <c r="T253" t="e">
        <f>VLOOKUP('XL-OPT'!Q253,Months!$A$4:$D$288,4)</f>
        <v>#REF!</v>
      </c>
    </row>
    <row r="254" spans="15:20" x14ac:dyDescent="0.2">
      <c r="O254" t="e">
        <f t="shared" si="31"/>
        <v>#REF!</v>
      </c>
      <c r="P254" t="e">
        <f>GRMSDetail!#REF!</f>
        <v>#REF!</v>
      </c>
      <c r="Q254" s="161" t="e">
        <f>GRMSDetail!#REF!</f>
        <v>#REF!</v>
      </c>
      <c r="R254" t="e">
        <f>GRMSDetail!#REF!</f>
        <v>#REF!</v>
      </c>
      <c r="S254" t="e">
        <f>GRMSDetail!#REF!</f>
        <v>#REF!</v>
      </c>
      <c r="T254" t="e">
        <f>VLOOKUP('XL-OPT'!Q254,Months!$A$4:$D$288,4)</f>
        <v>#REF!</v>
      </c>
    </row>
    <row r="255" spans="15:20" x14ac:dyDescent="0.2">
      <c r="O255" t="e">
        <f t="shared" si="31"/>
        <v>#REF!</v>
      </c>
      <c r="P255" t="e">
        <f>GRMSDetail!#REF!</f>
        <v>#REF!</v>
      </c>
      <c r="Q255" s="161" t="e">
        <f>GRMSDetail!#REF!</f>
        <v>#REF!</v>
      </c>
      <c r="R255" t="e">
        <f>GRMSDetail!#REF!</f>
        <v>#REF!</v>
      </c>
      <c r="S255" t="e">
        <f>GRMSDetail!#REF!</f>
        <v>#REF!</v>
      </c>
      <c r="T255" t="e">
        <f>VLOOKUP('XL-OPT'!Q255,Months!$A$4:$D$288,4)</f>
        <v>#REF!</v>
      </c>
    </row>
    <row r="256" spans="15:20" x14ac:dyDescent="0.2">
      <c r="O256" t="e">
        <f t="shared" si="31"/>
        <v>#REF!</v>
      </c>
      <c r="P256" t="e">
        <f>GRMSDetail!#REF!</f>
        <v>#REF!</v>
      </c>
      <c r="Q256" s="161" t="e">
        <f>GRMSDetail!#REF!</f>
        <v>#REF!</v>
      </c>
      <c r="R256" t="e">
        <f>GRMSDetail!#REF!</f>
        <v>#REF!</v>
      </c>
      <c r="S256" t="e">
        <f>GRMSDetail!#REF!</f>
        <v>#REF!</v>
      </c>
      <c r="T256" t="e">
        <f>VLOOKUP('XL-OPT'!Q256,Months!$A$4:$D$288,4)</f>
        <v>#REF!</v>
      </c>
    </row>
    <row r="257" spans="15:20" x14ac:dyDescent="0.2">
      <c r="O257" t="e">
        <f t="shared" ref="O257:O320" si="32">CONCATENATE(P257,Q257)</f>
        <v>#REF!</v>
      </c>
      <c r="P257" t="e">
        <f>GRMSDetail!#REF!</f>
        <v>#REF!</v>
      </c>
      <c r="Q257" s="161" t="e">
        <f>GRMSDetail!#REF!</f>
        <v>#REF!</v>
      </c>
      <c r="R257" t="e">
        <f>GRMSDetail!#REF!</f>
        <v>#REF!</v>
      </c>
      <c r="S257" t="e">
        <f>GRMSDetail!#REF!</f>
        <v>#REF!</v>
      </c>
      <c r="T257" t="e">
        <f>VLOOKUP('XL-OPT'!Q257,Months!$A$4:$D$288,4)</f>
        <v>#REF!</v>
      </c>
    </row>
    <row r="258" spans="15:20" x14ac:dyDescent="0.2">
      <c r="O258" t="e">
        <f t="shared" si="32"/>
        <v>#REF!</v>
      </c>
      <c r="P258" t="e">
        <f>GRMSDetail!#REF!</f>
        <v>#REF!</v>
      </c>
      <c r="Q258" s="161" t="e">
        <f>GRMSDetail!#REF!</f>
        <v>#REF!</v>
      </c>
      <c r="R258" t="e">
        <f>GRMSDetail!#REF!</f>
        <v>#REF!</v>
      </c>
      <c r="S258" t="e">
        <f>GRMSDetail!#REF!</f>
        <v>#REF!</v>
      </c>
      <c r="T258" t="e">
        <f>VLOOKUP('XL-OPT'!Q258,Months!$A$4:$D$288,4)</f>
        <v>#REF!</v>
      </c>
    </row>
    <row r="259" spans="15:20" x14ac:dyDescent="0.2">
      <c r="O259" t="e">
        <f t="shared" si="32"/>
        <v>#REF!</v>
      </c>
      <c r="P259" t="e">
        <f>GRMSDetail!#REF!</f>
        <v>#REF!</v>
      </c>
      <c r="Q259" s="161" t="e">
        <f>GRMSDetail!#REF!</f>
        <v>#REF!</v>
      </c>
      <c r="R259" t="e">
        <f>GRMSDetail!#REF!</f>
        <v>#REF!</v>
      </c>
      <c r="S259" t="e">
        <f>GRMSDetail!#REF!</f>
        <v>#REF!</v>
      </c>
      <c r="T259" t="e">
        <f>VLOOKUP('XL-OPT'!Q259,Months!$A$4:$D$288,4)</f>
        <v>#REF!</v>
      </c>
    </row>
    <row r="260" spans="15:20" x14ac:dyDescent="0.2">
      <c r="O260" t="e">
        <f t="shared" si="32"/>
        <v>#REF!</v>
      </c>
      <c r="P260" t="e">
        <f>GRMSDetail!#REF!</f>
        <v>#REF!</v>
      </c>
      <c r="Q260" s="161" t="e">
        <f>GRMSDetail!#REF!</f>
        <v>#REF!</v>
      </c>
      <c r="R260" t="e">
        <f>GRMSDetail!#REF!</f>
        <v>#REF!</v>
      </c>
      <c r="S260" t="e">
        <f>GRMSDetail!#REF!</f>
        <v>#REF!</v>
      </c>
      <c r="T260" t="e">
        <f>VLOOKUP('XL-OPT'!Q260,Months!$A$4:$D$288,4)</f>
        <v>#REF!</v>
      </c>
    </row>
    <row r="261" spans="15:20" x14ac:dyDescent="0.2">
      <c r="O261" t="e">
        <f t="shared" si="32"/>
        <v>#REF!</v>
      </c>
      <c r="P261" t="e">
        <f>GRMSDetail!#REF!</f>
        <v>#REF!</v>
      </c>
      <c r="Q261" s="161" t="e">
        <f>GRMSDetail!#REF!</f>
        <v>#REF!</v>
      </c>
      <c r="R261" t="e">
        <f>GRMSDetail!#REF!</f>
        <v>#REF!</v>
      </c>
      <c r="S261" t="e">
        <f>GRMSDetail!#REF!</f>
        <v>#REF!</v>
      </c>
      <c r="T261" t="e">
        <f>VLOOKUP('XL-OPT'!Q261,Months!$A$4:$D$288,4)</f>
        <v>#REF!</v>
      </c>
    </row>
    <row r="262" spans="15:20" x14ac:dyDescent="0.2">
      <c r="O262" t="e">
        <f t="shared" si="32"/>
        <v>#REF!</v>
      </c>
      <c r="P262" t="e">
        <f>GRMSDetail!#REF!</f>
        <v>#REF!</v>
      </c>
      <c r="Q262" s="161" t="e">
        <f>GRMSDetail!#REF!</f>
        <v>#REF!</v>
      </c>
      <c r="R262" t="e">
        <f>GRMSDetail!#REF!</f>
        <v>#REF!</v>
      </c>
      <c r="S262" t="e">
        <f>GRMSDetail!#REF!</f>
        <v>#REF!</v>
      </c>
      <c r="T262" t="e">
        <f>VLOOKUP('XL-OPT'!Q262,Months!$A$4:$D$288,4)</f>
        <v>#REF!</v>
      </c>
    </row>
    <row r="263" spans="15:20" x14ac:dyDescent="0.2">
      <c r="O263" t="e">
        <f t="shared" si="32"/>
        <v>#REF!</v>
      </c>
      <c r="P263" t="e">
        <f>GRMSDetail!#REF!</f>
        <v>#REF!</v>
      </c>
      <c r="Q263" s="161" t="e">
        <f>GRMSDetail!#REF!</f>
        <v>#REF!</v>
      </c>
      <c r="R263" t="e">
        <f>GRMSDetail!#REF!</f>
        <v>#REF!</v>
      </c>
      <c r="S263" t="e">
        <f>GRMSDetail!#REF!</f>
        <v>#REF!</v>
      </c>
      <c r="T263" t="e">
        <f>VLOOKUP('XL-OPT'!Q263,Months!$A$4:$D$288,4)</f>
        <v>#REF!</v>
      </c>
    </row>
    <row r="264" spans="15:20" x14ac:dyDescent="0.2">
      <c r="O264" t="e">
        <f t="shared" si="32"/>
        <v>#REF!</v>
      </c>
      <c r="P264" t="e">
        <f>GRMSDetail!#REF!</f>
        <v>#REF!</v>
      </c>
      <c r="Q264" s="161" t="e">
        <f>GRMSDetail!#REF!</f>
        <v>#REF!</v>
      </c>
      <c r="R264" t="e">
        <f>GRMSDetail!#REF!</f>
        <v>#REF!</v>
      </c>
      <c r="S264" t="e">
        <f>GRMSDetail!#REF!</f>
        <v>#REF!</v>
      </c>
      <c r="T264" t="e">
        <f>VLOOKUP('XL-OPT'!Q264,Months!$A$4:$D$288,4)</f>
        <v>#REF!</v>
      </c>
    </row>
    <row r="265" spans="15:20" x14ac:dyDescent="0.2">
      <c r="O265" t="e">
        <f t="shared" si="32"/>
        <v>#REF!</v>
      </c>
      <c r="P265" t="e">
        <f>GRMSDetail!#REF!</f>
        <v>#REF!</v>
      </c>
      <c r="Q265" s="161" t="e">
        <f>GRMSDetail!#REF!</f>
        <v>#REF!</v>
      </c>
      <c r="R265" t="e">
        <f>GRMSDetail!#REF!</f>
        <v>#REF!</v>
      </c>
      <c r="S265" t="e">
        <f>GRMSDetail!#REF!</f>
        <v>#REF!</v>
      </c>
      <c r="T265" t="e">
        <f>VLOOKUP('XL-OPT'!Q265,Months!$A$4:$D$288,4)</f>
        <v>#REF!</v>
      </c>
    </row>
    <row r="266" spans="15:20" x14ac:dyDescent="0.2">
      <c r="O266" t="e">
        <f t="shared" si="32"/>
        <v>#REF!</v>
      </c>
      <c r="P266" t="e">
        <f>GRMSDetail!#REF!</f>
        <v>#REF!</v>
      </c>
      <c r="Q266" s="161" t="e">
        <f>GRMSDetail!#REF!</f>
        <v>#REF!</v>
      </c>
      <c r="R266" t="e">
        <f>GRMSDetail!#REF!</f>
        <v>#REF!</v>
      </c>
      <c r="S266" t="e">
        <f>GRMSDetail!#REF!</f>
        <v>#REF!</v>
      </c>
      <c r="T266" t="e">
        <f>VLOOKUP('XL-OPT'!Q266,Months!$A$4:$D$288,4)</f>
        <v>#REF!</v>
      </c>
    </row>
    <row r="267" spans="15:20" x14ac:dyDescent="0.2">
      <c r="O267" t="e">
        <f t="shared" si="32"/>
        <v>#REF!</v>
      </c>
      <c r="P267" t="e">
        <f>GRMSDetail!#REF!</f>
        <v>#REF!</v>
      </c>
      <c r="Q267" s="161" t="e">
        <f>GRMSDetail!#REF!</f>
        <v>#REF!</v>
      </c>
      <c r="R267" t="e">
        <f>GRMSDetail!#REF!</f>
        <v>#REF!</v>
      </c>
      <c r="S267" t="e">
        <f>GRMSDetail!#REF!</f>
        <v>#REF!</v>
      </c>
      <c r="T267" t="e">
        <f>VLOOKUP('XL-OPT'!Q267,Months!$A$4:$D$288,4)</f>
        <v>#REF!</v>
      </c>
    </row>
    <row r="268" spans="15:20" x14ac:dyDescent="0.2">
      <c r="O268" t="e">
        <f t="shared" si="32"/>
        <v>#REF!</v>
      </c>
      <c r="P268" t="e">
        <f>GRMSDetail!#REF!</f>
        <v>#REF!</v>
      </c>
      <c r="Q268" s="161" t="e">
        <f>GRMSDetail!#REF!</f>
        <v>#REF!</v>
      </c>
      <c r="R268" t="e">
        <f>GRMSDetail!#REF!</f>
        <v>#REF!</v>
      </c>
      <c r="S268" t="e">
        <f>GRMSDetail!#REF!</f>
        <v>#REF!</v>
      </c>
      <c r="T268" t="e">
        <f>VLOOKUP('XL-OPT'!Q268,Months!$A$4:$D$288,4)</f>
        <v>#REF!</v>
      </c>
    </row>
    <row r="269" spans="15:20" x14ac:dyDescent="0.2">
      <c r="O269" t="e">
        <f t="shared" si="32"/>
        <v>#REF!</v>
      </c>
      <c r="P269" t="e">
        <f>GRMSDetail!#REF!</f>
        <v>#REF!</v>
      </c>
      <c r="Q269" s="161" t="e">
        <f>GRMSDetail!#REF!</f>
        <v>#REF!</v>
      </c>
      <c r="R269" t="e">
        <f>GRMSDetail!#REF!</f>
        <v>#REF!</v>
      </c>
      <c r="S269" t="e">
        <f>GRMSDetail!#REF!</f>
        <v>#REF!</v>
      </c>
      <c r="T269" t="e">
        <f>VLOOKUP('XL-OPT'!Q269,Months!$A$4:$D$288,4)</f>
        <v>#REF!</v>
      </c>
    </row>
    <row r="270" spans="15:20" x14ac:dyDescent="0.2">
      <c r="O270" t="e">
        <f t="shared" si="32"/>
        <v>#REF!</v>
      </c>
      <c r="P270" t="e">
        <f>GRMSDetail!#REF!</f>
        <v>#REF!</v>
      </c>
      <c r="Q270" s="161" t="e">
        <f>GRMSDetail!#REF!</f>
        <v>#REF!</v>
      </c>
      <c r="R270" t="e">
        <f>GRMSDetail!#REF!</f>
        <v>#REF!</v>
      </c>
      <c r="S270" t="e">
        <f>GRMSDetail!#REF!</f>
        <v>#REF!</v>
      </c>
      <c r="T270" t="e">
        <f>VLOOKUP('XL-OPT'!Q270,Months!$A$4:$D$288,4)</f>
        <v>#REF!</v>
      </c>
    </row>
    <row r="271" spans="15:20" x14ac:dyDescent="0.2">
      <c r="O271" t="e">
        <f t="shared" si="32"/>
        <v>#REF!</v>
      </c>
      <c r="P271" t="e">
        <f>GRMSDetail!#REF!</f>
        <v>#REF!</v>
      </c>
      <c r="Q271" s="161" t="e">
        <f>GRMSDetail!#REF!</f>
        <v>#REF!</v>
      </c>
      <c r="R271" t="e">
        <f>GRMSDetail!#REF!</f>
        <v>#REF!</v>
      </c>
      <c r="S271" t="e">
        <f>GRMSDetail!#REF!</f>
        <v>#REF!</v>
      </c>
      <c r="T271" t="e">
        <f>VLOOKUP('XL-OPT'!Q271,Months!$A$4:$D$288,4)</f>
        <v>#REF!</v>
      </c>
    </row>
    <row r="272" spans="15:20" x14ac:dyDescent="0.2">
      <c r="O272" t="e">
        <f t="shared" si="32"/>
        <v>#REF!</v>
      </c>
      <c r="P272" t="e">
        <f>GRMSDetail!#REF!</f>
        <v>#REF!</v>
      </c>
      <c r="Q272" s="161" t="e">
        <f>GRMSDetail!#REF!</f>
        <v>#REF!</v>
      </c>
      <c r="R272" t="e">
        <f>GRMSDetail!#REF!</f>
        <v>#REF!</v>
      </c>
      <c r="S272" t="e">
        <f>GRMSDetail!#REF!</f>
        <v>#REF!</v>
      </c>
      <c r="T272" t="e">
        <f>VLOOKUP('XL-OPT'!Q272,Months!$A$4:$D$288,4)</f>
        <v>#REF!</v>
      </c>
    </row>
    <row r="273" spans="15:20" x14ac:dyDescent="0.2">
      <c r="O273" t="e">
        <f t="shared" si="32"/>
        <v>#REF!</v>
      </c>
      <c r="P273" t="e">
        <f>GRMSDetail!#REF!</f>
        <v>#REF!</v>
      </c>
      <c r="Q273" s="161" t="e">
        <f>GRMSDetail!#REF!</f>
        <v>#REF!</v>
      </c>
      <c r="R273" t="e">
        <f>GRMSDetail!#REF!</f>
        <v>#REF!</v>
      </c>
      <c r="S273" t="e">
        <f>GRMSDetail!#REF!</f>
        <v>#REF!</v>
      </c>
      <c r="T273" t="e">
        <f>VLOOKUP('XL-OPT'!Q273,Months!$A$4:$D$288,4)</f>
        <v>#REF!</v>
      </c>
    </row>
    <row r="274" spans="15:20" x14ac:dyDescent="0.2">
      <c r="O274" t="e">
        <f t="shared" si="32"/>
        <v>#REF!</v>
      </c>
      <c r="P274" t="e">
        <f>GRMSDetail!#REF!</f>
        <v>#REF!</v>
      </c>
      <c r="Q274" s="161" t="e">
        <f>GRMSDetail!#REF!</f>
        <v>#REF!</v>
      </c>
      <c r="R274" t="e">
        <f>GRMSDetail!#REF!</f>
        <v>#REF!</v>
      </c>
      <c r="S274" t="e">
        <f>GRMSDetail!#REF!</f>
        <v>#REF!</v>
      </c>
      <c r="T274" t="e">
        <f>VLOOKUP('XL-OPT'!Q274,Months!$A$4:$D$288,4)</f>
        <v>#REF!</v>
      </c>
    </row>
    <row r="275" spans="15:20" x14ac:dyDescent="0.2">
      <c r="O275" t="e">
        <f t="shared" si="32"/>
        <v>#REF!</v>
      </c>
      <c r="P275" t="e">
        <f>GRMSDetail!#REF!</f>
        <v>#REF!</v>
      </c>
      <c r="Q275" s="161" t="e">
        <f>GRMSDetail!#REF!</f>
        <v>#REF!</v>
      </c>
      <c r="R275" t="e">
        <f>GRMSDetail!#REF!</f>
        <v>#REF!</v>
      </c>
      <c r="S275" t="e">
        <f>GRMSDetail!#REF!</f>
        <v>#REF!</v>
      </c>
      <c r="T275" t="e">
        <f>VLOOKUP('XL-OPT'!Q275,Months!$A$4:$D$288,4)</f>
        <v>#REF!</v>
      </c>
    </row>
    <row r="276" spans="15:20" x14ac:dyDescent="0.2">
      <c r="O276" t="e">
        <f t="shared" si="32"/>
        <v>#REF!</v>
      </c>
      <c r="P276" t="e">
        <f>GRMSDetail!#REF!</f>
        <v>#REF!</v>
      </c>
      <c r="Q276" s="161" t="e">
        <f>GRMSDetail!#REF!</f>
        <v>#REF!</v>
      </c>
      <c r="R276" t="e">
        <f>GRMSDetail!#REF!</f>
        <v>#REF!</v>
      </c>
      <c r="S276" t="e">
        <f>GRMSDetail!#REF!</f>
        <v>#REF!</v>
      </c>
      <c r="T276" t="e">
        <f>VLOOKUP('XL-OPT'!Q276,Months!$A$4:$D$288,4)</f>
        <v>#REF!</v>
      </c>
    </row>
    <row r="277" spans="15:20" x14ac:dyDescent="0.2">
      <c r="O277" t="e">
        <f t="shared" si="32"/>
        <v>#REF!</v>
      </c>
      <c r="P277" t="e">
        <f>GRMSDetail!#REF!</f>
        <v>#REF!</v>
      </c>
      <c r="Q277" s="161" t="e">
        <f>GRMSDetail!#REF!</f>
        <v>#REF!</v>
      </c>
      <c r="R277" t="e">
        <f>GRMSDetail!#REF!</f>
        <v>#REF!</v>
      </c>
      <c r="S277" t="e">
        <f>GRMSDetail!#REF!</f>
        <v>#REF!</v>
      </c>
      <c r="T277" t="e">
        <f>VLOOKUP('XL-OPT'!Q277,Months!$A$4:$D$288,4)</f>
        <v>#REF!</v>
      </c>
    </row>
    <row r="278" spans="15:20" x14ac:dyDescent="0.2">
      <c r="O278" t="e">
        <f t="shared" si="32"/>
        <v>#REF!</v>
      </c>
      <c r="P278" t="e">
        <f>GRMSDetail!#REF!</f>
        <v>#REF!</v>
      </c>
      <c r="Q278" s="161" t="e">
        <f>GRMSDetail!#REF!</f>
        <v>#REF!</v>
      </c>
      <c r="R278" t="e">
        <f>GRMSDetail!#REF!</f>
        <v>#REF!</v>
      </c>
      <c r="S278" t="e">
        <f>GRMSDetail!#REF!</f>
        <v>#REF!</v>
      </c>
      <c r="T278" t="e">
        <f>VLOOKUP('XL-OPT'!Q278,Months!$A$4:$D$288,4)</f>
        <v>#REF!</v>
      </c>
    </row>
    <row r="279" spans="15:20" x14ac:dyDescent="0.2">
      <c r="O279" t="e">
        <f t="shared" si="32"/>
        <v>#REF!</v>
      </c>
      <c r="P279" t="e">
        <f>GRMSDetail!#REF!</f>
        <v>#REF!</v>
      </c>
      <c r="Q279" s="161" t="e">
        <f>GRMSDetail!#REF!</f>
        <v>#REF!</v>
      </c>
      <c r="R279" t="e">
        <f>GRMSDetail!#REF!</f>
        <v>#REF!</v>
      </c>
      <c r="S279" t="e">
        <f>GRMSDetail!#REF!</f>
        <v>#REF!</v>
      </c>
      <c r="T279" t="e">
        <f>VLOOKUP('XL-OPT'!Q279,Months!$A$4:$D$288,4)</f>
        <v>#REF!</v>
      </c>
    </row>
    <row r="280" spans="15:20" x14ac:dyDescent="0.2">
      <c r="O280" t="e">
        <f t="shared" si="32"/>
        <v>#REF!</v>
      </c>
      <c r="P280" t="e">
        <f>GRMSDetail!#REF!</f>
        <v>#REF!</v>
      </c>
      <c r="Q280" s="161" t="e">
        <f>GRMSDetail!#REF!</f>
        <v>#REF!</v>
      </c>
      <c r="R280" t="e">
        <f>GRMSDetail!#REF!</f>
        <v>#REF!</v>
      </c>
      <c r="S280" t="e">
        <f>GRMSDetail!#REF!</f>
        <v>#REF!</v>
      </c>
      <c r="T280" t="e">
        <f>VLOOKUP('XL-OPT'!Q280,Months!$A$4:$D$288,4)</f>
        <v>#REF!</v>
      </c>
    </row>
    <row r="281" spans="15:20" x14ac:dyDescent="0.2">
      <c r="O281" t="e">
        <f t="shared" si="32"/>
        <v>#REF!</v>
      </c>
      <c r="P281" t="e">
        <f>GRMSDetail!#REF!</f>
        <v>#REF!</v>
      </c>
      <c r="Q281" s="161" t="e">
        <f>GRMSDetail!#REF!</f>
        <v>#REF!</v>
      </c>
      <c r="R281" t="e">
        <f>GRMSDetail!#REF!</f>
        <v>#REF!</v>
      </c>
      <c r="S281" t="e">
        <f>GRMSDetail!#REF!</f>
        <v>#REF!</v>
      </c>
      <c r="T281" t="e">
        <f>VLOOKUP('XL-OPT'!Q281,Months!$A$4:$D$288,4)</f>
        <v>#REF!</v>
      </c>
    </row>
    <row r="282" spans="15:20" x14ac:dyDescent="0.2">
      <c r="O282" t="e">
        <f t="shared" si="32"/>
        <v>#REF!</v>
      </c>
      <c r="P282" t="e">
        <f>GRMSDetail!#REF!</f>
        <v>#REF!</v>
      </c>
      <c r="Q282" s="161" t="e">
        <f>GRMSDetail!#REF!</f>
        <v>#REF!</v>
      </c>
      <c r="R282" t="e">
        <f>GRMSDetail!#REF!</f>
        <v>#REF!</v>
      </c>
      <c r="S282" t="e">
        <f>GRMSDetail!#REF!</f>
        <v>#REF!</v>
      </c>
      <c r="T282" t="e">
        <f>VLOOKUP('XL-OPT'!Q282,Months!$A$4:$D$288,4)</f>
        <v>#REF!</v>
      </c>
    </row>
    <row r="283" spans="15:20" x14ac:dyDescent="0.2">
      <c r="O283" t="e">
        <f t="shared" si="32"/>
        <v>#REF!</v>
      </c>
      <c r="P283" t="e">
        <f>GRMSDetail!#REF!</f>
        <v>#REF!</v>
      </c>
      <c r="Q283" s="161" t="e">
        <f>GRMSDetail!#REF!</f>
        <v>#REF!</v>
      </c>
      <c r="R283" t="e">
        <f>GRMSDetail!#REF!</f>
        <v>#REF!</v>
      </c>
      <c r="S283" t="e">
        <f>GRMSDetail!#REF!</f>
        <v>#REF!</v>
      </c>
      <c r="T283" t="e">
        <f>VLOOKUP('XL-OPT'!Q283,Months!$A$4:$D$288,4)</f>
        <v>#REF!</v>
      </c>
    </row>
    <row r="284" spans="15:20" x14ac:dyDescent="0.2">
      <c r="O284" t="e">
        <f t="shared" si="32"/>
        <v>#REF!</v>
      </c>
      <c r="P284" t="e">
        <f>GRMSDetail!#REF!</f>
        <v>#REF!</v>
      </c>
      <c r="Q284" s="161" t="e">
        <f>GRMSDetail!#REF!</f>
        <v>#REF!</v>
      </c>
      <c r="R284" t="e">
        <f>GRMSDetail!#REF!</f>
        <v>#REF!</v>
      </c>
      <c r="S284" t="e">
        <f>GRMSDetail!#REF!</f>
        <v>#REF!</v>
      </c>
      <c r="T284" t="e">
        <f>VLOOKUP('XL-OPT'!Q284,Months!$A$4:$D$288,4)</f>
        <v>#REF!</v>
      </c>
    </row>
    <row r="285" spans="15:20" x14ac:dyDescent="0.2">
      <c r="O285" t="e">
        <f t="shared" si="32"/>
        <v>#REF!</v>
      </c>
      <c r="P285" t="e">
        <f>GRMSDetail!#REF!</f>
        <v>#REF!</v>
      </c>
      <c r="Q285" s="161" t="e">
        <f>GRMSDetail!#REF!</f>
        <v>#REF!</v>
      </c>
      <c r="R285" t="e">
        <f>GRMSDetail!#REF!</f>
        <v>#REF!</v>
      </c>
      <c r="S285" t="e">
        <f>GRMSDetail!#REF!</f>
        <v>#REF!</v>
      </c>
      <c r="T285" t="e">
        <f>VLOOKUP('XL-OPT'!Q285,Months!$A$4:$D$288,4)</f>
        <v>#REF!</v>
      </c>
    </row>
    <row r="286" spans="15:20" x14ac:dyDescent="0.2">
      <c r="O286" t="e">
        <f t="shared" si="32"/>
        <v>#REF!</v>
      </c>
      <c r="P286" t="e">
        <f>GRMSDetail!#REF!</f>
        <v>#REF!</v>
      </c>
      <c r="Q286" s="161" t="e">
        <f>GRMSDetail!#REF!</f>
        <v>#REF!</v>
      </c>
      <c r="R286" t="e">
        <f>GRMSDetail!#REF!</f>
        <v>#REF!</v>
      </c>
      <c r="S286" t="e">
        <f>GRMSDetail!#REF!</f>
        <v>#REF!</v>
      </c>
      <c r="T286" t="e">
        <f>VLOOKUP('XL-OPT'!Q286,Months!$A$4:$D$288,4)</f>
        <v>#REF!</v>
      </c>
    </row>
    <row r="287" spans="15:20" x14ac:dyDescent="0.2">
      <c r="O287" t="e">
        <f t="shared" si="32"/>
        <v>#REF!</v>
      </c>
      <c r="P287" t="e">
        <f>GRMSDetail!#REF!</f>
        <v>#REF!</v>
      </c>
      <c r="Q287" s="161" t="e">
        <f>GRMSDetail!#REF!</f>
        <v>#REF!</v>
      </c>
      <c r="R287" t="e">
        <f>GRMSDetail!#REF!</f>
        <v>#REF!</v>
      </c>
      <c r="S287" t="e">
        <f>GRMSDetail!#REF!</f>
        <v>#REF!</v>
      </c>
      <c r="T287" t="e">
        <f>VLOOKUP('XL-OPT'!Q287,Months!$A$4:$D$288,4)</f>
        <v>#REF!</v>
      </c>
    </row>
    <row r="288" spans="15:20" x14ac:dyDescent="0.2">
      <c r="O288" t="e">
        <f t="shared" si="32"/>
        <v>#REF!</v>
      </c>
      <c r="P288" t="e">
        <f>GRMSDetail!#REF!</f>
        <v>#REF!</v>
      </c>
      <c r="Q288" s="161" t="e">
        <f>GRMSDetail!#REF!</f>
        <v>#REF!</v>
      </c>
      <c r="R288" t="e">
        <f>GRMSDetail!#REF!</f>
        <v>#REF!</v>
      </c>
      <c r="S288" t="e">
        <f>GRMSDetail!#REF!</f>
        <v>#REF!</v>
      </c>
      <c r="T288" t="e">
        <f>VLOOKUP('XL-OPT'!Q288,Months!$A$4:$D$288,4)</f>
        <v>#REF!</v>
      </c>
    </row>
    <row r="289" spans="15:20" x14ac:dyDescent="0.2">
      <c r="O289" t="e">
        <f t="shared" si="32"/>
        <v>#REF!</v>
      </c>
      <c r="P289" t="e">
        <f>GRMSDetail!#REF!</f>
        <v>#REF!</v>
      </c>
      <c r="Q289" s="161" t="e">
        <f>GRMSDetail!#REF!</f>
        <v>#REF!</v>
      </c>
      <c r="R289" t="e">
        <f>GRMSDetail!#REF!</f>
        <v>#REF!</v>
      </c>
      <c r="S289" t="e">
        <f>GRMSDetail!#REF!</f>
        <v>#REF!</v>
      </c>
      <c r="T289" t="e">
        <f>VLOOKUP('XL-OPT'!Q289,Months!$A$4:$D$288,4)</f>
        <v>#REF!</v>
      </c>
    </row>
    <row r="290" spans="15:20" x14ac:dyDescent="0.2">
      <c r="O290" t="e">
        <f t="shared" si="32"/>
        <v>#REF!</v>
      </c>
      <c r="P290" t="e">
        <f>GRMSDetail!#REF!</f>
        <v>#REF!</v>
      </c>
      <c r="Q290" s="161" t="e">
        <f>GRMSDetail!#REF!</f>
        <v>#REF!</v>
      </c>
      <c r="R290" t="e">
        <f>GRMSDetail!#REF!</f>
        <v>#REF!</v>
      </c>
      <c r="S290" t="e">
        <f>GRMSDetail!#REF!</f>
        <v>#REF!</v>
      </c>
      <c r="T290" t="e">
        <f>VLOOKUP('XL-OPT'!Q290,Months!$A$4:$D$288,4)</f>
        <v>#REF!</v>
      </c>
    </row>
    <row r="291" spans="15:20" x14ac:dyDescent="0.2">
      <c r="O291" t="e">
        <f t="shared" si="32"/>
        <v>#REF!</v>
      </c>
      <c r="P291" t="e">
        <f>GRMSDetail!#REF!</f>
        <v>#REF!</v>
      </c>
      <c r="Q291" s="161" t="e">
        <f>GRMSDetail!#REF!</f>
        <v>#REF!</v>
      </c>
      <c r="R291" t="e">
        <f>GRMSDetail!#REF!</f>
        <v>#REF!</v>
      </c>
      <c r="S291" t="e">
        <f>GRMSDetail!#REF!</f>
        <v>#REF!</v>
      </c>
      <c r="T291" t="e">
        <f>VLOOKUP('XL-OPT'!Q291,Months!$A$4:$D$288,4)</f>
        <v>#REF!</v>
      </c>
    </row>
    <row r="292" spans="15:20" x14ac:dyDescent="0.2">
      <c r="O292" t="e">
        <f t="shared" si="32"/>
        <v>#REF!</v>
      </c>
      <c r="P292" t="e">
        <f>GRMSDetail!#REF!</f>
        <v>#REF!</v>
      </c>
      <c r="Q292" s="161" t="e">
        <f>GRMSDetail!#REF!</f>
        <v>#REF!</v>
      </c>
      <c r="R292" t="e">
        <f>GRMSDetail!#REF!</f>
        <v>#REF!</v>
      </c>
      <c r="S292" t="e">
        <f>GRMSDetail!#REF!</f>
        <v>#REF!</v>
      </c>
      <c r="T292" t="e">
        <f>VLOOKUP('XL-OPT'!Q292,Months!$A$4:$D$288,4)</f>
        <v>#REF!</v>
      </c>
    </row>
    <row r="293" spans="15:20" x14ac:dyDescent="0.2">
      <c r="O293" t="e">
        <f t="shared" si="32"/>
        <v>#REF!</v>
      </c>
      <c r="P293" t="e">
        <f>GRMSDetail!#REF!</f>
        <v>#REF!</v>
      </c>
      <c r="Q293" s="161" t="e">
        <f>GRMSDetail!#REF!</f>
        <v>#REF!</v>
      </c>
      <c r="R293" t="e">
        <f>GRMSDetail!#REF!</f>
        <v>#REF!</v>
      </c>
      <c r="S293" t="e">
        <f>GRMSDetail!#REF!</f>
        <v>#REF!</v>
      </c>
      <c r="T293" t="e">
        <f>VLOOKUP('XL-OPT'!Q293,Months!$A$4:$D$288,4)</f>
        <v>#REF!</v>
      </c>
    </row>
    <row r="294" spans="15:20" x14ac:dyDescent="0.2">
      <c r="O294" t="e">
        <f t="shared" si="32"/>
        <v>#REF!</v>
      </c>
      <c r="P294" t="e">
        <f>GRMSDetail!#REF!</f>
        <v>#REF!</v>
      </c>
      <c r="Q294" s="161" t="e">
        <f>GRMSDetail!#REF!</f>
        <v>#REF!</v>
      </c>
      <c r="R294" t="e">
        <f>GRMSDetail!#REF!</f>
        <v>#REF!</v>
      </c>
      <c r="S294" t="e">
        <f>GRMSDetail!#REF!</f>
        <v>#REF!</v>
      </c>
      <c r="T294" t="e">
        <f>VLOOKUP('XL-OPT'!Q294,Months!$A$4:$D$288,4)</f>
        <v>#REF!</v>
      </c>
    </row>
    <row r="295" spans="15:20" x14ac:dyDescent="0.2">
      <c r="O295" t="e">
        <f t="shared" si="32"/>
        <v>#REF!</v>
      </c>
      <c r="P295" t="e">
        <f>GRMSDetail!#REF!</f>
        <v>#REF!</v>
      </c>
      <c r="Q295" s="161" t="e">
        <f>GRMSDetail!#REF!</f>
        <v>#REF!</v>
      </c>
      <c r="R295" t="e">
        <f>GRMSDetail!#REF!</f>
        <v>#REF!</v>
      </c>
      <c r="S295" t="e">
        <f>GRMSDetail!#REF!</f>
        <v>#REF!</v>
      </c>
      <c r="T295" t="e">
        <f>VLOOKUP('XL-OPT'!Q295,Months!$A$4:$D$288,4)</f>
        <v>#REF!</v>
      </c>
    </row>
    <row r="296" spans="15:20" x14ac:dyDescent="0.2">
      <c r="O296" t="e">
        <f t="shared" si="32"/>
        <v>#REF!</v>
      </c>
      <c r="P296" t="e">
        <f>GRMSDetail!#REF!</f>
        <v>#REF!</v>
      </c>
      <c r="Q296" s="161" t="e">
        <f>GRMSDetail!#REF!</f>
        <v>#REF!</v>
      </c>
      <c r="R296" t="e">
        <f>GRMSDetail!#REF!</f>
        <v>#REF!</v>
      </c>
      <c r="S296" t="e">
        <f>GRMSDetail!#REF!</f>
        <v>#REF!</v>
      </c>
      <c r="T296" t="e">
        <f>VLOOKUP('XL-OPT'!Q296,Months!$A$4:$D$288,4)</f>
        <v>#REF!</v>
      </c>
    </row>
    <row r="297" spans="15:20" x14ac:dyDescent="0.2">
      <c r="O297" t="e">
        <f t="shared" si="32"/>
        <v>#REF!</v>
      </c>
      <c r="P297" t="e">
        <f>GRMSDetail!#REF!</f>
        <v>#REF!</v>
      </c>
      <c r="Q297" s="161" t="e">
        <f>GRMSDetail!#REF!</f>
        <v>#REF!</v>
      </c>
      <c r="R297" t="e">
        <f>GRMSDetail!#REF!</f>
        <v>#REF!</v>
      </c>
      <c r="S297" t="e">
        <f>GRMSDetail!#REF!</f>
        <v>#REF!</v>
      </c>
      <c r="T297" t="e">
        <f>VLOOKUP('XL-OPT'!Q297,Months!$A$4:$D$288,4)</f>
        <v>#REF!</v>
      </c>
    </row>
    <row r="298" spans="15:20" x14ac:dyDescent="0.2">
      <c r="O298" t="e">
        <f t="shared" si="32"/>
        <v>#REF!</v>
      </c>
      <c r="P298" t="e">
        <f>GRMSDetail!#REF!</f>
        <v>#REF!</v>
      </c>
      <c r="Q298" s="161" t="e">
        <f>GRMSDetail!#REF!</f>
        <v>#REF!</v>
      </c>
      <c r="R298" t="e">
        <f>GRMSDetail!#REF!</f>
        <v>#REF!</v>
      </c>
      <c r="S298" t="e">
        <f>GRMSDetail!#REF!</f>
        <v>#REF!</v>
      </c>
      <c r="T298" t="e">
        <f>VLOOKUP('XL-OPT'!Q298,Months!$A$4:$D$288,4)</f>
        <v>#REF!</v>
      </c>
    </row>
    <row r="299" spans="15:20" x14ac:dyDescent="0.2">
      <c r="O299" t="e">
        <f t="shared" si="32"/>
        <v>#REF!</v>
      </c>
      <c r="P299" t="e">
        <f>GRMSDetail!#REF!</f>
        <v>#REF!</v>
      </c>
      <c r="Q299" s="161" t="e">
        <f>GRMSDetail!#REF!</f>
        <v>#REF!</v>
      </c>
      <c r="R299" t="e">
        <f>GRMSDetail!#REF!</f>
        <v>#REF!</v>
      </c>
      <c r="S299" t="e">
        <f>GRMSDetail!#REF!</f>
        <v>#REF!</v>
      </c>
      <c r="T299" t="e">
        <f>VLOOKUP('XL-OPT'!Q299,Months!$A$4:$D$288,4)</f>
        <v>#REF!</v>
      </c>
    </row>
    <row r="300" spans="15:20" x14ac:dyDescent="0.2">
      <c r="O300" t="e">
        <f t="shared" si="32"/>
        <v>#REF!</v>
      </c>
      <c r="P300" t="e">
        <f>GRMSDetail!#REF!</f>
        <v>#REF!</v>
      </c>
      <c r="Q300" s="161" t="e">
        <f>GRMSDetail!#REF!</f>
        <v>#REF!</v>
      </c>
      <c r="R300" t="e">
        <f>GRMSDetail!#REF!</f>
        <v>#REF!</v>
      </c>
      <c r="S300" t="e">
        <f>GRMSDetail!#REF!</f>
        <v>#REF!</v>
      </c>
      <c r="T300" t="e">
        <f>VLOOKUP('XL-OPT'!Q300,Months!$A$4:$D$288,4)</f>
        <v>#REF!</v>
      </c>
    </row>
    <row r="301" spans="15:20" x14ac:dyDescent="0.2">
      <c r="O301" t="e">
        <f t="shared" si="32"/>
        <v>#REF!</v>
      </c>
      <c r="P301" t="e">
        <f>GRMSDetail!#REF!</f>
        <v>#REF!</v>
      </c>
      <c r="Q301" s="161" t="e">
        <f>GRMSDetail!#REF!</f>
        <v>#REF!</v>
      </c>
      <c r="R301" t="e">
        <f>GRMSDetail!#REF!</f>
        <v>#REF!</v>
      </c>
      <c r="S301" t="e">
        <f>GRMSDetail!#REF!</f>
        <v>#REF!</v>
      </c>
      <c r="T301" t="e">
        <f>VLOOKUP('XL-OPT'!Q301,Months!$A$4:$D$288,4)</f>
        <v>#REF!</v>
      </c>
    </row>
    <row r="302" spans="15:20" x14ac:dyDescent="0.2">
      <c r="O302" t="e">
        <f t="shared" si="32"/>
        <v>#REF!</v>
      </c>
      <c r="P302" t="e">
        <f>GRMSDetail!#REF!</f>
        <v>#REF!</v>
      </c>
      <c r="Q302" s="161" t="e">
        <f>GRMSDetail!#REF!</f>
        <v>#REF!</v>
      </c>
      <c r="R302" t="e">
        <f>GRMSDetail!#REF!</f>
        <v>#REF!</v>
      </c>
      <c r="S302" t="e">
        <f>GRMSDetail!#REF!</f>
        <v>#REF!</v>
      </c>
      <c r="T302" t="e">
        <f>VLOOKUP('XL-OPT'!Q302,Months!$A$4:$D$288,4)</f>
        <v>#REF!</v>
      </c>
    </row>
    <row r="303" spans="15:20" x14ac:dyDescent="0.2">
      <c r="O303" t="e">
        <f t="shared" si="32"/>
        <v>#REF!</v>
      </c>
      <c r="P303" t="e">
        <f>GRMSDetail!#REF!</f>
        <v>#REF!</v>
      </c>
      <c r="Q303" s="161" t="e">
        <f>GRMSDetail!#REF!</f>
        <v>#REF!</v>
      </c>
      <c r="R303" t="e">
        <f>GRMSDetail!#REF!</f>
        <v>#REF!</v>
      </c>
      <c r="S303" t="e">
        <f>GRMSDetail!#REF!</f>
        <v>#REF!</v>
      </c>
      <c r="T303" t="e">
        <f>VLOOKUP('XL-OPT'!Q303,Months!$A$4:$D$288,4)</f>
        <v>#REF!</v>
      </c>
    </row>
    <row r="304" spans="15:20" x14ac:dyDescent="0.2">
      <c r="O304" t="e">
        <f t="shared" si="32"/>
        <v>#REF!</v>
      </c>
      <c r="P304" t="e">
        <f>GRMSDetail!#REF!</f>
        <v>#REF!</v>
      </c>
      <c r="Q304" s="161" t="e">
        <f>GRMSDetail!#REF!</f>
        <v>#REF!</v>
      </c>
      <c r="R304" t="e">
        <f>GRMSDetail!#REF!</f>
        <v>#REF!</v>
      </c>
      <c r="S304" t="e">
        <f>GRMSDetail!#REF!</f>
        <v>#REF!</v>
      </c>
      <c r="T304" t="e">
        <f>VLOOKUP('XL-OPT'!Q304,Months!$A$4:$D$288,4)</f>
        <v>#REF!</v>
      </c>
    </row>
    <row r="305" spans="15:20" x14ac:dyDescent="0.2">
      <c r="O305" t="e">
        <f t="shared" si="32"/>
        <v>#REF!</v>
      </c>
      <c r="P305" t="e">
        <f>GRMSDetail!#REF!</f>
        <v>#REF!</v>
      </c>
      <c r="Q305" s="161" t="e">
        <f>GRMSDetail!#REF!</f>
        <v>#REF!</v>
      </c>
      <c r="R305" t="e">
        <f>GRMSDetail!#REF!</f>
        <v>#REF!</v>
      </c>
      <c r="S305" t="e">
        <f>GRMSDetail!#REF!</f>
        <v>#REF!</v>
      </c>
      <c r="T305" t="e">
        <f>VLOOKUP('XL-OPT'!Q305,Months!$A$4:$D$288,4)</f>
        <v>#REF!</v>
      </c>
    </row>
    <row r="306" spans="15:20" x14ac:dyDescent="0.2">
      <c r="O306" t="e">
        <f t="shared" si="32"/>
        <v>#REF!</v>
      </c>
      <c r="P306" t="e">
        <f>GRMSDetail!#REF!</f>
        <v>#REF!</v>
      </c>
      <c r="Q306" s="161" t="e">
        <f>GRMSDetail!#REF!</f>
        <v>#REF!</v>
      </c>
      <c r="R306" t="e">
        <f>GRMSDetail!#REF!</f>
        <v>#REF!</v>
      </c>
      <c r="S306" t="e">
        <f>GRMSDetail!#REF!</f>
        <v>#REF!</v>
      </c>
      <c r="T306" t="e">
        <f>VLOOKUP('XL-OPT'!Q306,Months!$A$4:$D$288,4)</f>
        <v>#REF!</v>
      </c>
    </row>
    <row r="307" spans="15:20" x14ac:dyDescent="0.2">
      <c r="O307" t="e">
        <f t="shared" si="32"/>
        <v>#REF!</v>
      </c>
      <c r="P307" t="e">
        <f>GRMSDetail!#REF!</f>
        <v>#REF!</v>
      </c>
      <c r="Q307" s="161" t="e">
        <f>GRMSDetail!#REF!</f>
        <v>#REF!</v>
      </c>
      <c r="R307" t="e">
        <f>GRMSDetail!#REF!</f>
        <v>#REF!</v>
      </c>
      <c r="S307" t="e">
        <f>GRMSDetail!#REF!</f>
        <v>#REF!</v>
      </c>
      <c r="T307" t="e">
        <f>VLOOKUP('XL-OPT'!Q307,Months!$A$4:$D$288,4)</f>
        <v>#REF!</v>
      </c>
    </row>
    <row r="308" spans="15:20" x14ac:dyDescent="0.2">
      <c r="O308" t="e">
        <f t="shared" si="32"/>
        <v>#REF!</v>
      </c>
      <c r="P308" t="e">
        <f>GRMSDetail!#REF!</f>
        <v>#REF!</v>
      </c>
      <c r="Q308" s="161" t="e">
        <f>GRMSDetail!#REF!</f>
        <v>#REF!</v>
      </c>
      <c r="R308" t="e">
        <f>GRMSDetail!#REF!</f>
        <v>#REF!</v>
      </c>
      <c r="S308" t="e">
        <f>GRMSDetail!#REF!</f>
        <v>#REF!</v>
      </c>
      <c r="T308" t="e">
        <f>VLOOKUP('XL-OPT'!Q308,Months!$A$4:$D$288,4)</f>
        <v>#REF!</v>
      </c>
    </row>
    <row r="309" spans="15:20" x14ac:dyDescent="0.2">
      <c r="O309" t="e">
        <f t="shared" si="32"/>
        <v>#REF!</v>
      </c>
      <c r="P309" t="e">
        <f>GRMSDetail!#REF!</f>
        <v>#REF!</v>
      </c>
      <c r="Q309" s="161" t="e">
        <f>GRMSDetail!#REF!</f>
        <v>#REF!</v>
      </c>
      <c r="R309" t="e">
        <f>GRMSDetail!#REF!</f>
        <v>#REF!</v>
      </c>
      <c r="S309" t="e">
        <f>GRMSDetail!#REF!</f>
        <v>#REF!</v>
      </c>
      <c r="T309" t="e">
        <f>VLOOKUP('XL-OPT'!Q309,Months!$A$4:$D$288,4)</f>
        <v>#REF!</v>
      </c>
    </row>
    <row r="310" spans="15:20" x14ac:dyDescent="0.2">
      <c r="O310" t="e">
        <f t="shared" si="32"/>
        <v>#REF!</v>
      </c>
      <c r="P310" t="e">
        <f>GRMSDetail!#REF!</f>
        <v>#REF!</v>
      </c>
      <c r="Q310" s="161" t="e">
        <f>GRMSDetail!#REF!</f>
        <v>#REF!</v>
      </c>
      <c r="R310" t="e">
        <f>GRMSDetail!#REF!</f>
        <v>#REF!</v>
      </c>
      <c r="S310" t="e">
        <f>GRMSDetail!#REF!</f>
        <v>#REF!</v>
      </c>
      <c r="T310" t="e">
        <f>VLOOKUP('XL-OPT'!Q310,Months!$A$4:$D$288,4)</f>
        <v>#REF!</v>
      </c>
    </row>
    <row r="311" spans="15:20" x14ac:dyDescent="0.2">
      <c r="O311" t="e">
        <f t="shared" si="32"/>
        <v>#REF!</v>
      </c>
      <c r="P311" t="e">
        <f>GRMSDetail!#REF!</f>
        <v>#REF!</v>
      </c>
      <c r="Q311" s="161" t="e">
        <f>GRMSDetail!#REF!</f>
        <v>#REF!</v>
      </c>
      <c r="R311" t="e">
        <f>GRMSDetail!#REF!</f>
        <v>#REF!</v>
      </c>
      <c r="S311" t="e">
        <f>GRMSDetail!#REF!</f>
        <v>#REF!</v>
      </c>
      <c r="T311" t="e">
        <f>VLOOKUP('XL-OPT'!Q311,Months!$A$4:$D$288,4)</f>
        <v>#REF!</v>
      </c>
    </row>
    <row r="312" spans="15:20" x14ac:dyDescent="0.2">
      <c r="O312" t="e">
        <f t="shared" si="32"/>
        <v>#REF!</v>
      </c>
      <c r="P312" t="e">
        <f>GRMSDetail!#REF!</f>
        <v>#REF!</v>
      </c>
      <c r="Q312" s="161" t="e">
        <f>GRMSDetail!#REF!</f>
        <v>#REF!</v>
      </c>
      <c r="R312" t="e">
        <f>GRMSDetail!#REF!</f>
        <v>#REF!</v>
      </c>
      <c r="S312" t="e">
        <f>GRMSDetail!#REF!</f>
        <v>#REF!</v>
      </c>
      <c r="T312" t="e">
        <f>VLOOKUP('XL-OPT'!Q312,Months!$A$4:$D$288,4)</f>
        <v>#REF!</v>
      </c>
    </row>
    <row r="313" spans="15:20" x14ac:dyDescent="0.2">
      <c r="O313" t="e">
        <f t="shared" si="32"/>
        <v>#REF!</v>
      </c>
      <c r="P313" t="e">
        <f>GRMSDetail!#REF!</f>
        <v>#REF!</v>
      </c>
      <c r="Q313" s="161" t="e">
        <f>GRMSDetail!#REF!</f>
        <v>#REF!</v>
      </c>
      <c r="R313" t="e">
        <f>GRMSDetail!#REF!</f>
        <v>#REF!</v>
      </c>
      <c r="S313" t="e">
        <f>GRMSDetail!#REF!</f>
        <v>#REF!</v>
      </c>
      <c r="T313" t="e">
        <f>VLOOKUP('XL-OPT'!Q313,Months!$A$4:$D$288,4)</f>
        <v>#REF!</v>
      </c>
    </row>
    <row r="314" spans="15:20" x14ac:dyDescent="0.2">
      <c r="O314" t="e">
        <f t="shared" si="32"/>
        <v>#REF!</v>
      </c>
      <c r="P314" t="e">
        <f>GRMSDetail!#REF!</f>
        <v>#REF!</v>
      </c>
      <c r="Q314" s="161" t="e">
        <f>GRMSDetail!#REF!</f>
        <v>#REF!</v>
      </c>
      <c r="R314" t="e">
        <f>GRMSDetail!#REF!</f>
        <v>#REF!</v>
      </c>
      <c r="S314" t="e">
        <f>GRMSDetail!#REF!</f>
        <v>#REF!</v>
      </c>
      <c r="T314" t="e">
        <f>VLOOKUP('XL-OPT'!Q314,Months!$A$4:$D$288,4)</f>
        <v>#REF!</v>
      </c>
    </row>
    <row r="315" spans="15:20" x14ac:dyDescent="0.2">
      <c r="O315" t="e">
        <f t="shared" si="32"/>
        <v>#REF!</v>
      </c>
      <c r="P315" t="e">
        <f>GRMSDetail!#REF!</f>
        <v>#REF!</v>
      </c>
      <c r="Q315" s="161" t="e">
        <f>GRMSDetail!#REF!</f>
        <v>#REF!</v>
      </c>
      <c r="R315" t="e">
        <f>GRMSDetail!#REF!</f>
        <v>#REF!</v>
      </c>
      <c r="S315" t="e">
        <f>GRMSDetail!#REF!</f>
        <v>#REF!</v>
      </c>
      <c r="T315" t="e">
        <f>VLOOKUP('XL-OPT'!Q315,Months!$A$4:$D$288,4)</f>
        <v>#REF!</v>
      </c>
    </row>
    <row r="316" spans="15:20" x14ac:dyDescent="0.2">
      <c r="O316" t="e">
        <f t="shared" si="32"/>
        <v>#REF!</v>
      </c>
      <c r="P316" t="e">
        <f>GRMSDetail!#REF!</f>
        <v>#REF!</v>
      </c>
      <c r="Q316" s="161" t="e">
        <f>GRMSDetail!#REF!</f>
        <v>#REF!</v>
      </c>
      <c r="R316" t="e">
        <f>GRMSDetail!#REF!</f>
        <v>#REF!</v>
      </c>
      <c r="S316" t="e">
        <f>GRMSDetail!#REF!</f>
        <v>#REF!</v>
      </c>
      <c r="T316" t="e">
        <f>VLOOKUP('XL-OPT'!Q316,Months!$A$4:$D$288,4)</f>
        <v>#REF!</v>
      </c>
    </row>
    <row r="317" spans="15:20" x14ac:dyDescent="0.2">
      <c r="O317" t="e">
        <f t="shared" si="32"/>
        <v>#REF!</v>
      </c>
      <c r="P317" t="e">
        <f>GRMSDetail!#REF!</f>
        <v>#REF!</v>
      </c>
      <c r="Q317" s="161" t="e">
        <f>GRMSDetail!#REF!</f>
        <v>#REF!</v>
      </c>
      <c r="R317" t="e">
        <f>GRMSDetail!#REF!</f>
        <v>#REF!</v>
      </c>
      <c r="S317" t="e">
        <f>GRMSDetail!#REF!</f>
        <v>#REF!</v>
      </c>
      <c r="T317" t="e">
        <f>VLOOKUP('XL-OPT'!Q317,Months!$A$4:$D$288,4)</f>
        <v>#REF!</v>
      </c>
    </row>
    <row r="318" spans="15:20" x14ac:dyDescent="0.2">
      <c r="O318" t="e">
        <f t="shared" si="32"/>
        <v>#REF!</v>
      </c>
      <c r="P318" t="e">
        <f>GRMSDetail!#REF!</f>
        <v>#REF!</v>
      </c>
      <c r="Q318" s="161" t="e">
        <f>GRMSDetail!#REF!</f>
        <v>#REF!</v>
      </c>
      <c r="R318" t="e">
        <f>GRMSDetail!#REF!</f>
        <v>#REF!</v>
      </c>
      <c r="S318" t="e">
        <f>GRMSDetail!#REF!</f>
        <v>#REF!</v>
      </c>
      <c r="T318" t="e">
        <f>VLOOKUP('XL-OPT'!Q318,Months!$A$4:$D$288,4)</f>
        <v>#REF!</v>
      </c>
    </row>
    <row r="319" spans="15:20" x14ac:dyDescent="0.2">
      <c r="O319" t="e">
        <f t="shared" si="32"/>
        <v>#REF!</v>
      </c>
      <c r="P319" t="e">
        <f>GRMSDetail!#REF!</f>
        <v>#REF!</v>
      </c>
      <c r="Q319" s="161" t="e">
        <f>GRMSDetail!#REF!</f>
        <v>#REF!</v>
      </c>
      <c r="R319" t="e">
        <f>GRMSDetail!#REF!</f>
        <v>#REF!</v>
      </c>
      <c r="S319" t="e">
        <f>GRMSDetail!#REF!</f>
        <v>#REF!</v>
      </c>
      <c r="T319" t="e">
        <f>VLOOKUP('XL-OPT'!Q319,Months!$A$4:$D$288,4)</f>
        <v>#REF!</v>
      </c>
    </row>
    <row r="320" spans="15:20" x14ac:dyDescent="0.2">
      <c r="O320" t="e">
        <f t="shared" si="32"/>
        <v>#REF!</v>
      </c>
      <c r="P320" t="e">
        <f>GRMSDetail!#REF!</f>
        <v>#REF!</v>
      </c>
      <c r="Q320" s="161" t="e">
        <f>GRMSDetail!#REF!</f>
        <v>#REF!</v>
      </c>
      <c r="R320" t="e">
        <f>GRMSDetail!#REF!</f>
        <v>#REF!</v>
      </c>
      <c r="S320" t="e">
        <f>GRMSDetail!#REF!</f>
        <v>#REF!</v>
      </c>
      <c r="T320" t="e">
        <f>VLOOKUP('XL-OPT'!Q320,Months!$A$4:$D$288,4)</f>
        <v>#REF!</v>
      </c>
    </row>
    <row r="321" spans="15:20" x14ac:dyDescent="0.2">
      <c r="O321" t="e">
        <f t="shared" ref="O321:O384" si="33">CONCATENATE(P321,Q321)</f>
        <v>#REF!</v>
      </c>
      <c r="P321" t="e">
        <f>GRMSDetail!#REF!</f>
        <v>#REF!</v>
      </c>
      <c r="Q321" s="161" t="e">
        <f>GRMSDetail!#REF!</f>
        <v>#REF!</v>
      </c>
      <c r="R321" t="e">
        <f>GRMSDetail!#REF!</f>
        <v>#REF!</v>
      </c>
      <c r="S321" t="e">
        <f>GRMSDetail!#REF!</f>
        <v>#REF!</v>
      </c>
      <c r="T321" t="e">
        <f>VLOOKUP('XL-OPT'!Q321,Months!$A$4:$D$288,4)</f>
        <v>#REF!</v>
      </c>
    </row>
    <row r="322" spans="15:20" x14ac:dyDescent="0.2">
      <c r="O322" t="e">
        <f t="shared" si="33"/>
        <v>#REF!</v>
      </c>
      <c r="P322" t="e">
        <f>GRMSDetail!#REF!</f>
        <v>#REF!</v>
      </c>
      <c r="Q322" s="161" t="e">
        <f>GRMSDetail!#REF!</f>
        <v>#REF!</v>
      </c>
      <c r="R322" t="e">
        <f>GRMSDetail!#REF!</f>
        <v>#REF!</v>
      </c>
      <c r="S322" t="e">
        <f>GRMSDetail!#REF!</f>
        <v>#REF!</v>
      </c>
      <c r="T322" t="e">
        <f>VLOOKUP('XL-OPT'!Q322,Months!$A$4:$D$288,4)</f>
        <v>#REF!</v>
      </c>
    </row>
    <row r="323" spans="15:20" x14ac:dyDescent="0.2">
      <c r="O323" t="e">
        <f t="shared" si="33"/>
        <v>#REF!</v>
      </c>
      <c r="P323" t="e">
        <f>GRMSDetail!#REF!</f>
        <v>#REF!</v>
      </c>
      <c r="Q323" s="161" t="e">
        <f>GRMSDetail!#REF!</f>
        <v>#REF!</v>
      </c>
      <c r="R323" t="e">
        <f>GRMSDetail!#REF!</f>
        <v>#REF!</v>
      </c>
      <c r="S323" t="e">
        <f>GRMSDetail!#REF!</f>
        <v>#REF!</v>
      </c>
      <c r="T323" t="e">
        <f>VLOOKUP('XL-OPT'!Q323,Months!$A$4:$D$288,4)</f>
        <v>#REF!</v>
      </c>
    </row>
    <row r="324" spans="15:20" x14ac:dyDescent="0.2">
      <c r="O324" t="e">
        <f t="shared" si="33"/>
        <v>#REF!</v>
      </c>
      <c r="P324" t="e">
        <f>GRMSDetail!#REF!</f>
        <v>#REF!</v>
      </c>
      <c r="Q324" s="161" t="e">
        <f>GRMSDetail!#REF!</f>
        <v>#REF!</v>
      </c>
      <c r="R324" t="e">
        <f>GRMSDetail!#REF!</f>
        <v>#REF!</v>
      </c>
      <c r="S324" t="e">
        <f>GRMSDetail!#REF!</f>
        <v>#REF!</v>
      </c>
      <c r="T324" t="e">
        <f>VLOOKUP('XL-OPT'!Q324,Months!$A$4:$D$288,4)</f>
        <v>#REF!</v>
      </c>
    </row>
    <row r="325" spans="15:20" x14ac:dyDescent="0.2">
      <c r="O325" t="e">
        <f t="shared" si="33"/>
        <v>#REF!</v>
      </c>
      <c r="P325" t="e">
        <f>GRMSDetail!#REF!</f>
        <v>#REF!</v>
      </c>
      <c r="Q325" s="161" t="e">
        <f>GRMSDetail!#REF!</f>
        <v>#REF!</v>
      </c>
      <c r="R325" t="e">
        <f>GRMSDetail!#REF!</f>
        <v>#REF!</v>
      </c>
      <c r="S325" t="e">
        <f>GRMSDetail!#REF!</f>
        <v>#REF!</v>
      </c>
      <c r="T325" t="e">
        <f>VLOOKUP('XL-OPT'!Q325,Months!$A$4:$D$288,4)</f>
        <v>#REF!</v>
      </c>
    </row>
    <row r="326" spans="15:20" x14ac:dyDescent="0.2">
      <c r="O326" t="e">
        <f t="shared" si="33"/>
        <v>#REF!</v>
      </c>
      <c r="P326" t="e">
        <f>GRMSDetail!#REF!</f>
        <v>#REF!</v>
      </c>
      <c r="Q326" s="161" t="e">
        <f>GRMSDetail!#REF!</f>
        <v>#REF!</v>
      </c>
      <c r="R326" t="e">
        <f>GRMSDetail!#REF!</f>
        <v>#REF!</v>
      </c>
      <c r="S326" t="e">
        <f>GRMSDetail!#REF!</f>
        <v>#REF!</v>
      </c>
      <c r="T326" t="e">
        <f>VLOOKUP('XL-OPT'!Q326,Months!$A$4:$D$288,4)</f>
        <v>#REF!</v>
      </c>
    </row>
    <row r="327" spans="15:20" x14ac:dyDescent="0.2">
      <c r="O327" t="e">
        <f t="shared" si="33"/>
        <v>#REF!</v>
      </c>
      <c r="P327" t="e">
        <f>GRMSDetail!#REF!</f>
        <v>#REF!</v>
      </c>
      <c r="Q327" s="161" t="e">
        <f>GRMSDetail!#REF!</f>
        <v>#REF!</v>
      </c>
      <c r="R327" t="e">
        <f>GRMSDetail!#REF!</f>
        <v>#REF!</v>
      </c>
      <c r="S327" t="e">
        <f>GRMSDetail!#REF!</f>
        <v>#REF!</v>
      </c>
      <c r="T327" t="e">
        <f>VLOOKUP('XL-OPT'!Q327,Months!$A$4:$D$288,4)</f>
        <v>#REF!</v>
      </c>
    </row>
    <row r="328" spans="15:20" x14ac:dyDescent="0.2">
      <c r="O328" t="e">
        <f t="shared" si="33"/>
        <v>#REF!</v>
      </c>
      <c r="P328" t="e">
        <f>GRMSDetail!#REF!</f>
        <v>#REF!</v>
      </c>
      <c r="Q328" s="161" t="e">
        <f>GRMSDetail!#REF!</f>
        <v>#REF!</v>
      </c>
      <c r="R328" t="e">
        <f>GRMSDetail!#REF!</f>
        <v>#REF!</v>
      </c>
      <c r="S328" t="e">
        <f>GRMSDetail!#REF!</f>
        <v>#REF!</v>
      </c>
      <c r="T328" t="e">
        <f>VLOOKUP('XL-OPT'!Q328,Months!$A$4:$D$288,4)</f>
        <v>#REF!</v>
      </c>
    </row>
    <row r="329" spans="15:20" x14ac:dyDescent="0.2">
      <c r="O329" t="e">
        <f t="shared" si="33"/>
        <v>#REF!</v>
      </c>
      <c r="P329" t="e">
        <f>GRMSDetail!#REF!</f>
        <v>#REF!</v>
      </c>
      <c r="Q329" s="161" t="e">
        <f>GRMSDetail!#REF!</f>
        <v>#REF!</v>
      </c>
      <c r="R329" t="e">
        <f>GRMSDetail!#REF!</f>
        <v>#REF!</v>
      </c>
      <c r="S329" t="e">
        <f>GRMSDetail!#REF!</f>
        <v>#REF!</v>
      </c>
      <c r="T329" t="e">
        <f>VLOOKUP('XL-OPT'!Q329,Months!$A$4:$D$288,4)</f>
        <v>#REF!</v>
      </c>
    </row>
    <row r="330" spans="15:20" x14ac:dyDescent="0.2">
      <c r="O330" t="e">
        <f t="shared" si="33"/>
        <v>#REF!</v>
      </c>
      <c r="P330" t="e">
        <f>GRMSDetail!#REF!</f>
        <v>#REF!</v>
      </c>
      <c r="Q330" s="161" t="e">
        <f>GRMSDetail!#REF!</f>
        <v>#REF!</v>
      </c>
      <c r="R330" t="e">
        <f>GRMSDetail!#REF!</f>
        <v>#REF!</v>
      </c>
      <c r="S330" t="e">
        <f>GRMSDetail!#REF!</f>
        <v>#REF!</v>
      </c>
      <c r="T330" t="e">
        <f>VLOOKUP('XL-OPT'!Q330,Months!$A$4:$D$288,4)</f>
        <v>#REF!</v>
      </c>
    </row>
    <row r="331" spans="15:20" x14ac:dyDescent="0.2">
      <c r="O331" t="e">
        <f t="shared" si="33"/>
        <v>#REF!</v>
      </c>
      <c r="P331" t="e">
        <f>GRMSDetail!#REF!</f>
        <v>#REF!</v>
      </c>
      <c r="Q331" s="161" t="e">
        <f>GRMSDetail!#REF!</f>
        <v>#REF!</v>
      </c>
      <c r="R331" t="e">
        <f>GRMSDetail!#REF!</f>
        <v>#REF!</v>
      </c>
      <c r="S331" t="e">
        <f>GRMSDetail!#REF!</f>
        <v>#REF!</v>
      </c>
      <c r="T331" t="e">
        <f>VLOOKUP('XL-OPT'!Q331,Months!$A$4:$D$288,4)</f>
        <v>#REF!</v>
      </c>
    </row>
    <row r="332" spans="15:20" x14ac:dyDescent="0.2">
      <c r="O332" t="e">
        <f t="shared" si="33"/>
        <v>#REF!</v>
      </c>
      <c r="P332" t="e">
        <f>GRMSDetail!#REF!</f>
        <v>#REF!</v>
      </c>
      <c r="Q332" s="161" t="e">
        <f>GRMSDetail!#REF!</f>
        <v>#REF!</v>
      </c>
      <c r="R332" t="e">
        <f>GRMSDetail!#REF!</f>
        <v>#REF!</v>
      </c>
      <c r="S332" t="e">
        <f>GRMSDetail!#REF!</f>
        <v>#REF!</v>
      </c>
      <c r="T332" t="e">
        <f>VLOOKUP('XL-OPT'!Q332,Months!$A$4:$D$288,4)</f>
        <v>#REF!</v>
      </c>
    </row>
    <row r="333" spans="15:20" x14ac:dyDescent="0.2">
      <c r="O333" t="e">
        <f t="shared" si="33"/>
        <v>#REF!</v>
      </c>
      <c r="P333" t="e">
        <f>GRMSDetail!#REF!</f>
        <v>#REF!</v>
      </c>
      <c r="Q333" s="161" t="e">
        <f>GRMSDetail!#REF!</f>
        <v>#REF!</v>
      </c>
      <c r="R333" t="e">
        <f>GRMSDetail!#REF!</f>
        <v>#REF!</v>
      </c>
      <c r="S333" t="e">
        <f>GRMSDetail!#REF!</f>
        <v>#REF!</v>
      </c>
      <c r="T333" t="e">
        <f>VLOOKUP('XL-OPT'!Q333,Months!$A$4:$D$288,4)</f>
        <v>#REF!</v>
      </c>
    </row>
    <row r="334" spans="15:20" x14ac:dyDescent="0.2">
      <c r="O334" t="e">
        <f t="shared" si="33"/>
        <v>#REF!</v>
      </c>
      <c r="P334" t="e">
        <f>GRMSDetail!#REF!</f>
        <v>#REF!</v>
      </c>
      <c r="Q334" s="161" t="e">
        <f>GRMSDetail!#REF!</f>
        <v>#REF!</v>
      </c>
      <c r="R334" t="e">
        <f>GRMSDetail!#REF!</f>
        <v>#REF!</v>
      </c>
      <c r="S334" t="e">
        <f>GRMSDetail!#REF!</f>
        <v>#REF!</v>
      </c>
      <c r="T334" t="e">
        <f>VLOOKUP('XL-OPT'!Q334,Months!$A$4:$D$288,4)</f>
        <v>#REF!</v>
      </c>
    </row>
    <row r="335" spans="15:20" x14ac:dyDescent="0.2">
      <c r="O335" t="e">
        <f t="shared" si="33"/>
        <v>#REF!</v>
      </c>
      <c r="P335" t="e">
        <f>GRMSDetail!#REF!</f>
        <v>#REF!</v>
      </c>
      <c r="Q335" s="161" t="e">
        <f>GRMSDetail!#REF!</f>
        <v>#REF!</v>
      </c>
      <c r="R335" t="e">
        <f>GRMSDetail!#REF!</f>
        <v>#REF!</v>
      </c>
      <c r="S335" t="e">
        <f>GRMSDetail!#REF!</f>
        <v>#REF!</v>
      </c>
      <c r="T335" t="e">
        <f>VLOOKUP('XL-OPT'!Q335,Months!$A$4:$D$288,4)</f>
        <v>#REF!</v>
      </c>
    </row>
    <row r="336" spans="15:20" x14ac:dyDescent="0.2">
      <c r="O336" t="e">
        <f t="shared" si="33"/>
        <v>#REF!</v>
      </c>
      <c r="P336" t="e">
        <f>GRMSDetail!#REF!</f>
        <v>#REF!</v>
      </c>
      <c r="Q336" s="161" t="e">
        <f>GRMSDetail!#REF!</f>
        <v>#REF!</v>
      </c>
      <c r="R336" t="e">
        <f>GRMSDetail!#REF!</f>
        <v>#REF!</v>
      </c>
      <c r="S336" t="e">
        <f>GRMSDetail!#REF!</f>
        <v>#REF!</v>
      </c>
      <c r="T336" t="e">
        <f>VLOOKUP('XL-OPT'!Q336,Months!$A$4:$D$288,4)</f>
        <v>#REF!</v>
      </c>
    </row>
    <row r="337" spans="15:20" x14ac:dyDescent="0.2">
      <c r="O337" t="e">
        <f t="shared" si="33"/>
        <v>#REF!</v>
      </c>
      <c r="P337" t="e">
        <f>GRMSDetail!#REF!</f>
        <v>#REF!</v>
      </c>
      <c r="Q337" s="161" t="e">
        <f>GRMSDetail!#REF!</f>
        <v>#REF!</v>
      </c>
      <c r="R337" t="e">
        <f>GRMSDetail!#REF!</f>
        <v>#REF!</v>
      </c>
      <c r="S337" t="e">
        <f>GRMSDetail!#REF!</f>
        <v>#REF!</v>
      </c>
      <c r="T337" t="e">
        <f>VLOOKUP('XL-OPT'!Q337,Months!$A$4:$D$288,4)</f>
        <v>#REF!</v>
      </c>
    </row>
    <row r="338" spans="15:20" x14ac:dyDescent="0.2">
      <c r="O338" t="e">
        <f t="shared" si="33"/>
        <v>#REF!</v>
      </c>
      <c r="P338" t="e">
        <f>GRMSDetail!#REF!</f>
        <v>#REF!</v>
      </c>
      <c r="Q338" s="161" t="e">
        <f>GRMSDetail!#REF!</f>
        <v>#REF!</v>
      </c>
      <c r="R338" t="e">
        <f>GRMSDetail!#REF!</f>
        <v>#REF!</v>
      </c>
      <c r="S338" t="e">
        <f>GRMSDetail!#REF!</f>
        <v>#REF!</v>
      </c>
      <c r="T338" t="e">
        <f>VLOOKUP('XL-OPT'!Q338,Months!$A$4:$D$288,4)</f>
        <v>#REF!</v>
      </c>
    </row>
    <row r="339" spans="15:20" x14ac:dyDescent="0.2">
      <c r="O339" t="e">
        <f t="shared" si="33"/>
        <v>#REF!</v>
      </c>
      <c r="P339" t="e">
        <f>GRMSDetail!#REF!</f>
        <v>#REF!</v>
      </c>
      <c r="Q339" s="161" t="e">
        <f>GRMSDetail!#REF!</f>
        <v>#REF!</v>
      </c>
      <c r="R339" t="e">
        <f>GRMSDetail!#REF!</f>
        <v>#REF!</v>
      </c>
      <c r="S339" t="e">
        <f>GRMSDetail!#REF!</f>
        <v>#REF!</v>
      </c>
      <c r="T339" t="e">
        <f>VLOOKUP('XL-OPT'!Q339,Months!$A$4:$D$288,4)</f>
        <v>#REF!</v>
      </c>
    </row>
    <row r="340" spans="15:20" x14ac:dyDescent="0.2">
      <c r="O340" t="e">
        <f t="shared" si="33"/>
        <v>#REF!</v>
      </c>
      <c r="P340" t="e">
        <f>GRMSDetail!#REF!</f>
        <v>#REF!</v>
      </c>
      <c r="Q340" s="161" t="e">
        <f>GRMSDetail!#REF!</f>
        <v>#REF!</v>
      </c>
      <c r="R340" t="e">
        <f>GRMSDetail!#REF!</f>
        <v>#REF!</v>
      </c>
      <c r="S340" t="e">
        <f>GRMSDetail!#REF!</f>
        <v>#REF!</v>
      </c>
      <c r="T340" t="e">
        <f>VLOOKUP('XL-OPT'!Q340,Months!$A$4:$D$288,4)</f>
        <v>#REF!</v>
      </c>
    </row>
    <row r="341" spans="15:20" x14ac:dyDescent="0.2">
      <c r="O341" t="e">
        <f t="shared" si="33"/>
        <v>#REF!</v>
      </c>
      <c r="P341" t="e">
        <f>GRMSDetail!#REF!</f>
        <v>#REF!</v>
      </c>
      <c r="Q341" s="161" t="e">
        <f>GRMSDetail!#REF!</f>
        <v>#REF!</v>
      </c>
      <c r="R341" t="e">
        <f>GRMSDetail!#REF!</f>
        <v>#REF!</v>
      </c>
      <c r="S341" t="e">
        <f>GRMSDetail!#REF!</f>
        <v>#REF!</v>
      </c>
      <c r="T341" t="e">
        <f>VLOOKUP('XL-OPT'!Q341,Months!$A$4:$D$288,4)</f>
        <v>#REF!</v>
      </c>
    </row>
    <row r="342" spans="15:20" x14ac:dyDescent="0.2">
      <c r="O342" t="e">
        <f t="shared" si="33"/>
        <v>#REF!</v>
      </c>
      <c r="P342" t="e">
        <f>GRMSDetail!#REF!</f>
        <v>#REF!</v>
      </c>
      <c r="Q342" s="161" t="e">
        <f>GRMSDetail!#REF!</f>
        <v>#REF!</v>
      </c>
      <c r="R342" t="e">
        <f>GRMSDetail!#REF!</f>
        <v>#REF!</v>
      </c>
      <c r="S342" t="e">
        <f>GRMSDetail!#REF!</f>
        <v>#REF!</v>
      </c>
      <c r="T342" t="e">
        <f>VLOOKUP('XL-OPT'!Q342,Months!$A$4:$D$288,4)</f>
        <v>#REF!</v>
      </c>
    </row>
    <row r="343" spans="15:20" x14ac:dyDescent="0.2">
      <c r="O343" t="e">
        <f t="shared" si="33"/>
        <v>#REF!</v>
      </c>
      <c r="P343" t="e">
        <f>GRMSDetail!#REF!</f>
        <v>#REF!</v>
      </c>
      <c r="Q343" s="161" t="e">
        <f>GRMSDetail!#REF!</f>
        <v>#REF!</v>
      </c>
      <c r="R343" t="e">
        <f>GRMSDetail!#REF!</f>
        <v>#REF!</v>
      </c>
      <c r="S343" t="e">
        <f>GRMSDetail!#REF!</f>
        <v>#REF!</v>
      </c>
      <c r="T343" t="e">
        <f>VLOOKUP('XL-OPT'!Q343,Months!$A$4:$D$288,4)</f>
        <v>#REF!</v>
      </c>
    </row>
    <row r="344" spans="15:20" x14ac:dyDescent="0.2">
      <c r="O344" t="e">
        <f t="shared" si="33"/>
        <v>#REF!</v>
      </c>
      <c r="P344" t="e">
        <f>GRMSDetail!#REF!</f>
        <v>#REF!</v>
      </c>
      <c r="Q344" s="161" t="e">
        <f>GRMSDetail!#REF!</f>
        <v>#REF!</v>
      </c>
      <c r="R344" t="e">
        <f>GRMSDetail!#REF!</f>
        <v>#REF!</v>
      </c>
      <c r="S344" t="e">
        <f>GRMSDetail!#REF!</f>
        <v>#REF!</v>
      </c>
      <c r="T344" t="e">
        <f>VLOOKUP('XL-OPT'!Q344,Months!$A$4:$D$288,4)</f>
        <v>#REF!</v>
      </c>
    </row>
    <row r="345" spans="15:20" x14ac:dyDescent="0.2">
      <c r="O345" t="e">
        <f t="shared" si="33"/>
        <v>#REF!</v>
      </c>
      <c r="P345" t="e">
        <f>GRMSDetail!#REF!</f>
        <v>#REF!</v>
      </c>
      <c r="Q345" s="161" t="e">
        <f>GRMSDetail!#REF!</f>
        <v>#REF!</v>
      </c>
      <c r="R345" t="e">
        <f>GRMSDetail!#REF!</f>
        <v>#REF!</v>
      </c>
      <c r="S345" t="e">
        <f>GRMSDetail!#REF!</f>
        <v>#REF!</v>
      </c>
      <c r="T345" t="e">
        <f>VLOOKUP('XL-OPT'!Q345,Months!$A$4:$D$288,4)</f>
        <v>#REF!</v>
      </c>
    </row>
    <row r="346" spans="15:20" x14ac:dyDescent="0.2">
      <c r="O346" t="e">
        <f t="shared" si="33"/>
        <v>#REF!</v>
      </c>
      <c r="P346" t="e">
        <f>GRMSDetail!#REF!</f>
        <v>#REF!</v>
      </c>
      <c r="Q346" s="161" t="e">
        <f>GRMSDetail!#REF!</f>
        <v>#REF!</v>
      </c>
      <c r="R346" t="e">
        <f>GRMSDetail!#REF!</f>
        <v>#REF!</v>
      </c>
      <c r="S346" t="e">
        <f>GRMSDetail!#REF!</f>
        <v>#REF!</v>
      </c>
      <c r="T346" t="e">
        <f>VLOOKUP('XL-OPT'!Q346,Months!$A$4:$D$288,4)</f>
        <v>#REF!</v>
      </c>
    </row>
    <row r="347" spans="15:20" x14ac:dyDescent="0.2">
      <c r="O347" t="e">
        <f t="shared" si="33"/>
        <v>#REF!</v>
      </c>
      <c r="P347" t="e">
        <f>GRMSDetail!#REF!</f>
        <v>#REF!</v>
      </c>
      <c r="Q347" s="161" t="e">
        <f>GRMSDetail!#REF!</f>
        <v>#REF!</v>
      </c>
      <c r="R347" t="e">
        <f>GRMSDetail!#REF!</f>
        <v>#REF!</v>
      </c>
      <c r="S347" t="e">
        <f>GRMSDetail!#REF!</f>
        <v>#REF!</v>
      </c>
      <c r="T347" t="e">
        <f>VLOOKUP('XL-OPT'!Q347,Months!$A$4:$D$288,4)</f>
        <v>#REF!</v>
      </c>
    </row>
    <row r="348" spans="15:20" x14ac:dyDescent="0.2">
      <c r="O348" t="e">
        <f t="shared" si="33"/>
        <v>#REF!</v>
      </c>
      <c r="P348" t="e">
        <f>GRMSDetail!#REF!</f>
        <v>#REF!</v>
      </c>
      <c r="Q348" s="161" t="e">
        <f>GRMSDetail!#REF!</f>
        <v>#REF!</v>
      </c>
      <c r="R348" t="e">
        <f>GRMSDetail!#REF!</f>
        <v>#REF!</v>
      </c>
      <c r="S348" t="e">
        <f>GRMSDetail!#REF!</f>
        <v>#REF!</v>
      </c>
      <c r="T348" t="e">
        <f>VLOOKUP('XL-OPT'!Q348,Months!$A$4:$D$288,4)</f>
        <v>#REF!</v>
      </c>
    </row>
    <row r="349" spans="15:20" x14ac:dyDescent="0.2">
      <c r="O349" t="e">
        <f t="shared" si="33"/>
        <v>#REF!</v>
      </c>
      <c r="P349" t="e">
        <f>GRMSDetail!#REF!</f>
        <v>#REF!</v>
      </c>
      <c r="Q349" s="161" t="e">
        <f>GRMSDetail!#REF!</f>
        <v>#REF!</v>
      </c>
      <c r="R349" t="e">
        <f>GRMSDetail!#REF!</f>
        <v>#REF!</v>
      </c>
      <c r="S349" t="e">
        <f>GRMSDetail!#REF!</f>
        <v>#REF!</v>
      </c>
      <c r="T349" t="e">
        <f>VLOOKUP('XL-OPT'!Q349,Months!$A$4:$D$288,4)</f>
        <v>#REF!</v>
      </c>
    </row>
    <row r="350" spans="15:20" x14ac:dyDescent="0.2">
      <c r="O350" t="e">
        <f t="shared" si="33"/>
        <v>#REF!</v>
      </c>
      <c r="P350" t="e">
        <f>GRMSDetail!#REF!</f>
        <v>#REF!</v>
      </c>
      <c r="Q350" s="161" t="e">
        <f>GRMSDetail!#REF!</f>
        <v>#REF!</v>
      </c>
      <c r="R350" t="e">
        <f>GRMSDetail!#REF!</f>
        <v>#REF!</v>
      </c>
      <c r="S350" t="e">
        <f>GRMSDetail!#REF!</f>
        <v>#REF!</v>
      </c>
      <c r="T350" t="e">
        <f>VLOOKUP('XL-OPT'!Q350,Months!$A$4:$D$288,4)</f>
        <v>#REF!</v>
      </c>
    </row>
    <row r="351" spans="15:20" x14ac:dyDescent="0.2">
      <c r="O351" t="e">
        <f t="shared" si="33"/>
        <v>#REF!</v>
      </c>
      <c r="P351" t="e">
        <f>GRMSDetail!#REF!</f>
        <v>#REF!</v>
      </c>
      <c r="Q351" s="161" t="e">
        <f>GRMSDetail!#REF!</f>
        <v>#REF!</v>
      </c>
      <c r="R351" t="e">
        <f>GRMSDetail!#REF!</f>
        <v>#REF!</v>
      </c>
      <c r="S351" t="e">
        <f>GRMSDetail!#REF!</f>
        <v>#REF!</v>
      </c>
      <c r="T351" t="e">
        <f>VLOOKUP('XL-OPT'!Q351,Months!$A$4:$D$288,4)</f>
        <v>#REF!</v>
      </c>
    </row>
    <row r="352" spans="15:20" x14ac:dyDescent="0.2">
      <c r="O352" t="e">
        <f t="shared" si="33"/>
        <v>#REF!</v>
      </c>
      <c r="P352" t="e">
        <f>GRMSDetail!#REF!</f>
        <v>#REF!</v>
      </c>
      <c r="Q352" s="161" t="e">
        <f>GRMSDetail!#REF!</f>
        <v>#REF!</v>
      </c>
      <c r="R352" t="e">
        <f>GRMSDetail!#REF!</f>
        <v>#REF!</v>
      </c>
      <c r="S352" t="e">
        <f>GRMSDetail!#REF!</f>
        <v>#REF!</v>
      </c>
      <c r="T352" t="e">
        <f>VLOOKUP('XL-OPT'!Q352,Months!$A$4:$D$288,4)</f>
        <v>#REF!</v>
      </c>
    </row>
    <row r="353" spans="15:20" x14ac:dyDescent="0.2">
      <c r="O353" t="e">
        <f t="shared" si="33"/>
        <v>#REF!</v>
      </c>
      <c r="P353" t="e">
        <f>GRMSDetail!#REF!</f>
        <v>#REF!</v>
      </c>
      <c r="Q353" s="161" t="e">
        <f>GRMSDetail!#REF!</f>
        <v>#REF!</v>
      </c>
      <c r="R353" t="e">
        <f>GRMSDetail!#REF!</f>
        <v>#REF!</v>
      </c>
      <c r="S353" t="e">
        <f>GRMSDetail!#REF!</f>
        <v>#REF!</v>
      </c>
      <c r="T353" t="e">
        <f>VLOOKUP('XL-OPT'!Q353,Months!$A$4:$D$288,4)</f>
        <v>#REF!</v>
      </c>
    </row>
    <row r="354" spans="15:20" x14ac:dyDescent="0.2">
      <c r="O354" t="e">
        <f t="shared" si="33"/>
        <v>#REF!</v>
      </c>
      <c r="P354" t="e">
        <f>GRMSDetail!#REF!</f>
        <v>#REF!</v>
      </c>
      <c r="Q354" s="161" t="e">
        <f>GRMSDetail!#REF!</f>
        <v>#REF!</v>
      </c>
      <c r="R354" t="e">
        <f>GRMSDetail!#REF!</f>
        <v>#REF!</v>
      </c>
      <c r="S354" t="e">
        <f>GRMSDetail!#REF!</f>
        <v>#REF!</v>
      </c>
      <c r="T354" t="e">
        <f>VLOOKUP('XL-OPT'!Q354,Months!$A$4:$D$288,4)</f>
        <v>#REF!</v>
      </c>
    </row>
    <row r="355" spans="15:20" x14ac:dyDescent="0.2">
      <c r="O355" t="e">
        <f t="shared" si="33"/>
        <v>#REF!</v>
      </c>
      <c r="P355" t="e">
        <f>GRMSDetail!#REF!</f>
        <v>#REF!</v>
      </c>
      <c r="Q355" s="161" t="e">
        <f>GRMSDetail!#REF!</f>
        <v>#REF!</v>
      </c>
      <c r="R355" t="e">
        <f>GRMSDetail!#REF!</f>
        <v>#REF!</v>
      </c>
      <c r="S355" t="e">
        <f>GRMSDetail!#REF!</f>
        <v>#REF!</v>
      </c>
      <c r="T355" t="e">
        <f>VLOOKUP('XL-OPT'!Q355,Months!$A$4:$D$288,4)</f>
        <v>#REF!</v>
      </c>
    </row>
    <row r="356" spans="15:20" x14ac:dyDescent="0.2">
      <c r="O356" t="e">
        <f t="shared" si="33"/>
        <v>#REF!</v>
      </c>
      <c r="P356" t="e">
        <f>GRMSDetail!#REF!</f>
        <v>#REF!</v>
      </c>
      <c r="Q356" s="161" t="e">
        <f>GRMSDetail!#REF!</f>
        <v>#REF!</v>
      </c>
      <c r="R356" t="e">
        <f>GRMSDetail!#REF!</f>
        <v>#REF!</v>
      </c>
      <c r="S356" t="e">
        <f>GRMSDetail!#REF!</f>
        <v>#REF!</v>
      </c>
      <c r="T356" t="e">
        <f>VLOOKUP('XL-OPT'!Q356,Months!$A$4:$D$288,4)</f>
        <v>#REF!</v>
      </c>
    </row>
    <row r="357" spans="15:20" x14ac:dyDescent="0.2">
      <c r="O357" t="e">
        <f t="shared" si="33"/>
        <v>#REF!</v>
      </c>
      <c r="P357" t="e">
        <f>GRMSDetail!#REF!</f>
        <v>#REF!</v>
      </c>
      <c r="Q357" s="161" t="e">
        <f>GRMSDetail!#REF!</f>
        <v>#REF!</v>
      </c>
      <c r="R357" t="e">
        <f>GRMSDetail!#REF!</f>
        <v>#REF!</v>
      </c>
      <c r="S357" t="e">
        <f>GRMSDetail!#REF!</f>
        <v>#REF!</v>
      </c>
      <c r="T357" t="e">
        <f>VLOOKUP('XL-OPT'!Q357,Months!$A$4:$D$288,4)</f>
        <v>#REF!</v>
      </c>
    </row>
    <row r="358" spans="15:20" x14ac:dyDescent="0.2">
      <c r="O358" t="e">
        <f t="shared" si="33"/>
        <v>#REF!</v>
      </c>
      <c r="P358" t="e">
        <f>GRMSDetail!#REF!</f>
        <v>#REF!</v>
      </c>
      <c r="Q358" s="161" t="e">
        <f>GRMSDetail!#REF!</f>
        <v>#REF!</v>
      </c>
      <c r="R358" t="e">
        <f>GRMSDetail!#REF!</f>
        <v>#REF!</v>
      </c>
      <c r="S358" t="e">
        <f>GRMSDetail!#REF!</f>
        <v>#REF!</v>
      </c>
      <c r="T358" t="e">
        <f>VLOOKUP('XL-OPT'!Q358,Months!$A$4:$D$288,4)</f>
        <v>#REF!</v>
      </c>
    </row>
    <row r="359" spans="15:20" x14ac:dyDescent="0.2">
      <c r="O359" t="e">
        <f t="shared" si="33"/>
        <v>#REF!</v>
      </c>
      <c r="P359" t="e">
        <f>GRMSDetail!#REF!</f>
        <v>#REF!</v>
      </c>
      <c r="Q359" s="161" t="e">
        <f>GRMSDetail!#REF!</f>
        <v>#REF!</v>
      </c>
      <c r="R359" t="e">
        <f>GRMSDetail!#REF!</f>
        <v>#REF!</v>
      </c>
      <c r="S359" t="e">
        <f>GRMSDetail!#REF!</f>
        <v>#REF!</v>
      </c>
      <c r="T359" t="e">
        <f>VLOOKUP('XL-OPT'!Q359,Months!$A$4:$D$288,4)</f>
        <v>#REF!</v>
      </c>
    </row>
    <row r="360" spans="15:20" x14ac:dyDescent="0.2">
      <c r="O360" t="e">
        <f t="shared" si="33"/>
        <v>#REF!</v>
      </c>
      <c r="P360" t="e">
        <f>GRMSDetail!#REF!</f>
        <v>#REF!</v>
      </c>
      <c r="Q360" s="161" t="e">
        <f>GRMSDetail!#REF!</f>
        <v>#REF!</v>
      </c>
      <c r="R360" t="e">
        <f>GRMSDetail!#REF!</f>
        <v>#REF!</v>
      </c>
      <c r="S360" t="e">
        <f>GRMSDetail!#REF!</f>
        <v>#REF!</v>
      </c>
      <c r="T360" t="e">
        <f>VLOOKUP('XL-OPT'!Q360,Months!$A$4:$D$288,4)</f>
        <v>#REF!</v>
      </c>
    </row>
    <row r="361" spans="15:20" x14ac:dyDescent="0.2">
      <c r="O361" t="e">
        <f t="shared" si="33"/>
        <v>#REF!</v>
      </c>
      <c r="P361" t="e">
        <f>GRMSDetail!#REF!</f>
        <v>#REF!</v>
      </c>
      <c r="Q361" s="161" t="e">
        <f>GRMSDetail!#REF!</f>
        <v>#REF!</v>
      </c>
      <c r="R361" t="e">
        <f>GRMSDetail!#REF!</f>
        <v>#REF!</v>
      </c>
      <c r="S361" t="e">
        <f>GRMSDetail!#REF!</f>
        <v>#REF!</v>
      </c>
      <c r="T361" t="e">
        <f>VLOOKUP('XL-OPT'!Q361,Months!$A$4:$D$288,4)</f>
        <v>#REF!</v>
      </c>
    </row>
    <row r="362" spans="15:20" x14ac:dyDescent="0.2">
      <c r="O362" t="e">
        <f t="shared" si="33"/>
        <v>#REF!</v>
      </c>
      <c r="P362" t="e">
        <f>GRMSDetail!#REF!</f>
        <v>#REF!</v>
      </c>
      <c r="Q362" s="161" t="e">
        <f>GRMSDetail!#REF!</f>
        <v>#REF!</v>
      </c>
      <c r="R362" t="e">
        <f>GRMSDetail!#REF!</f>
        <v>#REF!</v>
      </c>
      <c r="S362" t="e">
        <f>GRMSDetail!#REF!</f>
        <v>#REF!</v>
      </c>
      <c r="T362" t="e">
        <f>VLOOKUP('XL-OPT'!Q362,Months!$A$4:$D$288,4)</f>
        <v>#REF!</v>
      </c>
    </row>
    <row r="363" spans="15:20" x14ac:dyDescent="0.2">
      <c r="O363" t="e">
        <f t="shared" si="33"/>
        <v>#REF!</v>
      </c>
      <c r="P363" t="e">
        <f>GRMSDetail!#REF!</f>
        <v>#REF!</v>
      </c>
      <c r="Q363" s="161" t="e">
        <f>GRMSDetail!#REF!</f>
        <v>#REF!</v>
      </c>
      <c r="R363" t="e">
        <f>GRMSDetail!#REF!</f>
        <v>#REF!</v>
      </c>
      <c r="S363" t="e">
        <f>GRMSDetail!#REF!</f>
        <v>#REF!</v>
      </c>
      <c r="T363" t="e">
        <f>VLOOKUP('XL-OPT'!Q363,Months!$A$4:$D$288,4)</f>
        <v>#REF!</v>
      </c>
    </row>
    <row r="364" spans="15:20" x14ac:dyDescent="0.2">
      <c r="O364" t="e">
        <f t="shared" si="33"/>
        <v>#REF!</v>
      </c>
      <c r="P364" t="e">
        <f>GRMSDetail!#REF!</f>
        <v>#REF!</v>
      </c>
      <c r="Q364" s="161" t="e">
        <f>GRMSDetail!#REF!</f>
        <v>#REF!</v>
      </c>
      <c r="R364" t="e">
        <f>GRMSDetail!#REF!</f>
        <v>#REF!</v>
      </c>
      <c r="S364" t="e">
        <f>GRMSDetail!#REF!</f>
        <v>#REF!</v>
      </c>
      <c r="T364" t="e">
        <f>VLOOKUP('XL-OPT'!Q364,Months!$A$4:$D$288,4)</f>
        <v>#REF!</v>
      </c>
    </row>
    <row r="365" spans="15:20" x14ac:dyDescent="0.2">
      <c r="O365" t="e">
        <f t="shared" si="33"/>
        <v>#REF!</v>
      </c>
      <c r="P365" t="e">
        <f>GRMSDetail!#REF!</f>
        <v>#REF!</v>
      </c>
      <c r="Q365" s="161" t="e">
        <f>GRMSDetail!#REF!</f>
        <v>#REF!</v>
      </c>
      <c r="R365" t="e">
        <f>GRMSDetail!#REF!</f>
        <v>#REF!</v>
      </c>
      <c r="S365" t="e">
        <f>GRMSDetail!#REF!</f>
        <v>#REF!</v>
      </c>
      <c r="T365" t="e">
        <f>VLOOKUP('XL-OPT'!Q365,Months!$A$4:$D$288,4)</f>
        <v>#REF!</v>
      </c>
    </row>
    <row r="366" spans="15:20" x14ac:dyDescent="0.2">
      <c r="O366" t="e">
        <f t="shared" si="33"/>
        <v>#REF!</v>
      </c>
      <c r="P366" t="e">
        <f>GRMSDetail!#REF!</f>
        <v>#REF!</v>
      </c>
      <c r="Q366" s="161" t="e">
        <f>GRMSDetail!#REF!</f>
        <v>#REF!</v>
      </c>
      <c r="R366" t="e">
        <f>GRMSDetail!#REF!</f>
        <v>#REF!</v>
      </c>
      <c r="S366" t="e">
        <f>GRMSDetail!#REF!</f>
        <v>#REF!</v>
      </c>
      <c r="T366" t="e">
        <f>VLOOKUP('XL-OPT'!Q366,Months!$A$4:$D$288,4)</f>
        <v>#REF!</v>
      </c>
    </row>
    <row r="367" spans="15:20" x14ac:dyDescent="0.2">
      <c r="O367" t="e">
        <f t="shared" si="33"/>
        <v>#REF!</v>
      </c>
      <c r="P367" t="e">
        <f>GRMSDetail!#REF!</f>
        <v>#REF!</v>
      </c>
      <c r="Q367" s="161" t="e">
        <f>GRMSDetail!#REF!</f>
        <v>#REF!</v>
      </c>
      <c r="R367" t="e">
        <f>GRMSDetail!#REF!</f>
        <v>#REF!</v>
      </c>
      <c r="S367" t="e">
        <f>GRMSDetail!#REF!</f>
        <v>#REF!</v>
      </c>
      <c r="T367" t="e">
        <f>VLOOKUP('XL-OPT'!Q367,Months!$A$4:$D$288,4)</f>
        <v>#REF!</v>
      </c>
    </row>
    <row r="368" spans="15:20" x14ac:dyDescent="0.2">
      <c r="O368" t="e">
        <f t="shared" si="33"/>
        <v>#REF!</v>
      </c>
      <c r="P368" t="e">
        <f>GRMSDetail!#REF!</f>
        <v>#REF!</v>
      </c>
      <c r="Q368" s="161" t="e">
        <f>GRMSDetail!#REF!</f>
        <v>#REF!</v>
      </c>
      <c r="R368" t="e">
        <f>GRMSDetail!#REF!</f>
        <v>#REF!</v>
      </c>
      <c r="S368" t="e">
        <f>GRMSDetail!#REF!</f>
        <v>#REF!</v>
      </c>
      <c r="T368" t="e">
        <f>VLOOKUP('XL-OPT'!Q368,Months!$A$4:$D$288,4)</f>
        <v>#REF!</v>
      </c>
    </row>
    <row r="369" spans="15:20" x14ac:dyDescent="0.2">
      <c r="O369" t="e">
        <f t="shared" si="33"/>
        <v>#REF!</v>
      </c>
      <c r="P369" t="e">
        <f>GRMSDetail!#REF!</f>
        <v>#REF!</v>
      </c>
      <c r="Q369" s="161" t="e">
        <f>GRMSDetail!#REF!</f>
        <v>#REF!</v>
      </c>
      <c r="R369" t="e">
        <f>GRMSDetail!#REF!</f>
        <v>#REF!</v>
      </c>
      <c r="S369" t="e">
        <f>GRMSDetail!#REF!</f>
        <v>#REF!</v>
      </c>
      <c r="T369" t="e">
        <f>VLOOKUP('XL-OPT'!Q369,Months!$A$4:$D$288,4)</f>
        <v>#REF!</v>
      </c>
    </row>
    <row r="370" spans="15:20" x14ac:dyDescent="0.2">
      <c r="O370" t="e">
        <f t="shared" si="33"/>
        <v>#REF!</v>
      </c>
      <c r="P370" t="e">
        <f>GRMSDetail!#REF!</f>
        <v>#REF!</v>
      </c>
      <c r="Q370" s="161" t="e">
        <f>GRMSDetail!#REF!</f>
        <v>#REF!</v>
      </c>
      <c r="R370" t="e">
        <f>GRMSDetail!#REF!</f>
        <v>#REF!</v>
      </c>
      <c r="S370" t="e">
        <f>GRMSDetail!#REF!</f>
        <v>#REF!</v>
      </c>
      <c r="T370" t="e">
        <f>VLOOKUP('XL-OPT'!Q370,Months!$A$4:$D$288,4)</f>
        <v>#REF!</v>
      </c>
    </row>
    <row r="371" spans="15:20" x14ac:dyDescent="0.2">
      <c r="O371" t="e">
        <f t="shared" si="33"/>
        <v>#REF!</v>
      </c>
      <c r="P371" t="e">
        <f>GRMSDetail!#REF!</f>
        <v>#REF!</v>
      </c>
      <c r="Q371" s="161" t="e">
        <f>GRMSDetail!#REF!</f>
        <v>#REF!</v>
      </c>
      <c r="R371" t="e">
        <f>GRMSDetail!#REF!</f>
        <v>#REF!</v>
      </c>
      <c r="S371" t="e">
        <f>GRMSDetail!#REF!</f>
        <v>#REF!</v>
      </c>
      <c r="T371" t="e">
        <f>VLOOKUP('XL-OPT'!Q371,Months!$A$4:$D$288,4)</f>
        <v>#REF!</v>
      </c>
    </row>
    <row r="372" spans="15:20" x14ac:dyDescent="0.2">
      <c r="O372" t="e">
        <f t="shared" si="33"/>
        <v>#REF!</v>
      </c>
      <c r="P372" t="e">
        <f>GRMSDetail!#REF!</f>
        <v>#REF!</v>
      </c>
      <c r="Q372" s="161" t="e">
        <f>GRMSDetail!#REF!</f>
        <v>#REF!</v>
      </c>
      <c r="R372" t="e">
        <f>GRMSDetail!#REF!</f>
        <v>#REF!</v>
      </c>
      <c r="S372" t="e">
        <f>GRMSDetail!#REF!</f>
        <v>#REF!</v>
      </c>
      <c r="T372" t="e">
        <f>VLOOKUP('XL-OPT'!Q372,Months!$A$4:$D$288,4)</f>
        <v>#REF!</v>
      </c>
    </row>
    <row r="373" spans="15:20" x14ac:dyDescent="0.2">
      <c r="O373" t="e">
        <f t="shared" si="33"/>
        <v>#REF!</v>
      </c>
      <c r="P373" t="e">
        <f>GRMSDetail!#REF!</f>
        <v>#REF!</v>
      </c>
      <c r="Q373" s="161" t="e">
        <f>GRMSDetail!#REF!</f>
        <v>#REF!</v>
      </c>
      <c r="R373" t="e">
        <f>GRMSDetail!#REF!</f>
        <v>#REF!</v>
      </c>
      <c r="S373" t="e">
        <f>GRMSDetail!#REF!</f>
        <v>#REF!</v>
      </c>
      <c r="T373" t="e">
        <f>VLOOKUP('XL-OPT'!Q373,Months!$A$4:$D$288,4)</f>
        <v>#REF!</v>
      </c>
    </row>
    <row r="374" spans="15:20" x14ac:dyDescent="0.2">
      <c r="O374" t="e">
        <f t="shared" si="33"/>
        <v>#REF!</v>
      </c>
      <c r="P374" t="e">
        <f>GRMSDetail!#REF!</f>
        <v>#REF!</v>
      </c>
      <c r="Q374" s="161" t="e">
        <f>GRMSDetail!#REF!</f>
        <v>#REF!</v>
      </c>
      <c r="R374" t="e">
        <f>GRMSDetail!#REF!</f>
        <v>#REF!</v>
      </c>
      <c r="S374" t="e">
        <f>GRMSDetail!#REF!</f>
        <v>#REF!</v>
      </c>
      <c r="T374" t="e">
        <f>VLOOKUP('XL-OPT'!Q374,Months!$A$4:$D$288,4)</f>
        <v>#REF!</v>
      </c>
    </row>
    <row r="375" spans="15:20" x14ac:dyDescent="0.2">
      <c r="O375" t="e">
        <f t="shared" si="33"/>
        <v>#REF!</v>
      </c>
      <c r="P375" t="e">
        <f>GRMSDetail!#REF!</f>
        <v>#REF!</v>
      </c>
      <c r="Q375" s="161" t="e">
        <f>GRMSDetail!#REF!</f>
        <v>#REF!</v>
      </c>
      <c r="R375" t="e">
        <f>GRMSDetail!#REF!</f>
        <v>#REF!</v>
      </c>
      <c r="S375" t="e">
        <f>GRMSDetail!#REF!</f>
        <v>#REF!</v>
      </c>
      <c r="T375" t="e">
        <f>VLOOKUP('XL-OPT'!Q375,Months!$A$4:$D$288,4)</f>
        <v>#REF!</v>
      </c>
    </row>
    <row r="376" spans="15:20" x14ac:dyDescent="0.2">
      <c r="O376" t="e">
        <f t="shared" si="33"/>
        <v>#REF!</v>
      </c>
      <c r="P376" t="e">
        <f>GRMSDetail!#REF!</f>
        <v>#REF!</v>
      </c>
      <c r="Q376" s="161" t="e">
        <f>GRMSDetail!#REF!</f>
        <v>#REF!</v>
      </c>
      <c r="R376" t="e">
        <f>GRMSDetail!#REF!</f>
        <v>#REF!</v>
      </c>
      <c r="S376" t="e">
        <f>GRMSDetail!#REF!</f>
        <v>#REF!</v>
      </c>
      <c r="T376" t="e">
        <f>VLOOKUP('XL-OPT'!Q376,Months!$A$4:$D$288,4)</f>
        <v>#REF!</v>
      </c>
    </row>
    <row r="377" spans="15:20" x14ac:dyDescent="0.2">
      <c r="O377" t="e">
        <f t="shared" si="33"/>
        <v>#REF!</v>
      </c>
      <c r="P377" t="e">
        <f>GRMSDetail!#REF!</f>
        <v>#REF!</v>
      </c>
      <c r="Q377" s="161" t="e">
        <f>GRMSDetail!#REF!</f>
        <v>#REF!</v>
      </c>
      <c r="R377" t="e">
        <f>GRMSDetail!#REF!</f>
        <v>#REF!</v>
      </c>
      <c r="S377" t="e">
        <f>GRMSDetail!#REF!</f>
        <v>#REF!</v>
      </c>
      <c r="T377" t="e">
        <f>VLOOKUP('XL-OPT'!Q377,Months!$A$4:$D$288,4)</f>
        <v>#REF!</v>
      </c>
    </row>
    <row r="378" spans="15:20" x14ac:dyDescent="0.2">
      <c r="O378" t="e">
        <f t="shared" si="33"/>
        <v>#REF!</v>
      </c>
      <c r="P378" t="e">
        <f>GRMSDetail!#REF!</f>
        <v>#REF!</v>
      </c>
      <c r="Q378" s="161" t="e">
        <f>GRMSDetail!#REF!</f>
        <v>#REF!</v>
      </c>
      <c r="R378" t="e">
        <f>GRMSDetail!#REF!</f>
        <v>#REF!</v>
      </c>
      <c r="S378" t="e">
        <f>GRMSDetail!#REF!</f>
        <v>#REF!</v>
      </c>
      <c r="T378" t="e">
        <f>VLOOKUP('XL-OPT'!Q378,Months!$A$4:$D$288,4)</f>
        <v>#REF!</v>
      </c>
    </row>
    <row r="379" spans="15:20" x14ac:dyDescent="0.2">
      <c r="O379" t="e">
        <f t="shared" si="33"/>
        <v>#REF!</v>
      </c>
      <c r="P379" t="e">
        <f>GRMSDetail!#REF!</f>
        <v>#REF!</v>
      </c>
      <c r="Q379" s="161" t="e">
        <f>GRMSDetail!#REF!</f>
        <v>#REF!</v>
      </c>
      <c r="R379" t="e">
        <f>GRMSDetail!#REF!</f>
        <v>#REF!</v>
      </c>
      <c r="S379" t="e">
        <f>GRMSDetail!#REF!</f>
        <v>#REF!</v>
      </c>
      <c r="T379" t="e">
        <f>VLOOKUP('XL-OPT'!Q379,Months!$A$4:$D$288,4)</f>
        <v>#REF!</v>
      </c>
    </row>
    <row r="380" spans="15:20" x14ac:dyDescent="0.2">
      <c r="O380" t="e">
        <f t="shared" si="33"/>
        <v>#REF!</v>
      </c>
      <c r="P380" t="e">
        <f>GRMSDetail!#REF!</f>
        <v>#REF!</v>
      </c>
      <c r="Q380" s="161" t="e">
        <f>GRMSDetail!#REF!</f>
        <v>#REF!</v>
      </c>
      <c r="R380" t="e">
        <f>GRMSDetail!#REF!</f>
        <v>#REF!</v>
      </c>
      <c r="S380" t="e">
        <f>GRMSDetail!#REF!</f>
        <v>#REF!</v>
      </c>
      <c r="T380" t="e">
        <f>VLOOKUP('XL-OPT'!Q380,Months!$A$4:$D$288,4)</f>
        <v>#REF!</v>
      </c>
    </row>
    <row r="381" spans="15:20" x14ac:dyDescent="0.2">
      <c r="O381" t="e">
        <f t="shared" si="33"/>
        <v>#REF!</v>
      </c>
      <c r="P381" t="e">
        <f>GRMSDetail!#REF!</f>
        <v>#REF!</v>
      </c>
      <c r="Q381" s="161" t="e">
        <f>GRMSDetail!#REF!</f>
        <v>#REF!</v>
      </c>
      <c r="R381" t="e">
        <f>GRMSDetail!#REF!</f>
        <v>#REF!</v>
      </c>
      <c r="S381" t="e">
        <f>GRMSDetail!#REF!</f>
        <v>#REF!</v>
      </c>
      <c r="T381" t="e">
        <f>VLOOKUP('XL-OPT'!Q381,Months!$A$4:$D$288,4)</f>
        <v>#REF!</v>
      </c>
    </row>
    <row r="382" spans="15:20" x14ac:dyDescent="0.2">
      <c r="O382" t="e">
        <f t="shared" si="33"/>
        <v>#REF!</v>
      </c>
      <c r="P382" t="e">
        <f>GRMSDetail!#REF!</f>
        <v>#REF!</v>
      </c>
      <c r="Q382" s="161" t="e">
        <f>GRMSDetail!#REF!</f>
        <v>#REF!</v>
      </c>
      <c r="R382" t="e">
        <f>GRMSDetail!#REF!</f>
        <v>#REF!</v>
      </c>
      <c r="S382" t="e">
        <f>GRMSDetail!#REF!</f>
        <v>#REF!</v>
      </c>
      <c r="T382" t="e">
        <f>VLOOKUP('XL-OPT'!Q382,Months!$A$4:$D$288,4)</f>
        <v>#REF!</v>
      </c>
    </row>
    <row r="383" spans="15:20" x14ac:dyDescent="0.2">
      <c r="O383" t="e">
        <f t="shared" si="33"/>
        <v>#REF!</v>
      </c>
      <c r="P383" t="e">
        <f>GRMSDetail!#REF!</f>
        <v>#REF!</v>
      </c>
      <c r="Q383" s="161" t="e">
        <f>GRMSDetail!#REF!</f>
        <v>#REF!</v>
      </c>
      <c r="R383" t="e">
        <f>GRMSDetail!#REF!</f>
        <v>#REF!</v>
      </c>
      <c r="S383" t="e">
        <f>GRMSDetail!#REF!</f>
        <v>#REF!</v>
      </c>
      <c r="T383" t="e">
        <f>VLOOKUP('XL-OPT'!Q383,Months!$A$4:$D$288,4)</f>
        <v>#REF!</v>
      </c>
    </row>
    <row r="384" spans="15:20" x14ac:dyDescent="0.2">
      <c r="O384" t="e">
        <f t="shared" si="33"/>
        <v>#REF!</v>
      </c>
      <c r="P384" t="e">
        <f>GRMSDetail!#REF!</f>
        <v>#REF!</v>
      </c>
      <c r="Q384" s="161" t="e">
        <f>GRMSDetail!#REF!</f>
        <v>#REF!</v>
      </c>
      <c r="R384" t="e">
        <f>GRMSDetail!#REF!</f>
        <v>#REF!</v>
      </c>
      <c r="S384" t="e">
        <f>GRMSDetail!#REF!</f>
        <v>#REF!</v>
      </c>
      <c r="T384" t="e">
        <f>VLOOKUP('XL-OPT'!Q384,Months!$A$4:$D$288,4)</f>
        <v>#REF!</v>
      </c>
    </row>
    <row r="385" spans="15:20" x14ac:dyDescent="0.2">
      <c r="O385" t="e">
        <f t="shared" ref="O385:O448" si="34">CONCATENATE(P385,Q385)</f>
        <v>#REF!</v>
      </c>
      <c r="P385" t="e">
        <f>GRMSDetail!#REF!</f>
        <v>#REF!</v>
      </c>
      <c r="Q385" s="161" t="e">
        <f>GRMSDetail!#REF!</f>
        <v>#REF!</v>
      </c>
      <c r="R385" t="e">
        <f>GRMSDetail!#REF!</f>
        <v>#REF!</v>
      </c>
      <c r="S385" t="e">
        <f>GRMSDetail!#REF!</f>
        <v>#REF!</v>
      </c>
      <c r="T385" t="e">
        <f>VLOOKUP('XL-OPT'!Q385,Months!$A$4:$D$288,4)</f>
        <v>#REF!</v>
      </c>
    </row>
    <row r="386" spans="15:20" x14ac:dyDescent="0.2">
      <c r="O386" t="e">
        <f t="shared" si="34"/>
        <v>#REF!</v>
      </c>
      <c r="P386" t="e">
        <f>GRMSDetail!#REF!</f>
        <v>#REF!</v>
      </c>
      <c r="Q386" s="161" t="e">
        <f>GRMSDetail!#REF!</f>
        <v>#REF!</v>
      </c>
      <c r="R386" t="e">
        <f>GRMSDetail!#REF!</f>
        <v>#REF!</v>
      </c>
      <c r="S386" t="e">
        <f>GRMSDetail!#REF!</f>
        <v>#REF!</v>
      </c>
      <c r="T386" t="e">
        <f>VLOOKUP('XL-OPT'!Q386,Months!$A$4:$D$288,4)</f>
        <v>#REF!</v>
      </c>
    </row>
    <row r="387" spans="15:20" x14ac:dyDescent="0.2">
      <c r="O387" t="e">
        <f t="shared" si="34"/>
        <v>#REF!</v>
      </c>
      <c r="P387" t="e">
        <f>GRMSDetail!#REF!</f>
        <v>#REF!</v>
      </c>
      <c r="Q387" s="161" t="e">
        <f>GRMSDetail!#REF!</f>
        <v>#REF!</v>
      </c>
      <c r="R387" t="e">
        <f>GRMSDetail!#REF!</f>
        <v>#REF!</v>
      </c>
      <c r="S387" t="e">
        <f>GRMSDetail!#REF!</f>
        <v>#REF!</v>
      </c>
      <c r="T387" t="e">
        <f>VLOOKUP('XL-OPT'!Q387,Months!$A$4:$D$288,4)</f>
        <v>#REF!</v>
      </c>
    </row>
    <row r="388" spans="15:20" x14ac:dyDescent="0.2">
      <c r="O388" t="e">
        <f t="shared" si="34"/>
        <v>#REF!</v>
      </c>
      <c r="P388" t="e">
        <f>GRMSDetail!#REF!</f>
        <v>#REF!</v>
      </c>
      <c r="Q388" s="161" t="e">
        <f>GRMSDetail!#REF!</f>
        <v>#REF!</v>
      </c>
      <c r="R388" t="e">
        <f>GRMSDetail!#REF!</f>
        <v>#REF!</v>
      </c>
      <c r="S388" t="e">
        <f>GRMSDetail!#REF!</f>
        <v>#REF!</v>
      </c>
      <c r="T388" t="e">
        <f>VLOOKUP('XL-OPT'!Q388,Months!$A$4:$D$288,4)</f>
        <v>#REF!</v>
      </c>
    </row>
    <row r="389" spans="15:20" x14ac:dyDescent="0.2">
      <c r="O389" t="e">
        <f t="shared" si="34"/>
        <v>#REF!</v>
      </c>
      <c r="P389" t="e">
        <f>GRMSDetail!#REF!</f>
        <v>#REF!</v>
      </c>
      <c r="Q389" s="161" t="e">
        <f>GRMSDetail!#REF!</f>
        <v>#REF!</v>
      </c>
      <c r="R389" t="e">
        <f>GRMSDetail!#REF!</f>
        <v>#REF!</v>
      </c>
      <c r="S389" t="e">
        <f>GRMSDetail!#REF!</f>
        <v>#REF!</v>
      </c>
      <c r="T389" t="e">
        <f>VLOOKUP('XL-OPT'!Q389,Months!$A$4:$D$288,4)</f>
        <v>#REF!</v>
      </c>
    </row>
    <row r="390" spans="15:20" x14ac:dyDescent="0.2">
      <c r="O390" t="e">
        <f t="shared" si="34"/>
        <v>#REF!</v>
      </c>
      <c r="P390" t="e">
        <f>GRMSDetail!#REF!</f>
        <v>#REF!</v>
      </c>
      <c r="Q390" s="161" t="e">
        <f>GRMSDetail!#REF!</f>
        <v>#REF!</v>
      </c>
      <c r="R390" t="e">
        <f>GRMSDetail!#REF!</f>
        <v>#REF!</v>
      </c>
      <c r="S390" t="e">
        <f>GRMSDetail!#REF!</f>
        <v>#REF!</v>
      </c>
      <c r="T390" t="e">
        <f>VLOOKUP('XL-OPT'!Q390,Months!$A$4:$D$288,4)</f>
        <v>#REF!</v>
      </c>
    </row>
    <row r="391" spans="15:20" x14ac:dyDescent="0.2">
      <c r="O391" t="e">
        <f t="shared" si="34"/>
        <v>#REF!</v>
      </c>
      <c r="P391" t="e">
        <f>GRMSDetail!#REF!</f>
        <v>#REF!</v>
      </c>
      <c r="Q391" s="161" t="e">
        <f>GRMSDetail!#REF!</f>
        <v>#REF!</v>
      </c>
      <c r="R391" t="e">
        <f>GRMSDetail!#REF!</f>
        <v>#REF!</v>
      </c>
      <c r="S391" t="e">
        <f>GRMSDetail!#REF!</f>
        <v>#REF!</v>
      </c>
      <c r="T391" t="e">
        <f>VLOOKUP('XL-OPT'!Q391,Months!$A$4:$D$288,4)</f>
        <v>#REF!</v>
      </c>
    </row>
    <row r="392" spans="15:20" x14ac:dyDescent="0.2">
      <c r="O392" t="e">
        <f t="shared" si="34"/>
        <v>#REF!</v>
      </c>
      <c r="P392" t="e">
        <f>GRMSDetail!#REF!</f>
        <v>#REF!</v>
      </c>
      <c r="Q392" s="161" t="e">
        <f>GRMSDetail!#REF!</f>
        <v>#REF!</v>
      </c>
      <c r="R392" t="e">
        <f>GRMSDetail!#REF!</f>
        <v>#REF!</v>
      </c>
      <c r="S392" t="e">
        <f>GRMSDetail!#REF!</f>
        <v>#REF!</v>
      </c>
      <c r="T392" t="e">
        <f>VLOOKUP('XL-OPT'!Q392,Months!$A$4:$D$288,4)</f>
        <v>#REF!</v>
      </c>
    </row>
    <row r="393" spans="15:20" x14ac:dyDescent="0.2">
      <c r="O393" t="e">
        <f t="shared" si="34"/>
        <v>#REF!</v>
      </c>
      <c r="P393" t="e">
        <f>GRMSDetail!#REF!</f>
        <v>#REF!</v>
      </c>
      <c r="Q393" s="161" t="e">
        <f>GRMSDetail!#REF!</f>
        <v>#REF!</v>
      </c>
      <c r="R393" t="e">
        <f>GRMSDetail!#REF!</f>
        <v>#REF!</v>
      </c>
      <c r="S393" t="e">
        <f>GRMSDetail!#REF!</f>
        <v>#REF!</v>
      </c>
      <c r="T393" t="e">
        <f>VLOOKUP('XL-OPT'!Q393,Months!$A$4:$D$288,4)</f>
        <v>#REF!</v>
      </c>
    </row>
    <row r="394" spans="15:20" x14ac:dyDescent="0.2">
      <c r="O394" t="e">
        <f t="shared" si="34"/>
        <v>#REF!</v>
      </c>
      <c r="P394" t="e">
        <f>GRMSDetail!#REF!</f>
        <v>#REF!</v>
      </c>
      <c r="Q394" s="161" t="e">
        <f>GRMSDetail!#REF!</f>
        <v>#REF!</v>
      </c>
      <c r="R394" t="e">
        <f>GRMSDetail!#REF!</f>
        <v>#REF!</v>
      </c>
      <c r="S394" t="e">
        <f>GRMSDetail!#REF!</f>
        <v>#REF!</v>
      </c>
      <c r="T394" t="e">
        <f>VLOOKUP('XL-OPT'!Q394,Months!$A$4:$D$288,4)</f>
        <v>#REF!</v>
      </c>
    </row>
    <row r="395" spans="15:20" x14ac:dyDescent="0.2">
      <c r="O395" t="e">
        <f t="shared" si="34"/>
        <v>#REF!</v>
      </c>
      <c r="P395" t="e">
        <f>GRMSDetail!#REF!</f>
        <v>#REF!</v>
      </c>
      <c r="Q395" s="161" t="e">
        <f>GRMSDetail!#REF!</f>
        <v>#REF!</v>
      </c>
      <c r="R395" t="e">
        <f>GRMSDetail!#REF!</f>
        <v>#REF!</v>
      </c>
      <c r="S395" t="e">
        <f>GRMSDetail!#REF!</f>
        <v>#REF!</v>
      </c>
      <c r="T395" t="e">
        <f>VLOOKUP('XL-OPT'!Q395,Months!$A$4:$D$288,4)</f>
        <v>#REF!</v>
      </c>
    </row>
    <row r="396" spans="15:20" x14ac:dyDescent="0.2">
      <c r="O396" t="e">
        <f t="shared" si="34"/>
        <v>#REF!</v>
      </c>
      <c r="P396" t="e">
        <f>GRMSDetail!#REF!</f>
        <v>#REF!</v>
      </c>
      <c r="Q396" s="161" t="e">
        <f>GRMSDetail!#REF!</f>
        <v>#REF!</v>
      </c>
      <c r="R396" t="e">
        <f>GRMSDetail!#REF!</f>
        <v>#REF!</v>
      </c>
      <c r="S396" t="e">
        <f>GRMSDetail!#REF!</f>
        <v>#REF!</v>
      </c>
      <c r="T396" t="e">
        <f>VLOOKUP('XL-OPT'!Q396,Months!$A$4:$D$288,4)</f>
        <v>#REF!</v>
      </c>
    </row>
    <row r="397" spans="15:20" x14ac:dyDescent="0.2">
      <c r="O397" t="e">
        <f t="shared" si="34"/>
        <v>#REF!</v>
      </c>
      <c r="P397" t="e">
        <f>GRMSDetail!#REF!</f>
        <v>#REF!</v>
      </c>
      <c r="Q397" s="161" t="e">
        <f>GRMSDetail!#REF!</f>
        <v>#REF!</v>
      </c>
      <c r="R397" t="e">
        <f>GRMSDetail!#REF!</f>
        <v>#REF!</v>
      </c>
      <c r="S397" t="e">
        <f>GRMSDetail!#REF!</f>
        <v>#REF!</v>
      </c>
      <c r="T397" t="e">
        <f>VLOOKUP('XL-OPT'!Q397,Months!$A$4:$D$288,4)</f>
        <v>#REF!</v>
      </c>
    </row>
    <row r="398" spans="15:20" x14ac:dyDescent="0.2">
      <c r="O398" t="e">
        <f t="shared" si="34"/>
        <v>#REF!</v>
      </c>
      <c r="P398" t="e">
        <f>GRMSDetail!#REF!</f>
        <v>#REF!</v>
      </c>
      <c r="Q398" s="161" t="e">
        <f>GRMSDetail!#REF!</f>
        <v>#REF!</v>
      </c>
      <c r="R398" t="e">
        <f>GRMSDetail!#REF!</f>
        <v>#REF!</v>
      </c>
      <c r="S398" t="e">
        <f>GRMSDetail!#REF!</f>
        <v>#REF!</v>
      </c>
      <c r="T398" t="e">
        <f>VLOOKUP('XL-OPT'!Q398,Months!$A$4:$D$288,4)</f>
        <v>#REF!</v>
      </c>
    </row>
    <row r="399" spans="15:20" x14ac:dyDescent="0.2">
      <c r="O399" t="e">
        <f t="shared" si="34"/>
        <v>#REF!</v>
      </c>
      <c r="P399" t="e">
        <f>GRMSDetail!#REF!</f>
        <v>#REF!</v>
      </c>
      <c r="Q399" s="161" t="e">
        <f>GRMSDetail!#REF!</f>
        <v>#REF!</v>
      </c>
      <c r="R399" t="e">
        <f>GRMSDetail!#REF!</f>
        <v>#REF!</v>
      </c>
      <c r="S399" t="e">
        <f>GRMSDetail!#REF!</f>
        <v>#REF!</v>
      </c>
      <c r="T399" t="e">
        <f>VLOOKUP('XL-OPT'!Q399,Months!$A$4:$D$288,4)</f>
        <v>#REF!</v>
      </c>
    </row>
    <row r="400" spans="15:20" x14ac:dyDescent="0.2">
      <c r="O400" t="e">
        <f t="shared" si="34"/>
        <v>#REF!</v>
      </c>
      <c r="P400" t="e">
        <f>GRMSDetail!#REF!</f>
        <v>#REF!</v>
      </c>
      <c r="Q400" s="161" t="e">
        <f>GRMSDetail!#REF!</f>
        <v>#REF!</v>
      </c>
      <c r="R400" t="e">
        <f>GRMSDetail!#REF!</f>
        <v>#REF!</v>
      </c>
      <c r="S400" t="e">
        <f>GRMSDetail!#REF!</f>
        <v>#REF!</v>
      </c>
      <c r="T400" t="e">
        <f>VLOOKUP('XL-OPT'!Q400,Months!$A$4:$D$288,4)</f>
        <v>#REF!</v>
      </c>
    </row>
    <row r="401" spans="15:20" x14ac:dyDescent="0.2">
      <c r="O401" t="e">
        <f t="shared" si="34"/>
        <v>#REF!</v>
      </c>
      <c r="P401" t="e">
        <f>GRMSDetail!#REF!</f>
        <v>#REF!</v>
      </c>
      <c r="Q401" s="161" t="e">
        <f>GRMSDetail!#REF!</f>
        <v>#REF!</v>
      </c>
      <c r="R401" t="e">
        <f>GRMSDetail!#REF!</f>
        <v>#REF!</v>
      </c>
      <c r="S401" t="e">
        <f>GRMSDetail!#REF!</f>
        <v>#REF!</v>
      </c>
      <c r="T401" t="e">
        <f>VLOOKUP('XL-OPT'!Q401,Months!$A$4:$D$288,4)</f>
        <v>#REF!</v>
      </c>
    </row>
    <row r="402" spans="15:20" x14ac:dyDescent="0.2">
      <c r="O402" t="e">
        <f t="shared" si="34"/>
        <v>#REF!</v>
      </c>
      <c r="P402" t="e">
        <f>GRMSDetail!#REF!</f>
        <v>#REF!</v>
      </c>
      <c r="Q402" s="161" t="e">
        <f>GRMSDetail!#REF!</f>
        <v>#REF!</v>
      </c>
      <c r="R402" t="e">
        <f>GRMSDetail!#REF!</f>
        <v>#REF!</v>
      </c>
      <c r="S402" t="e">
        <f>GRMSDetail!#REF!</f>
        <v>#REF!</v>
      </c>
      <c r="T402" t="e">
        <f>VLOOKUP('XL-OPT'!Q402,Months!$A$4:$D$288,4)</f>
        <v>#REF!</v>
      </c>
    </row>
    <row r="403" spans="15:20" x14ac:dyDescent="0.2">
      <c r="O403" t="e">
        <f t="shared" si="34"/>
        <v>#REF!</v>
      </c>
      <c r="P403" t="e">
        <f>GRMSDetail!#REF!</f>
        <v>#REF!</v>
      </c>
      <c r="Q403" s="161" t="e">
        <f>GRMSDetail!#REF!</f>
        <v>#REF!</v>
      </c>
      <c r="R403" t="e">
        <f>GRMSDetail!#REF!</f>
        <v>#REF!</v>
      </c>
      <c r="S403" t="e">
        <f>GRMSDetail!#REF!</f>
        <v>#REF!</v>
      </c>
      <c r="T403" t="e">
        <f>VLOOKUP('XL-OPT'!Q403,Months!$A$4:$D$288,4)</f>
        <v>#REF!</v>
      </c>
    </row>
    <row r="404" spans="15:20" x14ac:dyDescent="0.2">
      <c r="O404" t="e">
        <f t="shared" si="34"/>
        <v>#REF!</v>
      </c>
      <c r="P404" t="e">
        <f>GRMSDetail!#REF!</f>
        <v>#REF!</v>
      </c>
      <c r="Q404" s="161" t="e">
        <f>GRMSDetail!#REF!</f>
        <v>#REF!</v>
      </c>
      <c r="R404" t="e">
        <f>GRMSDetail!#REF!</f>
        <v>#REF!</v>
      </c>
      <c r="S404" t="e">
        <f>GRMSDetail!#REF!</f>
        <v>#REF!</v>
      </c>
      <c r="T404" t="e">
        <f>VLOOKUP('XL-OPT'!Q404,Months!$A$4:$D$288,4)</f>
        <v>#REF!</v>
      </c>
    </row>
    <row r="405" spans="15:20" x14ac:dyDescent="0.2">
      <c r="O405" t="e">
        <f t="shared" si="34"/>
        <v>#REF!</v>
      </c>
      <c r="P405" t="e">
        <f>GRMSDetail!#REF!</f>
        <v>#REF!</v>
      </c>
      <c r="Q405" s="161" t="e">
        <f>GRMSDetail!#REF!</f>
        <v>#REF!</v>
      </c>
      <c r="R405" t="e">
        <f>GRMSDetail!#REF!</f>
        <v>#REF!</v>
      </c>
      <c r="S405" t="e">
        <f>GRMSDetail!#REF!</f>
        <v>#REF!</v>
      </c>
      <c r="T405" t="e">
        <f>VLOOKUP('XL-OPT'!Q405,Months!$A$4:$D$288,4)</f>
        <v>#REF!</v>
      </c>
    </row>
    <row r="406" spans="15:20" x14ac:dyDescent="0.2">
      <c r="O406" t="e">
        <f t="shared" si="34"/>
        <v>#REF!</v>
      </c>
      <c r="P406" t="e">
        <f>GRMSDetail!#REF!</f>
        <v>#REF!</v>
      </c>
      <c r="Q406" s="161" t="e">
        <f>GRMSDetail!#REF!</f>
        <v>#REF!</v>
      </c>
      <c r="R406" t="e">
        <f>GRMSDetail!#REF!</f>
        <v>#REF!</v>
      </c>
      <c r="S406" t="e">
        <f>GRMSDetail!#REF!</f>
        <v>#REF!</v>
      </c>
      <c r="T406" t="e">
        <f>VLOOKUP('XL-OPT'!Q406,Months!$A$4:$D$288,4)</f>
        <v>#REF!</v>
      </c>
    </row>
    <row r="407" spans="15:20" x14ac:dyDescent="0.2">
      <c r="O407" t="e">
        <f t="shared" si="34"/>
        <v>#REF!</v>
      </c>
      <c r="P407" t="e">
        <f>GRMSDetail!#REF!</f>
        <v>#REF!</v>
      </c>
      <c r="Q407" s="161" t="e">
        <f>GRMSDetail!#REF!</f>
        <v>#REF!</v>
      </c>
      <c r="R407" t="e">
        <f>GRMSDetail!#REF!</f>
        <v>#REF!</v>
      </c>
      <c r="S407" t="e">
        <f>GRMSDetail!#REF!</f>
        <v>#REF!</v>
      </c>
      <c r="T407" t="e">
        <f>VLOOKUP('XL-OPT'!Q407,Months!$A$4:$D$288,4)</f>
        <v>#REF!</v>
      </c>
    </row>
    <row r="408" spans="15:20" x14ac:dyDescent="0.2">
      <c r="O408" t="e">
        <f t="shared" si="34"/>
        <v>#REF!</v>
      </c>
      <c r="P408" t="e">
        <f>GRMSDetail!#REF!</f>
        <v>#REF!</v>
      </c>
      <c r="Q408" s="161" t="e">
        <f>GRMSDetail!#REF!</f>
        <v>#REF!</v>
      </c>
      <c r="R408" t="e">
        <f>GRMSDetail!#REF!</f>
        <v>#REF!</v>
      </c>
      <c r="S408" t="e">
        <f>GRMSDetail!#REF!</f>
        <v>#REF!</v>
      </c>
      <c r="T408" t="e">
        <f>VLOOKUP('XL-OPT'!Q408,Months!$A$4:$D$288,4)</f>
        <v>#REF!</v>
      </c>
    </row>
    <row r="409" spans="15:20" x14ac:dyDescent="0.2">
      <c r="O409" t="e">
        <f t="shared" si="34"/>
        <v>#REF!</v>
      </c>
      <c r="P409" t="e">
        <f>GRMSDetail!#REF!</f>
        <v>#REF!</v>
      </c>
      <c r="Q409" s="161" t="e">
        <f>GRMSDetail!#REF!</f>
        <v>#REF!</v>
      </c>
      <c r="R409" t="e">
        <f>GRMSDetail!#REF!</f>
        <v>#REF!</v>
      </c>
      <c r="S409" t="e">
        <f>GRMSDetail!#REF!</f>
        <v>#REF!</v>
      </c>
      <c r="T409" t="e">
        <f>VLOOKUP('XL-OPT'!Q409,Months!$A$4:$D$288,4)</f>
        <v>#REF!</v>
      </c>
    </row>
    <row r="410" spans="15:20" x14ac:dyDescent="0.2">
      <c r="O410" t="e">
        <f t="shared" si="34"/>
        <v>#REF!</v>
      </c>
      <c r="P410" t="e">
        <f>GRMSDetail!#REF!</f>
        <v>#REF!</v>
      </c>
      <c r="Q410" s="161" t="e">
        <f>GRMSDetail!#REF!</f>
        <v>#REF!</v>
      </c>
      <c r="R410" t="e">
        <f>GRMSDetail!#REF!</f>
        <v>#REF!</v>
      </c>
      <c r="S410" t="e">
        <f>GRMSDetail!#REF!</f>
        <v>#REF!</v>
      </c>
      <c r="T410" t="e">
        <f>VLOOKUP('XL-OPT'!Q410,Months!$A$4:$D$288,4)</f>
        <v>#REF!</v>
      </c>
    </row>
    <row r="411" spans="15:20" x14ac:dyDescent="0.2">
      <c r="O411" t="e">
        <f t="shared" si="34"/>
        <v>#REF!</v>
      </c>
      <c r="P411" t="e">
        <f>GRMSDetail!#REF!</f>
        <v>#REF!</v>
      </c>
      <c r="Q411" s="161" t="e">
        <f>GRMSDetail!#REF!</f>
        <v>#REF!</v>
      </c>
      <c r="R411" t="e">
        <f>GRMSDetail!#REF!</f>
        <v>#REF!</v>
      </c>
      <c r="S411" t="e">
        <f>GRMSDetail!#REF!</f>
        <v>#REF!</v>
      </c>
      <c r="T411" t="e">
        <f>VLOOKUP('XL-OPT'!Q411,Months!$A$4:$D$288,4)</f>
        <v>#REF!</v>
      </c>
    </row>
    <row r="412" spans="15:20" x14ac:dyDescent="0.2">
      <c r="O412" t="e">
        <f t="shared" si="34"/>
        <v>#REF!</v>
      </c>
      <c r="P412" t="e">
        <f>GRMSDetail!#REF!</f>
        <v>#REF!</v>
      </c>
      <c r="Q412" s="161" t="e">
        <f>GRMSDetail!#REF!</f>
        <v>#REF!</v>
      </c>
      <c r="R412" t="e">
        <f>GRMSDetail!#REF!</f>
        <v>#REF!</v>
      </c>
      <c r="S412" t="e">
        <f>GRMSDetail!#REF!</f>
        <v>#REF!</v>
      </c>
      <c r="T412" t="e">
        <f>VLOOKUP('XL-OPT'!Q412,Months!$A$4:$D$288,4)</f>
        <v>#REF!</v>
      </c>
    </row>
    <row r="413" spans="15:20" x14ac:dyDescent="0.2">
      <c r="O413" t="e">
        <f t="shared" si="34"/>
        <v>#REF!</v>
      </c>
      <c r="P413" t="e">
        <f>GRMSDetail!#REF!</f>
        <v>#REF!</v>
      </c>
      <c r="Q413" s="161" t="e">
        <f>GRMSDetail!#REF!</f>
        <v>#REF!</v>
      </c>
      <c r="R413" t="e">
        <f>GRMSDetail!#REF!</f>
        <v>#REF!</v>
      </c>
      <c r="S413" t="e">
        <f>GRMSDetail!#REF!</f>
        <v>#REF!</v>
      </c>
      <c r="T413" t="e">
        <f>VLOOKUP('XL-OPT'!Q413,Months!$A$4:$D$288,4)</f>
        <v>#REF!</v>
      </c>
    </row>
    <row r="414" spans="15:20" x14ac:dyDescent="0.2">
      <c r="O414" t="e">
        <f t="shared" si="34"/>
        <v>#REF!</v>
      </c>
      <c r="P414" t="e">
        <f>GRMSDetail!#REF!</f>
        <v>#REF!</v>
      </c>
      <c r="Q414" s="161" t="e">
        <f>GRMSDetail!#REF!</f>
        <v>#REF!</v>
      </c>
      <c r="R414" t="e">
        <f>GRMSDetail!#REF!</f>
        <v>#REF!</v>
      </c>
      <c r="S414" t="e">
        <f>GRMSDetail!#REF!</f>
        <v>#REF!</v>
      </c>
      <c r="T414" t="e">
        <f>VLOOKUP('XL-OPT'!Q414,Months!$A$4:$D$288,4)</f>
        <v>#REF!</v>
      </c>
    </row>
    <row r="415" spans="15:20" x14ac:dyDescent="0.2">
      <c r="O415" t="e">
        <f t="shared" si="34"/>
        <v>#REF!</v>
      </c>
      <c r="P415" t="e">
        <f>GRMSDetail!#REF!</f>
        <v>#REF!</v>
      </c>
      <c r="Q415" s="161" t="e">
        <f>GRMSDetail!#REF!</f>
        <v>#REF!</v>
      </c>
      <c r="R415" t="e">
        <f>GRMSDetail!#REF!</f>
        <v>#REF!</v>
      </c>
      <c r="S415" t="e">
        <f>GRMSDetail!#REF!</f>
        <v>#REF!</v>
      </c>
      <c r="T415" t="e">
        <f>VLOOKUP('XL-OPT'!Q415,Months!$A$4:$D$288,4)</f>
        <v>#REF!</v>
      </c>
    </row>
    <row r="416" spans="15:20" x14ac:dyDescent="0.2">
      <c r="O416" t="e">
        <f t="shared" si="34"/>
        <v>#REF!</v>
      </c>
      <c r="P416" t="e">
        <f>GRMSDetail!#REF!</f>
        <v>#REF!</v>
      </c>
      <c r="Q416" s="161" t="e">
        <f>GRMSDetail!#REF!</f>
        <v>#REF!</v>
      </c>
      <c r="R416" t="e">
        <f>GRMSDetail!#REF!</f>
        <v>#REF!</v>
      </c>
      <c r="S416" t="e">
        <f>GRMSDetail!#REF!</f>
        <v>#REF!</v>
      </c>
      <c r="T416" t="e">
        <f>VLOOKUP('XL-OPT'!Q416,Months!$A$4:$D$288,4)</f>
        <v>#REF!</v>
      </c>
    </row>
    <row r="417" spans="15:20" x14ac:dyDescent="0.2">
      <c r="O417" t="e">
        <f t="shared" si="34"/>
        <v>#REF!</v>
      </c>
      <c r="P417" t="e">
        <f>GRMSDetail!#REF!</f>
        <v>#REF!</v>
      </c>
      <c r="Q417" s="161" t="e">
        <f>GRMSDetail!#REF!</f>
        <v>#REF!</v>
      </c>
      <c r="R417" t="e">
        <f>GRMSDetail!#REF!</f>
        <v>#REF!</v>
      </c>
      <c r="S417" t="e">
        <f>GRMSDetail!#REF!</f>
        <v>#REF!</v>
      </c>
      <c r="T417" t="e">
        <f>VLOOKUP('XL-OPT'!Q417,Months!$A$4:$D$288,4)</f>
        <v>#REF!</v>
      </c>
    </row>
    <row r="418" spans="15:20" x14ac:dyDescent="0.2">
      <c r="O418" t="e">
        <f t="shared" si="34"/>
        <v>#REF!</v>
      </c>
      <c r="P418" t="e">
        <f>GRMSDetail!#REF!</f>
        <v>#REF!</v>
      </c>
      <c r="Q418" s="161" t="e">
        <f>GRMSDetail!#REF!</f>
        <v>#REF!</v>
      </c>
      <c r="R418" t="e">
        <f>GRMSDetail!#REF!</f>
        <v>#REF!</v>
      </c>
      <c r="S418" t="e">
        <f>GRMSDetail!#REF!</f>
        <v>#REF!</v>
      </c>
      <c r="T418" t="e">
        <f>VLOOKUP('XL-OPT'!Q418,Months!$A$4:$D$288,4)</f>
        <v>#REF!</v>
      </c>
    </row>
    <row r="419" spans="15:20" x14ac:dyDescent="0.2">
      <c r="O419" t="e">
        <f t="shared" si="34"/>
        <v>#REF!</v>
      </c>
      <c r="P419" t="e">
        <f>GRMSDetail!#REF!</f>
        <v>#REF!</v>
      </c>
      <c r="Q419" s="161" t="e">
        <f>GRMSDetail!#REF!</f>
        <v>#REF!</v>
      </c>
      <c r="R419" t="e">
        <f>GRMSDetail!#REF!</f>
        <v>#REF!</v>
      </c>
      <c r="S419" t="e">
        <f>GRMSDetail!#REF!</f>
        <v>#REF!</v>
      </c>
      <c r="T419" t="e">
        <f>VLOOKUP('XL-OPT'!Q419,Months!$A$4:$D$288,4)</f>
        <v>#REF!</v>
      </c>
    </row>
    <row r="420" spans="15:20" x14ac:dyDescent="0.2">
      <c r="O420" t="e">
        <f t="shared" si="34"/>
        <v>#REF!</v>
      </c>
      <c r="P420" t="e">
        <f>GRMSDetail!#REF!</f>
        <v>#REF!</v>
      </c>
      <c r="Q420" s="161" t="e">
        <f>GRMSDetail!#REF!</f>
        <v>#REF!</v>
      </c>
      <c r="R420" t="e">
        <f>GRMSDetail!#REF!</f>
        <v>#REF!</v>
      </c>
      <c r="S420" t="e">
        <f>GRMSDetail!#REF!</f>
        <v>#REF!</v>
      </c>
      <c r="T420" t="e">
        <f>VLOOKUP('XL-OPT'!Q420,Months!$A$4:$D$288,4)</f>
        <v>#REF!</v>
      </c>
    </row>
    <row r="421" spans="15:20" x14ac:dyDescent="0.2">
      <c r="O421" t="e">
        <f t="shared" si="34"/>
        <v>#REF!</v>
      </c>
      <c r="P421" t="e">
        <f>GRMSDetail!#REF!</f>
        <v>#REF!</v>
      </c>
      <c r="Q421" s="161" t="e">
        <f>GRMSDetail!#REF!</f>
        <v>#REF!</v>
      </c>
      <c r="R421" t="e">
        <f>GRMSDetail!#REF!</f>
        <v>#REF!</v>
      </c>
      <c r="S421" t="e">
        <f>GRMSDetail!#REF!</f>
        <v>#REF!</v>
      </c>
      <c r="T421" t="e">
        <f>VLOOKUP('XL-OPT'!Q421,Months!$A$4:$D$288,4)</f>
        <v>#REF!</v>
      </c>
    </row>
    <row r="422" spans="15:20" x14ac:dyDescent="0.2">
      <c r="O422" t="e">
        <f t="shared" si="34"/>
        <v>#REF!</v>
      </c>
      <c r="P422" t="e">
        <f>GRMSDetail!#REF!</f>
        <v>#REF!</v>
      </c>
      <c r="Q422" s="161" t="e">
        <f>GRMSDetail!#REF!</f>
        <v>#REF!</v>
      </c>
      <c r="R422" t="e">
        <f>GRMSDetail!#REF!</f>
        <v>#REF!</v>
      </c>
      <c r="S422" t="e">
        <f>GRMSDetail!#REF!</f>
        <v>#REF!</v>
      </c>
      <c r="T422" t="e">
        <f>VLOOKUP('XL-OPT'!Q422,Months!$A$4:$D$288,4)</f>
        <v>#REF!</v>
      </c>
    </row>
    <row r="423" spans="15:20" x14ac:dyDescent="0.2">
      <c r="O423" t="e">
        <f t="shared" si="34"/>
        <v>#REF!</v>
      </c>
      <c r="P423" t="e">
        <f>GRMSDetail!#REF!</f>
        <v>#REF!</v>
      </c>
      <c r="Q423" s="161" t="e">
        <f>GRMSDetail!#REF!</f>
        <v>#REF!</v>
      </c>
      <c r="R423" t="e">
        <f>GRMSDetail!#REF!</f>
        <v>#REF!</v>
      </c>
      <c r="S423" t="e">
        <f>GRMSDetail!#REF!</f>
        <v>#REF!</v>
      </c>
      <c r="T423" t="e">
        <f>VLOOKUP('XL-OPT'!Q423,Months!$A$4:$D$288,4)</f>
        <v>#REF!</v>
      </c>
    </row>
    <row r="424" spans="15:20" x14ac:dyDescent="0.2">
      <c r="O424" t="e">
        <f t="shared" si="34"/>
        <v>#REF!</v>
      </c>
      <c r="P424" t="e">
        <f>GRMSDetail!#REF!</f>
        <v>#REF!</v>
      </c>
      <c r="Q424" s="161" t="e">
        <f>GRMSDetail!#REF!</f>
        <v>#REF!</v>
      </c>
      <c r="R424" t="e">
        <f>GRMSDetail!#REF!</f>
        <v>#REF!</v>
      </c>
      <c r="S424" t="e">
        <f>GRMSDetail!#REF!</f>
        <v>#REF!</v>
      </c>
      <c r="T424" t="e">
        <f>VLOOKUP('XL-OPT'!Q424,Months!$A$4:$D$288,4)</f>
        <v>#REF!</v>
      </c>
    </row>
    <row r="425" spans="15:20" x14ac:dyDescent="0.2">
      <c r="O425" t="e">
        <f t="shared" si="34"/>
        <v>#REF!</v>
      </c>
      <c r="P425" t="e">
        <f>GRMSDetail!#REF!</f>
        <v>#REF!</v>
      </c>
      <c r="Q425" s="161" t="e">
        <f>GRMSDetail!#REF!</f>
        <v>#REF!</v>
      </c>
      <c r="R425" t="e">
        <f>GRMSDetail!#REF!</f>
        <v>#REF!</v>
      </c>
      <c r="S425" t="e">
        <f>GRMSDetail!#REF!</f>
        <v>#REF!</v>
      </c>
      <c r="T425" t="e">
        <f>VLOOKUP('XL-OPT'!Q425,Months!$A$4:$D$288,4)</f>
        <v>#REF!</v>
      </c>
    </row>
    <row r="426" spans="15:20" x14ac:dyDescent="0.2">
      <c r="O426" t="e">
        <f t="shared" si="34"/>
        <v>#REF!</v>
      </c>
      <c r="P426" t="e">
        <f>GRMSDetail!#REF!</f>
        <v>#REF!</v>
      </c>
      <c r="Q426" s="161" t="e">
        <f>GRMSDetail!#REF!</f>
        <v>#REF!</v>
      </c>
      <c r="R426" t="e">
        <f>GRMSDetail!#REF!</f>
        <v>#REF!</v>
      </c>
      <c r="S426" t="e">
        <f>GRMSDetail!#REF!</f>
        <v>#REF!</v>
      </c>
      <c r="T426" t="e">
        <f>VLOOKUP('XL-OPT'!Q426,Months!$A$4:$D$288,4)</f>
        <v>#REF!</v>
      </c>
    </row>
    <row r="427" spans="15:20" x14ac:dyDescent="0.2">
      <c r="O427" t="e">
        <f t="shared" si="34"/>
        <v>#REF!</v>
      </c>
      <c r="P427" t="e">
        <f>GRMSDetail!#REF!</f>
        <v>#REF!</v>
      </c>
      <c r="Q427" s="161" t="e">
        <f>GRMSDetail!#REF!</f>
        <v>#REF!</v>
      </c>
      <c r="R427" t="e">
        <f>GRMSDetail!#REF!</f>
        <v>#REF!</v>
      </c>
      <c r="S427" t="e">
        <f>GRMSDetail!#REF!</f>
        <v>#REF!</v>
      </c>
      <c r="T427" t="e">
        <f>VLOOKUP('XL-OPT'!Q427,Months!$A$4:$D$288,4)</f>
        <v>#REF!</v>
      </c>
    </row>
    <row r="428" spans="15:20" x14ac:dyDescent="0.2">
      <c r="O428" t="e">
        <f t="shared" si="34"/>
        <v>#REF!</v>
      </c>
      <c r="P428" t="e">
        <f>GRMSDetail!#REF!</f>
        <v>#REF!</v>
      </c>
      <c r="Q428" s="161" t="e">
        <f>GRMSDetail!#REF!</f>
        <v>#REF!</v>
      </c>
      <c r="R428" t="e">
        <f>GRMSDetail!#REF!</f>
        <v>#REF!</v>
      </c>
      <c r="S428" t="e">
        <f>GRMSDetail!#REF!</f>
        <v>#REF!</v>
      </c>
      <c r="T428" t="e">
        <f>VLOOKUP('XL-OPT'!Q428,Months!$A$4:$D$288,4)</f>
        <v>#REF!</v>
      </c>
    </row>
    <row r="429" spans="15:20" x14ac:dyDescent="0.2">
      <c r="O429" t="e">
        <f t="shared" si="34"/>
        <v>#REF!</v>
      </c>
      <c r="P429" t="e">
        <f>GRMSDetail!#REF!</f>
        <v>#REF!</v>
      </c>
      <c r="Q429" s="161" t="e">
        <f>GRMSDetail!#REF!</f>
        <v>#REF!</v>
      </c>
      <c r="R429" t="e">
        <f>GRMSDetail!#REF!</f>
        <v>#REF!</v>
      </c>
      <c r="S429" t="e">
        <f>GRMSDetail!#REF!</f>
        <v>#REF!</v>
      </c>
      <c r="T429" t="e">
        <f>VLOOKUP('XL-OPT'!Q429,Months!$A$4:$D$288,4)</f>
        <v>#REF!</v>
      </c>
    </row>
    <row r="430" spans="15:20" x14ac:dyDescent="0.2">
      <c r="O430" t="e">
        <f t="shared" si="34"/>
        <v>#REF!</v>
      </c>
      <c r="P430" t="e">
        <f>GRMSDetail!#REF!</f>
        <v>#REF!</v>
      </c>
      <c r="Q430" s="161" t="e">
        <f>GRMSDetail!#REF!</f>
        <v>#REF!</v>
      </c>
      <c r="R430" t="e">
        <f>GRMSDetail!#REF!</f>
        <v>#REF!</v>
      </c>
      <c r="S430" t="e">
        <f>GRMSDetail!#REF!</f>
        <v>#REF!</v>
      </c>
      <c r="T430" t="e">
        <f>VLOOKUP('XL-OPT'!Q430,Months!$A$4:$D$288,4)</f>
        <v>#REF!</v>
      </c>
    </row>
    <row r="431" spans="15:20" x14ac:dyDescent="0.2">
      <c r="O431" t="e">
        <f t="shared" si="34"/>
        <v>#REF!</v>
      </c>
      <c r="P431" t="e">
        <f>GRMSDetail!#REF!</f>
        <v>#REF!</v>
      </c>
      <c r="Q431" s="161" t="e">
        <f>GRMSDetail!#REF!</f>
        <v>#REF!</v>
      </c>
      <c r="R431" t="e">
        <f>GRMSDetail!#REF!</f>
        <v>#REF!</v>
      </c>
      <c r="S431" t="e">
        <f>GRMSDetail!#REF!</f>
        <v>#REF!</v>
      </c>
      <c r="T431" t="e">
        <f>VLOOKUP('XL-OPT'!Q431,Months!$A$4:$D$288,4)</f>
        <v>#REF!</v>
      </c>
    </row>
    <row r="432" spans="15:20" x14ac:dyDescent="0.2">
      <c r="O432" t="e">
        <f t="shared" si="34"/>
        <v>#REF!</v>
      </c>
      <c r="P432" t="e">
        <f>GRMSDetail!#REF!</f>
        <v>#REF!</v>
      </c>
      <c r="Q432" s="161" t="e">
        <f>GRMSDetail!#REF!</f>
        <v>#REF!</v>
      </c>
      <c r="R432" t="e">
        <f>GRMSDetail!#REF!</f>
        <v>#REF!</v>
      </c>
      <c r="S432" t="e">
        <f>GRMSDetail!#REF!</f>
        <v>#REF!</v>
      </c>
      <c r="T432" t="e">
        <f>VLOOKUP('XL-OPT'!Q432,Months!$A$4:$D$288,4)</f>
        <v>#REF!</v>
      </c>
    </row>
    <row r="433" spans="15:20" x14ac:dyDescent="0.2">
      <c r="O433" t="e">
        <f t="shared" si="34"/>
        <v>#REF!</v>
      </c>
      <c r="P433" t="e">
        <f>GRMSDetail!#REF!</f>
        <v>#REF!</v>
      </c>
      <c r="Q433" s="161" t="e">
        <f>GRMSDetail!#REF!</f>
        <v>#REF!</v>
      </c>
      <c r="R433" t="e">
        <f>GRMSDetail!#REF!</f>
        <v>#REF!</v>
      </c>
      <c r="S433" t="e">
        <f>GRMSDetail!#REF!</f>
        <v>#REF!</v>
      </c>
      <c r="T433" t="e">
        <f>VLOOKUP('XL-OPT'!Q433,Months!$A$4:$D$288,4)</f>
        <v>#REF!</v>
      </c>
    </row>
    <row r="434" spans="15:20" x14ac:dyDescent="0.2">
      <c r="O434" t="e">
        <f t="shared" si="34"/>
        <v>#REF!</v>
      </c>
      <c r="P434" t="e">
        <f>GRMSDetail!#REF!</f>
        <v>#REF!</v>
      </c>
      <c r="Q434" s="161" t="e">
        <f>GRMSDetail!#REF!</f>
        <v>#REF!</v>
      </c>
      <c r="R434" t="e">
        <f>GRMSDetail!#REF!</f>
        <v>#REF!</v>
      </c>
      <c r="S434" t="e">
        <f>GRMSDetail!#REF!</f>
        <v>#REF!</v>
      </c>
      <c r="T434" t="e">
        <f>VLOOKUP('XL-OPT'!Q434,Months!$A$4:$D$288,4)</f>
        <v>#REF!</v>
      </c>
    </row>
    <row r="435" spans="15:20" x14ac:dyDescent="0.2">
      <c r="O435" t="e">
        <f t="shared" si="34"/>
        <v>#REF!</v>
      </c>
      <c r="P435" t="e">
        <f>GRMSDetail!#REF!</f>
        <v>#REF!</v>
      </c>
      <c r="Q435" s="161" t="e">
        <f>GRMSDetail!#REF!</f>
        <v>#REF!</v>
      </c>
      <c r="R435" t="e">
        <f>GRMSDetail!#REF!</f>
        <v>#REF!</v>
      </c>
      <c r="S435" t="e">
        <f>GRMSDetail!#REF!</f>
        <v>#REF!</v>
      </c>
      <c r="T435" t="e">
        <f>VLOOKUP('XL-OPT'!Q435,Months!$A$4:$D$288,4)</f>
        <v>#REF!</v>
      </c>
    </row>
    <row r="436" spans="15:20" x14ac:dyDescent="0.2">
      <c r="O436" t="e">
        <f t="shared" si="34"/>
        <v>#REF!</v>
      </c>
      <c r="P436" t="e">
        <f>GRMSDetail!#REF!</f>
        <v>#REF!</v>
      </c>
      <c r="Q436" s="161" t="e">
        <f>GRMSDetail!#REF!</f>
        <v>#REF!</v>
      </c>
      <c r="R436" t="e">
        <f>GRMSDetail!#REF!</f>
        <v>#REF!</v>
      </c>
      <c r="S436" t="e">
        <f>GRMSDetail!#REF!</f>
        <v>#REF!</v>
      </c>
      <c r="T436" t="e">
        <f>VLOOKUP('XL-OPT'!Q436,Months!$A$4:$D$288,4)</f>
        <v>#REF!</v>
      </c>
    </row>
    <row r="437" spans="15:20" x14ac:dyDescent="0.2">
      <c r="O437" t="e">
        <f t="shared" si="34"/>
        <v>#REF!</v>
      </c>
      <c r="P437" t="e">
        <f>GRMSDetail!#REF!</f>
        <v>#REF!</v>
      </c>
      <c r="Q437" s="161" t="e">
        <f>GRMSDetail!#REF!</f>
        <v>#REF!</v>
      </c>
      <c r="R437" t="e">
        <f>GRMSDetail!#REF!</f>
        <v>#REF!</v>
      </c>
      <c r="S437" t="e">
        <f>GRMSDetail!#REF!</f>
        <v>#REF!</v>
      </c>
      <c r="T437" t="e">
        <f>VLOOKUP('XL-OPT'!Q437,Months!$A$4:$D$288,4)</f>
        <v>#REF!</v>
      </c>
    </row>
    <row r="438" spans="15:20" x14ac:dyDescent="0.2">
      <c r="O438" t="e">
        <f t="shared" si="34"/>
        <v>#REF!</v>
      </c>
      <c r="P438" t="e">
        <f>GRMSDetail!#REF!</f>
        <v>#REF!</v>
      </c>
      <c r="Q438" s="161" t="e">
        <f>GRMSDetail!#REF!</f>
        <v>#REF!</v>
      </c>
      <c r="R438" t="e">
        <f>GRMSDetail!#REF!</f>
        <v>#REF!</v>
      </c>
      <c r="S438" t="e">
        <f>GRMSDetail!#REF!</f>
        <v>#REF!</v>
      </c>
      <c r="T438" t="e">
        <f>VLOOKUP('XL-OPT'!Q438,Months!$A$4:$D$288,4)</f>
        <v>#REF!</v>
      </c>
    </row>
    <row r="439" spans="15:20" x14ac:dyDescent="0.2">
      <c r="O439" t="e">
        <f t="shared" si="34"/>
        <v>#REF!</v>
      </c>
      <c r="P439" t="e">
        <f>GRMSDetail!#REF!</f>
        <v>#REF!</v>
      </c>
      <c r="Q439" s="161" t="e">
        <f>GRMSDetail!#REF!</f>
        <v>#REF!</v>
      </c>
      <c r="R439" t="e">
        <f>GRMSDetail!#REF!</f>
        <v>#REF!</v>
      </c>
      <c r="S439" t="e">
        <f>GRMSDetail!#REF!</f>
        <v>#REF!</v>
      </c>
      <c r="T439" t="e">
        <f>VLOOKUP('XL-OPT'!Q439,Months!$A$4:$D$288,4)</f>
        <v>#REF!</v>
      </c>
    </row>
    <row r="440" spans="15:20" x14ac:dyDescent="0.2">
      <c r="O440" t="e">
        <f t="shared" si="34"/>
        <v>#REF!</v>
      </c>
      <c r="P440" t="e">
        <f>GRMSDetail!#REF!</f>
        <v>#REF!</v>
      </c>
      <c r="Q440" s="161" t="e">
        <f>GRMSDetail!#REF!</f>
        <v>#REF!</v>
      </c>
      <c r="R440" t="e">
        <f>GRMSDetail!#REF!</f>
        <v>#REF!</v>
      </c>
      <c r="S440" t="e">
        <f>GRMSDetail!#REF!</f>
        <v>#REF!</v>
      </c>
      <c r="T440" t="e">
        <f>VLOOKUP('XL-OPT'!Q440,Months!$A$4:$D$288,4)</f>
        <v>#REF!</v>
      </c>
    </row>
    <row r="441" spans="15:20" x14ac:dyDescent="0.2">
      <c r="O441" t="e">
        <f t="shared" si="34"/>
        <v>#REF!</v>
      </c>
      <c r="P441" t="e">
        <f>GRMSDetail!#REF!</f>
        <v>#REF!</v>
      </c>
      <c r="Q441" s="161" t="e">
        <f>GRMSDetail!#REF!</f>
        <v>#REF!</v>
      </c>
      <c r="R441" t="e">
        <f>GRMSDetail!#REF!</f>
        <v>#REF!</v>
      </c>
      <c r="S441" t="e">
        <f>GRMSDetail!#REF!</f>
        <v>#REF!</v>
      </c>
      <c r="T441" t="e">
        <f>VLOOKUP('XL-OPT'!Q441,Months!$A$4:$D$288,4)</f>
        <v>#REF!</v>
      </c>
    </row>
    <row r="442" spans="15:20" x14ac:dyDescent="0.2">
      <c r="O442" t="e">
        <f t="shared" si="34"/>
        <v>#REF!</v>
      </c>
      <c r="P442" t="e">
        <f>GRMSDetail!#REF!</f>
        <v>#REF!</v>
      </c>
      <c r="Q442" s="161" t="e">
        <f>GRMSDetail!#REF!</f>
        <v>#REF!</v>
      </c>
      <c r="R442" t="e">
        <f>GRMSDetail!#REF!</f>
        <v>#REF!</v>
      </c>
      <c r="S442" t="e">
        <f>GRMSDetail!#REF!</f>
        <v>#REF!</v>
      </c>
      <c r="T442" t="e">
        <f>VLOOKUP('XL-OPT'!Q442,Months!$A$4:$D$288,4)</f>
        <v>#REF!</v>
      </c>
    </row>
    <row r="443" spans="15:20" x14ac:dyDescent="0.2">
      <c r="O443" t="e">
        <f t="shared" si="34"/>
        <v>#REF!</v>
      </c>
      <c r="P443" t="e">
        <f>GRMSDetail!#REF!</f>
        <v>#REF!</v>
      </c>
      <c r="Q443" s="161" t="e">
        <f>GRMSDetail!#REF!</f>
        <v>#REF!</v>
      </c>
      <c r="R443" t="e">
        <f>GRMSDetail!#REF!</f>
        <v>#REF!</v>
      </c>
      <c r="S443" t="e">
        <f>GRMSDetail!#REF!</f>
        <v>#REF!</v>
      </c>
      <c r="T443" t="e">
        <f>VLOOKUP('XL-OPT'!Q443,Months!$A$4:$D$288,4)</f>
        <v>#REF!</v>
      </c>
    </row>
    <row r="444" spans="15:20" x14ac:dyDescent="0.2">
      <c r="O444" t="e">
        <f t="shared" si="34"/>
        <v>#REF!</v>
      </c>
      <c r="P444" t="e">
        <f>GRMSDetail!#REF!</f>
        <v>#REF!</v>
      </c>
      <c r="Q444" s="161" t="e">
        <f>GRMSDetail!#REF!</f>
        <v>#REF!</v>
      </c>
      <c r="R444" t="e">
        <f>GRMSDetail!#REF!</f>
        <v>#REF!</v>
      </c>
      <c r="S444" t="e">
        <f>GRMSDetail!#REF!</f>
        <v>#REF!</v>
      </c>
      <c r="T444" t="e">
        <f>VLOOKUP('XL-OPT'!Q444,Months!$A$4:$D$288,4)</f>
        <v>#REF!</v>
      </c>
    </row>
    <row r="445" spans="15:20" x14ac:dyDescent="0.2">
      <c r="O445" t="e">
        <f t="shared" si="34"/>
        <v>#REF!</v>
      </c>
      <c r="P445" t="e">
        <f>GRMSDetail!#REF!</f>
        <v>#REF!</v>
      </c>
      <c r="Q445" s="161" t="e">
        <f>GRMSDetail!#REF!</f>
        <v>#REF!</v>
      </c>
      <c r="R445" t="e">
        <f>GRMSDetail!#REF!</f>
        <v>#REF!</v>
      </c>
      <c r="S445" t="e">
        <f>GRMSDetail!#REF!</f>
        <v>#REF!</v>
      </c>
      <c r="T445" t="e">
        <f>VLOOKUP('XL-OPT'!Q445,Months!$A$4:$D$288,4)</f>
        <v>#REF!</v>
      </c>
    </row>
    <row r="446" spans="15:20" x14ac:dyDescent="0.2">
      <c r="O446" t="e">
        <f t="shared" si="34"/>
        <v>#REF!</v>
      </c>
      <c r="P446" t="e">
        <f>GRMSDetail!#REF!</f>
        <v>#REF!</v>
      </c>
      <c r="Q446" s="161" t="e">
        <f>GRMSDetail!#REF!</f>
        <v>#REF!</v>
      </c>
      <c r="R446" t="e">
        <f>GRMSDetail!#REF!</f>
        <v>#REF!</v>
      </c>
      <c r="S446" t="e">
        <f>GRMSDetail!#REF!</f>
        <v>#REF!</v>
      </c>
      <c r="T446" t="e">
        <f>VLOOKUP('XL-OPT'!Q446,Months!$A$4:$D$288,4)</f>
        <v>#REF!</v>
      </c>
    </row>
    <row r="447" spans="15:20" x14ac:dyDescent="0.2">
      <c r="O447" t="e">
        <f t="shared" si="34"/>
        <v>#REF!</v>
      </c>
      <c r="P447" t="e">
        <f>GRMSDetail!#REF!</f>
        <v>#REF!</v>
      </c>
      <c r="Q447" s="161" t="e">
        <f>GRMSDetail!#REF!</f>
        <v>#REF!</v>
      </c>
      <c r="R447" t="e">
        <f>GRMSDetail!#REF!</f>
        <v>#REF!</v>
      </c>
      <c r="S447" t="e">
        <f>GRMSDetail!#REF!</f>
        <v>#REF!</v>
      </c>
      <c r="T447" t="e">
        <f>VLOOKUP('XL-OPT'!Q447,Months!$A$4:$D$288,4)</f>
        <v>#REF!</v>
      </c>
    </row>
    <row r="448" spans="15:20" x14ac:dyDescent="0.2">
      <c r="O448" t="e">
        <f t="shared" si="34"/>
        <v>#REF!</v>
      </c>
      <c r="P448" t="e">
        <f>GRMSDetail!#REF!</f>
        <v>#REF!</v>
      </c>
      <c r="Q448" s="161" t="e">
        <f>GRMSDetail!#REF!</f>
        <v>#REF!</v>
      </c>
      <c r="R448" t="e">
        <f>GRMSDetail!#REF!</f>
        <v>#REF!</v>
      </c>
      <c r="S448" t="e">
        <f>GRMSDetail!#REF!</f>
        <v>#REF!</v>
      </c>
      <c r="T448" t="e">
        <f>VLOOKUP('XL-OPT'!Q448,Months!$A$4:$D$288,4)</f>
        <v>#REF!</v>
      </c>
    </row>
    <row r="449" spans="15:20" x14ac:dyDescent="0.2">
      <c r="O449" t="e">
        <f t="shared" ref="O449:O512" si="35">CONCATENATE(P449,Q449)</f>
        <v>#REF!</v>
      </c>
      <c r="P449" t="e">
        <f>GRMSDetail!#REF!</f>
        <v>#REF!</v>
      </c>
      <c r="Q449" s="161" t="e">
        <f>GRMSDetail!#REF!</f>
        <v>#REF!</v>
      </c>
      <c r="R449" t="e">
        <f>GRMSDetail!#REF!</f>
        <v>#REF!</v>
      </c>
      <c r="S449" t="e">
        <f>GRMSDetail!#REF!</f>
        <v>#REF!</v>
      </c>
      <c r="T449" t="e">
        <f>VLOOKUP('XL-OPT'!Q449,Months!$A$4:$D$288,4)</f>
        <v>#REF!</v>
      </c>
    </row>
    <row r="450" spans="15:20" x14ac:dyDescent="0.2">
      <c r="O450" t="e">
        <f t="shared" si="35"/>
        <v>#REF!</v>
      </c>
      <c r="P450" t="e">
        <f>GRMSDetail!#REF!</f>
        <v>#REF!</v>
      </c>
      <c r="Q450" s="161" t="e">
        <f>GRMSDetail!#REF!</f>
        <v>#REF!</v>
      </c>
      <c r="R450" t="e">
        <f>GRMSDetail!#REF!</f>
        <v>#REF!</v>
      </c>
      <c r="S450" t="e">
        <f>GRMSDetail!#REF!</f>
        <v>#REF!</v>
      </c>
      <c r="T450" t="e">
        <f>VLOOKUP('XL-OPT'!Q450,Months!$A$4:$D$288,4)</f>
        <v>#REF!</v>
      </c>
    </row>
    <row r="451" spans="15:20" x14ac:dyDescent="0.2">
      <c r="O451" t="e">
        <f t="shared" si="35"/>
        <v>#REF!</v>
      </c>
      <c r="P451" t="e">
        <f>GRMSDetail!#REF!</f>
        <v>#REF!</v>
      </c>
      <c r="Q451" s="161" t="e">
        <f>GRMSDetail!#REF!</f>
        <v>#REF!</v>
      </c>
      <c r="R451" t="e">
        <f>GRMSDetail!#REF!</f>
        <v>#REF!</v>
      </c>
      <c r="S451" t="e">
        <f>GRMSDetail!#REF!</f>
        <v>#REF!</v>
      </c>
      <c r="T451" t="e">
        <f>VLOOKUP('XL-OPT'!Q451,Months!$A$4:$D$288,4)</f>
        <v>#REF!</v>
      </c>
    </row>
    <row r="452" spans="15:20" x14ac:dyDescent="0.2">
      <c r="O452" t="e">
        <f t="shared" si="35"/>
        <v>#REF!</v>
      </c>
      <c r="P452" t="e">
        <f>GRMSDetail!#REF!</f>
        <v>#REF!</v>
      </c>
      <c r="Q452" s="161" t="e">
        <f>GRMSDetail!#REF!</f>
        <v>#REF!</v>
      </c>
      <c r="R452" t="e">
        <f>GRMSDetail!#REF!</f>
        <v>#REF!</v>
      </c>
      <c r="S452" t="e">
        <f>GRMSDetail!#REF!</f>
        <v>#REF!</v>
      </c>
      <c r="T452" t="e">
        <f>VLOOKUP('XL-OPT'!Q452,Months!$A$4:$D$288,4)</f>
        <v>#REF!</v>
      </c>
    </row>
    <row r="453" spans="15:20" x14ac:dyDescent="0.2">
      <c r="O453" t="e">
        <f t="shared" si="35"/>
        <v>#REF!</v>
      </c>
      <c r="P453" t="e">
        <f>GRMSDetail!#REF!</f>
        <v>#REF!</v>
      </c>
      <c r="Q453" s="161" t="e">
        <f>GRMSDetail!#REF!</f>
        <v>#REF!</v>
      </c>
      <c r="R453" t="e">
        <f>GRMSDetail!#REF!</f>
        <v>#REF!</v>
      </c>
      <c r="S453" t="e">
        <f>GRMSDetail!#REF!</f>
        <v>#REF!</v>
      </c>
      <c r="T453" t="e">
        <f>VLOOKUP('XL-OPT'!Q453,Months!$A$4:$D$288,4)</f>
        <v>#REF!</v>
      </c>
    </row>
    <row r="454" spans="15:20" x14ac:dyDescent="0.2">
      <c r="O454" t="e">
        <f t="shared" si="35"/>
        <v>#REF!</v>
      </c>
      <c r="P454" t="e">
        <f>GRMSDetail!#REF!</f>
        <v>#REF!</v>
      </c>
      <c r="Q454" s="161" t="e">
        <f>GRMSDetail!#REF!</f>
        <v>#REF!</v>
      </c>
      <c r="R454" t="e">
        <f>GRMSDetail!#REF!</f>
        <v>#REF!</v>
      </c>
      <c r="S454" t="e">
        <f>GRMSDetail!#REF!</f>
        <v>#REF!</v>
      </c>
      <c r="T454" t="e">
        <f>VLOOKUP('XL-OPT'!Q454,Months!$A$4:$D$288,4)</f>
        <v>#REF!</v>
      </c>
    </row>
    <row r="455" spans="15:20" x14ac:dyDescent="0.2">
      <c r="O455" t="e">
        <f t="shared" si="35"/>
        <v>#REF!</v>
      </c>
      <c r="P455" t="e">
        <f>GRMSDetail!#REF!</f>
        <v>#REF!</v>
      </c>
      <c r="Q455" s="161" t="e">
        <f>GRMSDetail!#REF!</f>
        <v>#REF!</v>
      </c>
      <c r="R455" t="e">
        <f>GRMSDetail!#REF!</f>
        <v>#REF!</v>
      </c>
      <c r="S455" t="e">
        <f>GRMSDetail!#REF!</f>
        <v>#REF!</v>
      </c>
      <c r="T455" t="e">
        <f>VLOOKUP('XL-OPT'!Q455,Months!$A$4:$D$288,4)</f>
        <v>#REF!</v>
      </c>
    </row>
    <row r="456" spans="15:20" x14ac:dyDescent="0.2">
      <c r="O456" t="e">
        <f t="shared" si="35"/>
        <v>#REF!</v>
      </c>
      <c r="P456" t="e">
        <f>GRMSDetail!#REF!</f>
        <v>#REF!</v>
      </c>
      <c r="Q456" s="161" t="e">
        <f>GRMSDetail!#REF!</f>
        <v>#REF!</v>
      </c>
      <c r="R456" t="e">
        <f>GRMSDetail!#REF!</f>
        <v>#REF!</v>
      </c>
      <c r="S456" t="e">
        <f>GRMSDetail!#REF!</f>
        <v>#REF!</v>
      </c>
      <c r="T456" t="e">
        <f>VLOOKUP('XL-OPT'!Q456,Months!$A$4:$D$288,4)</f>
        <v>#REF!</v>
      </c>
    </row>
    <row r="457" spans="15:20" x14ac:dyDescent="0.2">
      <c r="O457" t="e">
        <f t="shared" si="35"/>
        <v>#REF!</v>
      </c>
      <c r="P457" t="e">
        <f>GRMSDetail!#REF!</f>
        <v>#REF!</v>
      </c>
      <c r="Q457" s="161" t="e">
        <f>GRMSDetail!#REF!</f>
        <v>#REF!</v>
      </c>
      <c r="R457" t="e">
        <f>GRMSDetail!#REF!</f>
        <v>#REF!</v>
      </c>
      <c r="S457" t="e">
        <f>GRMSDetail!#REF!</f>
        <v>#REF!</v>
      </c>
      <c r="T457" t="e">
        <f>VLOOKUP('XL-OPT'!Q457,Months!$A$4:$D$288,4)</f>
        <v>#REF!</v>
      </c>
    </row>
    <row r="458" spans="15:20" x14ac:dyDescent="0.2">
      <c r="O458" t="e">
        <f t="shared" si="35"/>
        <v>#REF!</v>
      </c>
      <c r="P458" t="e">
        <f>GRMSDetail!#REF!</f>
        <v>#REF!</v>
      </c>
      <c r="Q458" s="161" t="e">
        <f>GRMSDetail!#REF!</f>
        <v>#REF!</v>
      </c>
      <c r="R458" t="e">
        <f>GRMSDetail!#REF!</f>
        <v>#REF!</v>
      </c>
      <c r="S458" t="e">
        <f>GRMSDetail!#REF!</f>
        <v>#REF!</v>
      </c>
      <c r="T458" t="e">
        <f>VLOOKUP('XL-OPT'!Q458,Months!$A$4:$D$288,4)</f>
        <v>#REF!</v>
      </c>
    </row>
    <row r="459" spans="15:20" x14ac:dyDescent="0.2">
      <c r="O459" t="e">
        <f t="shared" si="35"/>
        <v>#REF!</v>
      </c>
      <c r="P459" t="e">
        <f>GRMSDetail!#REF!</f>
        <v>#REF!</v>
      </c>
      <c r="Q459" s="161" t="e">
        <f>GRMSDetail!#REF!</f>
        <v>#REF!</v>
      </c>
      <c r="R459" t="e">
        <f>GRMSDetail!#REF!</f>
        <v>#REF!</v>
      </c>
      <c r="S459" t="e">
        <f>GRMSDetail!#REF!</f>
        <v>#REF!</v>
      </c>
      <c r="T459" t="e">
        <f>VLOOKUP('XL-OPT'!Q459,Months!$A$4:$D$288,4)</f>
        <v>#REF!</v>
      </c>
    </row>
    <row r="460" spans="15:20" x14ac:dyDescent="0.2">
      <c r="O460" t="e">
        <f t="shared" si="35"/>
        <v>#REF!</v>
      </c>
      <c r="P460" t="e">
        <f>GRMSDetail!#REF!</f>
        <v>#REF!</v>
      </c>
      <c r="Q460" s="161" t="e">
        <f>GRMSDetail!#REF!</f>
        <v>#REF!</v>
      </c>
      <c r="R460" t="e">
        <f>GRMSDetail!#REF!</f>
        <v>#REF!</v>
      </c>
      <c r="S460" t="e">
        <f>GRMSDetail!#REF!</f>
        <v>#REF!</v>
      </c>
      <c r="T460" t="e">
        <f>VLOOKUP('XL-OPT'!Q460,Months!$A$4:$D$288,4)</f>
        <v>#REF!</v>
      </c>
    </row>
    <row r="461" spans="15:20" x14ac:dyDescent="0.2">
      <c r="O461" t="e">
        <f t="shared" si="35"/>
        <v>#REF!</v>
      </c>
      <c r="P461" t="e">
        <f>GRMSDetail!#REF!</f>
        <v>#REF!</v>
      </c>
      <c r="Q461" s="161" t="e">
        <f>GRMSDetail!#REF!</f>
        <v>#REF!</v>
      </c>
      <c r="R461" t="e">
        <f>GRMSDetail!#REF!</f>
        <v>#REF!</v>
      </c>
      <c r="S461" t="e">
        <f>GRMSDetail!#REF!</f>
        <v>#REF!</v>
      </c>
      <c r="T461" t="e">
        <f>VLOOKUP('XL-OPT'!Q461,Months!$A$4:$D$288,4)</f>
        <v>#REF!</v>
      </c>
    </row>
    <row r="462" spans="15:20" x14ac:dyDescent="0.2">
      <c r="O462" t="e">
        <f t="shared" si="35"/>
        <v>#REF!</v>
      </c>
      <c r="P462" t="e">
        <f>GRMSDetail!#REF!</f>
        <v>#REF!</v>
      </c>
      <c r="Q462" s="161" t="e">
        <f>GRMSDetail!#REF!</f>
        <v>#REF!</v>
      </c>
      <c r="R462" t="e">
        <f>GRMSDetail!#REF!</f>
        <v>#REF!</v>
      </c>
      <c r="S462" t="e">
        <f>GRMSDetail!#REF!</f>
        <v>#REF!</v>
      </c>
      <c r="T462" t="e">
        <f>VLOOKUP('XL-OPT'!Q462,Months!$A$4:$D$288,4)</f>
        <v>#REF!</v>
      </c>
    </row>
    <row r="463" spans="15:20" x14ac:dyDescent="0.2">
      <c r="O463" t="e">
        <f t="shared" si="35"/>
        <v>#REF!</v>
      </c>
      <c r="P463" t="e">
        <f>GRMSDetail!#REF!</f>
        <v>#REF!</v>
      </c>
      <c r="Q463" s="161" t="e">
        <f>GRMSDetail!#REF!</f>
        <v>#REF!</v>
      </c>
      <c r="R463" t="e">
        <f>GRMSDetail!#REF!</f>
        <v>#REF!</v>
      </c>
      <c r="S463" t="e">
        <f>GRMSDetail!#REF!</f>
        <v>#REF!</v>
      </c>
      <c r="T463" t="e">
        <f>VLOOKUP('XL-OPT'!Q463,Months!$A$4:$D$288,4)</f>
        <v>#REF!</v>
      </c>
    </row>
    <row r="464" spans="15:20" x14ac:dyDescent="0.2">
      <c r="O464" t="e">
        <f t="shared" si="35"/>
        <v>#REF!</v>
      </c>
      <c r="P464" t="e">
        <f>GRMSDetail!#REF!</f>
        <v>#REF!</v>
      </c>
      <c r="Q464" s="161" t="e">
        <f>GRMSDetail!#REF!</f>
        <v>#REF!</v>
      </c>
      <c r="R464" t="e">
        <f>GRMSDetail!#REF!</f>
        <v>#REF!</v>
      </c>
      <c r="S464" t="e">
        <f>GRMSDetail!#REF!</f>
        <v>#REF!</v>
      </c>
      <c r="T464" t="e">
        <f>VLOOKUP('XL-OPT'!Q464,Months!$A$4:$D$288,4)</f>
        <v>#REF!</v>
      </c>
    </row>
    <row r="465" spans="15:20" x14ac:dyDescent="0.2">
      <c r="O465" t="e">
        <f t="shared" si="35"/>
        <v>#REF!</v>
      </c>
      <c r="P465" t="e">
        <f>GRMSDetail!#REF!</f>
        <v>#REF!</v>
      </c>
      <c r="Q465" s="161" t="e">
        <f>GRMSDetail!#REF!</f>
        <v>#REF!</v>
      </c>
      <c r="R465" t="e">
        <f>GRMSDetail!#REF!</f>
        <v>#REF!</v>
      </c>
      <c r="S465" t="e">
        <f>GRMSDetail!#REF!</f>
        <v>#REF!</v>
      </c>
      <c r="T465" t="e">
        <f>VLOOKUP('XL-OPT'!Q465,Months!$A$4:$D$288,4)</f>
        <v>#REF!</v>
      </c>
    </row>
    <row r="466" spans="15:20" x14ac:dyDescent="0.2">
      <c r="O466" t="e">
        <f t="shared" si="35"/>
        <v>#REF!</v>
      </c>
      <c r="P466" t="e">
        <f>GRMSDetail!#REF!</f>
        <v>#REF!</v>
      </c>
      <c r="Q466" s="161" t="e">
        <f>GRMSDetail!#REF!</f>
        <v>#REF!</v>
      </c>
      <c r="R466" t="e">
        <f>GRMSDetail!#REF!</f>
        <v>#REF!</v>
      </c>
      <c r="S466" t="e">
        <f>GRMSDetail!#REF!</f>
        <v>#REF!</v>
      </c>
      <c r="T466" t="e">
        <f>VLOOKUP('XL-OPT'!Q466,Months!$A$4:$D$288,4)</f>
        <v>#REF!</v>
      </c>
    </row>
    <row r="467" spans="15:20" x14ac:dyDescent="0.2">
      <c r="O467" t="e">
        <f t="shared" si="35"/>
        <v>#REF!</v>
      </c>
      <c r="P467" t="e">
        <f>GRMSDetail!#REF!</f>
        <v>#REF!</v>
      </c>
      <c r="Q467" s="161" t="e">
        <f>GRMSDetail!#REF!</f>
        <v>#REF!</v>
      </c>
      <c r="R467" t="e">
        <f>GRMSDetail!#REF!</f>
        <v>#REF!</v>
      </c>
      <c r="S467" t="e">
        <f>GRMSDetail!#REF!</f>
        <v>#REF!</v>
      </c>
      <c r="T467" t="e">
        <f>VLOOKUP('XL-OPT'!Q467,Months!$A$4:$D$288,4)</f>
        <v>#REF!</v>
      </c>
    </row>
    <row r="468" spans="15:20" x14ac:dyDescent="0.2">
      <c r="O468" t="e">
        <f t="shared" si="35"/>
        <v>#REF!</v>
      </c>
      <c r="P468" t="e">
        <f>GRMSDetail!#REF!</f>
        <v>#REF!</v>
      </c>
      <c r="Q468" s="161" t="e">
        <f>GRMSDetail!#REF!</f>
        <v>#REF!</v>
      </c>
      <c r="R468" t="e">
        <f>GRMSDetail!#REF!</f>
        <v>#REF!</v>
      </c>
      <c r="S468" t="e">
        <f>GRMSDetail!#REF!</f>
        <v>#REF!</v>
      </c>
      <c r="T468" t="e">
        <f>VLOOKUP('XL-OPT'!Q468,Months!$A$4:$D$288,4)</f>
        <v>#REF!</v>
      </c>
    </row>
    <row r="469" spans="15:20" x14ac:dyDescent="0.2">
      <c r="O469" t="e">
        <f t="shared" si="35"/>
        <v>#REF!</v>
      </c>
      <c r="P469" t="e">
        <f>GRMSDetail!#REF!</f>
        <v>#REF!</v>
      </c>
      <c r="Q469" s="161" t="e">
        <f>GRMSDetail!#REF!</f>
        <v>#REF!</v>
      </c>
      <c r="R469" t="e">
        <f>GRMSDetail!#REF!</f>
        <v>#REF!</v>
      </c>
      <c r="S469" t="e">
        <f>GRMSDetail!#REF!</f>
        <v>#REF!</v>
      </c>
      <c r="T469" t="e">
        <f>VLOOKUP('XL-OPT'!Q469,Months!$A$4:$D$288,4)</f>
        <v>#REF!</v>
      </c>
    </row>
    <row r="470" spans="15:20" x14ac:dyDescent="0.2">
      <c r="O470" t="e">
        <f t="shared" si="35"/>
        <v>#REF!</v>
      </c>
      <c r="P470" t="e">
        <f>GRMSDetail!#REF!</f>
        <v>#REF!</v>
      </c>
      <c r="Q470" s="161" t="e">
        <f>GRMSDetail!#REF!</f>
        <v>#REF!</v>
      </c>
      <c r="R470" t="e">
        <f>GRMSDetail!#REF!</f>
        <v>#REF!</v>
      </c>
      <c r="S470" t="e">
        <f>GRMSDetail!#REF!</f>
        <v>#REF!</v>
      </c>
      <c r="T470" t="e">
        <f>VLOOKUP('XL-OPT'!Q470,Months!$A$4:$D$288,4)</f>
        <v>#REF!</v>
      </c>
    </row>
    <row r="471" spans="15:20" x14ac:dyDescent="0.2">
      <c r="O471" t="e">
        <f t="shared" si="35"/>
        <v>#REF!</v>
      </c>
      <c r="P471" t="e">
        <f>GRMSDetail!#REF!</f>
        <v>#REF!</v>
      </c>
      <c r="Q471" s="161" t="e">
        <f>GRMSDetail!#REF!</f>
        <v>#REF!</v>
      </c>
      <c r="R471" t="e">
        <f>GRMSDetail!#REF!</f>
        <v>#REF!</v>
      </c>
      <c r="S471" t="e">
        <f>GRMSDetail!#REF!</f>
        <v>#REF!</v>
      </c>
      <c r="T471" t="e">
        <f>VLOOKUP('XL-OPT'!Q471,Months!$A$4:$D$288,4)</f>
        <v>#REF!</v>
      </c>
    </row>
    <row r="472" spans="15:20" x14ac:dyDescent="0.2">
      <c r="O472" t="e">
        <f t="shared" si="35"/>
        <v>#REF!</v>
      </c>
      <c r="P472" t="e">
        <f>GRMSDetail!#REF!</f>
        <v>#REF!</v>
      </c>
      <c r="Q472" s="161" t="e">
        <f>GRMSDetail!#REF!</f>
        <v>#REF!</v>
      </c>
      <c r="R472" t="e">
        <f>GRMSDetail!#REF!</f>
        <v>#REF!</v>
      </c>
      <c r="S472" t="e">
        <f>GRMSDetail!#REF!</f>
        <v>#REF!</v>
      </c>
      <c r="T472" t="e">
        <f>VLOOKUP('XL-OPT'!Q472,Months!$A$4:$D$288,4)</f>
        <v>#REF!</v>
      </c>
    </row>
    <row r="473" spans="15:20" x14ac:dyDescent="0.2">
      <c r="O473" t="e">
        <f t="shared" si="35"/>
        <v>#REF!</v>
      </c>
      <c r="P473" t="e">
        <f>GRMSDetail!#REF!</f>
        <v>#REF!</v>
      </c>
      <c r="Q473" s="161" t="e">
        <f>GRMSDetail!#REF!</f>
        <v>#REF!</v>
      </c>
      <c r="R473" t="e">
        <f>GRMSDetail!#REF!</f>
        <v>#REF!</v>
      </c>
      <c r="S473" t="e">
        <f>GRMSDetail!#REF!</f>
        <v>#REF!</v>
      </c>
      <c r="T473" t="e">
        <f>VLOOKUP('XL-OPT'!Q473,Months!$A$4:$D$288,4)</f>
        <v>#REF!</v>
      </c>
    </row>
    <row r="474" spans="15:20" x14ac:dyDescent="0.2">
      <c r="O474" t="e">
        <f t="shared" si="35"/>
        <v>#REF!</v>
      </c>
      <c r="P474" t="e">
        <f>GRMSDetail!#REF!</f>
        <v>#REF!</v>
      </c>
      <c r="Q474" s="161" t="e">
        <f>GRMSDetail!#REF!</f>
        <v>#REF!</v>
      </c>
      <c r="R474" t="e">
        <f>GRMSDetail!#REF!</f>
        <v>#REF!</v>
      </c>
      <c r="S474" t="e">
        <f>GRMSDetail!#REF!</f>
        <v>#REF!</v>
      </c>
      <c r="T474" t="e">
        <f>VLOOKUP('XL-OPT'!Q474,Months!$A$4:$D$288,4)</f>
        <v>#REF!</v>
      </c>
    </row>
    <row r="475" spans="15:20" x14ac:dyDescent="0.2">
      <c r="O475" t="e">
        <f t="shared" si="35"/>
        <v>#REF!</v>
      </c>
      <c r="P475" t="e">
        <f>GRMSDetail!#REF!</f>
        <v>#REF!</v>
      </c>
      <c r="Q475" s="161" t="e">
        <f>GRMSDetail!#REF!</f>
        <v>#REF!</v>
      </c>
      <c r="R475" t="e">
        <f>GRMSDetail!#REF!</f>
        <v>#REF!</v>
      </c>
      <c r="S475" t="e">
        <f>GRMSDetail!#REF!</f>
        <v>#REF!</v>
      </c>
      <c r="T475" t="e">
        <f>VLOOKUP('XL-OPT'!Q475,Months!$A$4:$D$288,4)</f>
        <v>#REF!</v>
      </c>
    </row>
    <row r="476" spans="15:20" x14ac:dyDescent="0.2">
      <c r="O476" t="e">
        <f t="shared" si="35"/>
        <v>#REF!</v>
      </c>
      <c r="P476" t="e">
        <f>GRMSDetail!#REF!</f>
        <v>#REF!</v>
      </c>
      <c r="Q476" s="161" t="e">
        <f>GRMSDetail!#REF!</f>
        <v>#REF!</v>
      </c>
      <c r="R476" t="e">
        <f>GRMSDetail!#REF!</f>
        <v>#REF!</v>
      </c>
      <c r="S476" t="e">
        <f>GRMSDetail!#REF!</f>
        <v>#REF!</v>
      </c>
      <c r="T476" t="e">
        <f>VLOOKUP('XL-OPT'!Q476,Months!$A$4:$D$288,4)</f>
        <v>#REF!</v>
      </c>
    </row>
    <row r="477" spans="15:20" x14ac:dyDescent="0.2">
      <c r="O477" t="e">
        <f t="shared" si="35"/>
        <v>#REF!</v>
      </c>
      <c r="P477" t="e">
        <f>GRMSDetail!#REF!</f>
        <v>#REF!</v>
      </c>
      <c r="Q477" s="161" t="e">
        <f>GRMSDetail!#REF!</f>
        <v>#REF!</v>
      </c>
      <c r="R477" t="e">
        <f>GRMSDetail!#REF!</f>
        <v>#REF!</v>
      </c>
      <c r="S477" t="e">
        <f>GRMSDetail!#REF!</f>
        <v>#REF!</v>
      </c>
      <c r="T477" t="e">
        <f>VLOOKUP('XL-OPT'!Q477,Months!$A$4:$D$288,4)</f>
        <v>#REF!</v>
      </c>
    </row>
    <row r="478" spans="15:20" x14ac:dyDescent="0.2">
      <c r="O478" t="e">
        <f t="shared" si="35"/>
        <v>#REF!</v>
      </c>
      <c r="P478" t="e">
        <f>GRMSDetail!#REF!</f>
        <v>#REF!</v>
      </c>
      <c r="Q478" s="161" t="e">
        <f>GRMSDetail!#REF!</f>
        <v>#REF!</v>
      </c>
      <c r="R478" t="e">
        <f>GRMSDetail!#REF!</f>
        <v>#REF!</v>
      </c>
      <c r="S478" t="e">
        <f>GRMSDetail!#REF!</f>
        <v>#REF!</v>
      </c>
      <c r="T478" t="e">
        <f>VLOOKUP('XL-OPT'!Q478,Months!$A$4:$D$288,4)</f>
        <v>#REF!</v>
      </c>
    </row>
    <row r="479" spans="15:20" x14ac:dyDescent="0.2">
      <c r="O479" t="e">
        <f t="shared" si="35"/>
        <v>#REF!</v>
      </c>
      <c r="P479" t="e">
        <f>GRMSDetail!#REF!</f>
        <v>#REF!</v>
      </c>
      <c r="Q479" s="161" t="e">
        <f>GRMSDetail!#REF!</f>
        <v>#REF!</v>
      </c>
      <c r="R479" t="e">
        <f>GRMSDetail!#REF!</f>
        <v>#REF!</v>
      </c>
      <c r="S479" t="e">
        <f>GRMSDetail!#REF!</f>
        <v>#REF!</v>
      </c>
      <c r="T479" t="e">
        <f>VLOOKUP('XL-OPT'!Q479,Months!$A$4:$D$288,4)</f>
        <v>#REF!</v>
      </c>
    </row>
    <row r="480" spans="15:20" x14ac:dyDescent="0.2">
      <c r="O480" t="e">
        <f t="shared" si="35"/>
        <v>#REF!</v>
      </c>
      <c r="P480" t="e">
        <f>GRMSDetail!#REF!</f>
        <v>#REF!</v>
      </c>
      <c r="Q480" s="161" t="e">
        <f>GRMSDetail!#REF!</f>
        <v>#REF!</v>
      </c>
      <c r="R480" t="e">
        <f>GRMSDetail!#REF!</f>
        <v>#REF!</v>
      </c>
      <c r="S480" t="e">
        <f>GRMSDetail!#REF!</f>
        <v>#REF!</v>
      </c>
      <c r="T480" t="e">
        <f>VLOOKUP('XL-OPT'!Q480,Months!$A$4:$D$288,4)</f>
        <v>#REF!</v>
      </c>
    </row>
    <row r="481" spans="15:20" x14ac:dyDescent="0.2">
      <c r="O481" t="e">
        <f t="shared" si="35"/>
        <v>#REF!</v>
      </c>
      <c r="P481" t="e">
        <f>GRMSDetail!#REF!</f>
        <v>#REF!</v>
      </c>
      <c r="Q481" s="161" t="e">
        <f>GRMSDetail!#REF!</f>
        <v>#REF!</v>
      </c>
      <c r="R481" t="e">
        <f>GRMSDetail!#REF!</f>
        <v>#REF!</v>
      </c>
      <c r="S481" t="e">
        <f>GRMSDetail!#REF!</f>
        <v>#REF!</v>
      </c>
      <c r="T481" t="e">
        <f>VLOOKUP('XL-OPT'!Q481,Months!$A$4:$D$288,4)</f>
        <v>#REF!</v>
      </c>
    </row>
    <row r="482" spans="15:20" x14ac:dyDescent="0.2">
      <c r="O482" t="e">
        <f t="shared" si="35"/>
        <v>#REF!</v>
      </c>
      <c r="P482" t="e">
        <f>GRMSDetail!#REF!</f>
        <v>#REF!</v>
      </c>
      <c r="Q482" s="161" t="e">
        <f>GRMSDetail!#REF!</f>
        <v>#REF!</v>
      </c>
      <c r="R482" t="e">
        <f>GRMSDetail!#REF!</f>
        <v>#REF!</v>
      </c>
      <c r="S482" t="e">
        <f>GRMSDetail!#REF!</f>
        <v>#REF!</v>
      </c>
      <c r="T482" t="e">
        <f>VLOOKUP('XL-OPT'!Q482,Months!$A$4:$D$288,4)</f>
        <v>#REF!</v>
      </c>
    </row>
    <row r="483" spans="15:20" x14ac:dyDescent="0.2">
      <c r="O483" t="e">
        <f t="shared" si="35"/>
        <v>#REF!</v>
      </c>
      <c r="P483" t="e">
        <f>GRMSDetail!#REF!</f>
        <v>#REF!</v>
      </c>
      <c r="Q483" s="161" t="e">
        <f>GRMSDetail!#REF!</f>
        <v>#REF!</v>
      </c>
      <c r="R483" t="e">
        <f>GRMSDetail!#REF!</f>
        <v>#REF!</v>
      </c>
      <c r="S483" t="e">
        <f>GRMSDetail!#REF!</f>
        <v>#REF!</v>
      </c>
      <c r="T483" t="e">
        <f>VLOOKUP('XL-OPT'!Q483,Months!$A$4:$D$288,4)</f>
        <v>#REF!</v>
      </c>
    </row>
    <row r="484" spans="15:20" x14ac:dyDescent="0.2">
      <c r="O484" t="e">
        <f t="shared" si="35"/>
        <v>#REF!</v>
      </c>
      <c r="P484" t="e">
        <f>GRMSDetail!#REF!</f>
        <v>#REF!</v>
      </c>
      <c r="Q484" s="161" t="e">
        <f>GRMSDetail!#REF!</f>
        <v>#REF!</v>
      </c>
      <c r="R484" t="e">
        <f>GRMSDetail!#REF!</f>
        <v>#REF!</v>
      </c>
      <c r="S484" t="e">
        <f>GRMSDetail!#REF!</f>
        <v>#REF!</v>
      </c>
      <c r="T484" t="e">
        <f>VLOOKUP('XL-OPT'!Q484,Months!$A$4:$D$288,4)</f>
        <v>#REF!</v>
      </c>
    </row>
    <row r="485" spans="15:20" x14ac:dyDescent="0.2">
      <c r="O485" t="e">
        <f t="shared" si="35"/>
        <v>#REF!</v>
      </c>
      <c r="P485" t="e">
        <f>GRMSDetail!#REF!</f>
        <v>#REF!</v>
      </c>
      <c r="Q485" s="161" t="e">
        <f>GRMSDetail!#REF!</f>
        <v>#REF!</v>
      </c>
      <c r="R485" t="e">
        <f>GRMSDetail!#REF!</f>
        <v>#REF!</v>
      </c>
      <c r="S485" t="e">
        <f>GRMSDetail!#REF!</f>
        <v>#REF!</v>
      </c>
      <c r="T485" t="e">
        <f>VLOOKUP('XL-OPT'!Q485,Months!$A$4:$D$288,4)</f>
        <v>#REF!</v>
      </c>
    </row>
    <row r="486" spans="15:20" x14ac:dyDescent="0.2">
      <c r="O486" t="e">
        <f t="shared" si="35"/>
        <v>#REF!</v>
      </c>
      <c r="P486" t="e">
        <f>GRMSDetail!#REF!</f>
        <v>#REF!</v>
      </c>
      <c r="Q486" s="161" t="e">
        <f>GRMSDetail!#REF!</f>
        <v>#REF!</v>
      </c>
      <c r="R486" t="e">
        <f>GRMSDetail!#REF!</f>
        <v>#REF!</v>
      </c>
      <c r="S486" t="e">
        <f>GRMSDetail!#REF!</f>
        <v>#REF!</v>
      </c>
      <c r="T486" t="e">
        <f>VLOOKUP('XL-OPT'!Q486,Months!$A$4:$D$288,4)</f>
        <v>#REF!</v>
      </c>
    </row>
    <row r="487" spans="15:20" x14ac:dyDescent="0.2">
      <c r="O487" t="e">
        <f t="shared" si="35"/>
        <v>#REF!</v>
      </c>
      <c r="P487" t="e">
        <f>GRMSDetail!#REF!</f>
        <v>#REF!</v>
      </c>
      <c r="Q487" s="161" t="e">
        <f>GRMSDetail!#REF!</f>
        <v>#REF!</v>
      </c>
      <c r="R487" t="e">
        <f>GRMSDetail!#REF!</f>
        <v>#REF!</v>
      </c>
      <c r="S487" t="e">
        <f>GRMSDetail!#REF!</f>
        <v>#REF!</v>
      </c>
      <c r="T487" t="e">
        <f>VLOOKUP('XL-OPT'!Q487,Months!$A$4:$D$288,4)</f>
        <v>#REF!</v>
      </c>
    </row>
    <row r="488" spans="15:20" x14ac:dyDescent="0.2">
      <c r="O488" t="e">
        <f t="shared" si="35"/>
        <v>#REF!</v>
      </c>
      <c r="P488" t="e">
        <f>GRMSDetail!#REF!</f>
        <v>#REF!</v>
      </c>
      <c r="Q488" s="161" t="e">
        <f>GRMSDetail!#REF!</f>
        <v>#REF!</v>
      </c>
      <c r="R488" t="e">
        <f>GRMSDetail!#REF!</f>
        <v>#REF!</v>
      </c>
      <c r="S488" t="e">
        <f>GRMSDetail!#REF!</f>
        <v>#REF!</v>
      </c>
      <c r="T488" t="e">
        <f>VLOOKUP('XL-OPT'!Q488,Months!$A$4:$D$288,4)</f>
        <v>#REF!</v>
      </c>
    </row>
    <row r="489" spans="15:20" x14ac:dyDescent="0.2">
      <c r="O489" t="e">
        <f t="shared" si="35"/>
        <v>#REF!</v>
      </c>
      <c r="P489" t="e">
        <f>GRMSDetail!#REF!</f>
        <v>#REF!</v>
      </c>
      <c r="Q489" s="161" t="e">
        <f>GRMSDetail!#REF!</f>
        <v>#REF!</v>
      </c>
      <c r="R489" t="e">
        <f>GRMSDetail!#REF!</f>
        <v>#REF!</v>
      </c>
      <c r="S489" t="e">
        <f>GRMSDetail!#REF!</f>
        <v>#REF!</v>
      </c>
      <c r="T489" t="e">
        <f>VLOOKUP('XL-OPT'!Q489,Months!$A$4:$D$288,4)</f>
        <v>#REF!</v>
      </c>
    </row>
    <row r="490" spans="15:20" x14ac:dyDescent="0.2">
      <c r="O490" t="e">
        <f t="shared" si="35"/>
        <v>#REF!</v>
      </c>
      <c r="P490" t="e">
        <f>GRMSDetail!#REF!</f>
        <v>#REF!</v>
      </c>
      <c r="Q490" s="161" t="e">
        <f>GRMSDetail!#REF!</f>
        <v>#REF!</v>
      </c>
      <c r="R490" t="e">
        <f>GRMSDetail!#REF!</f>
        <v>#REF!</v>
      </c>
      <c r="S490" t="e">
        <f>GRMSDetail!#REF!</f>
        <v>#REF!</v>
      </c>
      <c r="T490" t="e">
        <f>VLOOKUP('XL-OPT'!Q490,Months!$A$4:$D$288,4)</f>
        <v>#REF!</v>
      </c>
    </row>
    <row r="491" spans="15:20" x14ac:dyDescent="0.2">
      <c r="O491" t="e">
        <f t="shared" si="35"/>
        <v>#REF!</v>
      </c>
      <c r="P491" t="e">
        <f>GRMSDetail!#REF!</f>
        <v>#REF!</v>
      </c>
      <c r="Q491" s="161" t="e">
        <f>GRMSDetail!#REF!</f>
        <v>#REF!</v>
      </c>
      <c r="R491" t="e">
        <f>GRMSDetail!#REF!</f>
        <v>#REF!</v>
      </c>
      <c r="S491" t="e">
        <f>GRMSDetail!#REF!</f>
        <v>#REF!</v>
      </c>
      <c r="T491" t="e">
        <f>VLOOKUP('XL-OPT'!Q491,Months!$A$4:$D$288,4)</f>
        <v>#REF!</v>
      </c>
    </row>
    <row r="492" spans="15:20" x14ac:dyDescent="0.2">
      <c r="O492" t="e">
        <f t="shared" si="35"/>
        <v>#REF!</v>
      </c>
      <c r="P492" t="e">
        <f>GRMSDetail!#REF!</f>
        <v>#REF!</v>
      </c>
      <c r="Q492" s="161" t="e">
        <f>GRMSDetail!#REF!</f>
        <v>#REF!</v>
      </c>
      <c r="R492" t="e">
        <f>GRMSDetail!#REF!</f>
        <v>#REF!</v>
      </c>
      <c r="S492" t="e">
        <f>GRMSDetail!#REF!</f>
        <v>#REF!</v>
      </c>
      <c r="T492" t="e">
        <f>VLOOKUP('XL-OPT'!Q492,Months!$A$4:$D$288,4)</f>
        <v>#REF!</v>
      </c>
    </row>
    <row r="493" spans="15:20" x14ac:dyDescent="0.2">
      <c r="O493" t="e">
        <f t="shared" si="35"/>
        <v>#REF!</v>
      </c>
      <c r="P493" t="e">
        <f>GRMSDetail!#REF!</f>
        <v>#REF!</v>
      </c>
      <c r="Q493" s="161" t="e">
        <f>GRMSDetail!#REF!</f>
        <v>#REF!</v>
      </c>
      <c r="R493" t="e">
        <f>GRMSDetail!#REF!</f>
        <v>#REF!</v>
      </c>
      <c r="S493" t="e">
        <f>GRMSDetail!#REF!</f>
        <v>#REF!</v>
      </c>
      <c r="T493" t="e">
        <f>VLOOKUP('XL-OPT'!Q493,Months!$A$4:$D$288,4)</f>
        <v>#REF!</v>
      </c>
    </row>
    <row r="494" spans="15:20" x14ac:dyDescent="0.2">
      <c r="O494" t="e">
        <f t="shared" si="35"/>
        <v>#REF!</v>
      </c>
      <c r="P494" t="e">
        <f>GRMSDetail!#REF!</f>
        <v>#REF!</v>
      </c>
      <c r="Q494" s="161" t="e">
        <f>GRMSDetail!#REF!</f>
        <v>#REF!</v>
      </c>
      <c r="R494" t="e">
        <f>GRMSDetail!#REF!</f>
        <v>#REF!</v>
      </c>
      <c r="S494" t="e">
        <f>GRMSDetail!#REF!</f>
        <v>#REF!</v>
      </c>
      <c r="T494" t="e">
        <f>VLOOKUP('XL-OPT'!Q494,Months!$A$4:$D$288,4)</f>
        <v>#REF!</v>
      </c>
    </row>
    <row r="495" spans="15:20" x14ac:dyDescent="0.2">
      <c r="O495" t="e">
        <f t="shared" si="35"/>
        <v>#REF!</v>
      </c>
      <c r="P495" t="e">
        <f>GRMSDetail!#REF!</f>
        <v>#REF!</v>
      </c>
      <c r="Q495" s="161" t="e">
        <f>GRMSDetail!#REF!</f>
        <v>#REF!</v>
      </c>
      <c r="R495" t="e">
        <f>GRMSDetail!#REF!</f>
        <v>#REF!</v>
      </c>
      <c r="S495" t="e">
        <f>GRMSDetail!#REF!</f>
        <v>#REF!</v>
      </c>
      <c r="T495" t="e">
        <f>VLOOKUP('XL-OPT'!Q495,Months!$A$4:$D$288,4)</f>
        <v>#REF!</v>
      </c>
    </row>
    <row r="496" spans="15:20" x14ac:dyDescent="0.2">
      <c r="O496" t="e">
        <f t="shared" si="35"/>
        <v>#REF!</v>
      </c>
      <c r="P496" t="e">
        <f>GRMSDetail!#REF!</f>
        <v>#REF!</v>
      </c>
      <c r="Q496" s="161" t="e">
        <f>GRMSDetail!#REF!</f>
        <v>#REF!</v>
      </c>
      <c r="R496" t="e">
        <f>GRMSDetail!#REF!</f>
        <v>#REF!</v>
      </c>
      <c r="S496" t="e">
        <f>GRMSDetail!#REF!</f>
        <v>#REF!</v>
      </c>
      <c r="T496" t="e">
        <f>VLOOKUP('XL-OPT'!Q496,Months!$A$4:$D$288,4)</f>
        <v>#REF!</v>
      </c>
    </row>
    <row r="497" spans="15:20" x14ac:dyDescent="0.2">
      <c r="O497" t="e">
        <f t="shared" si="35"/>
        <v>#REF!</v>
      </c>
      <c r="P497" t="e">
        <f>GRMSDetail!#REF!</f>
        <v>#REF!</v>
      </c>
      <c r="Q497" s="161" t="e">
        <f>GRMSDetail!#REF!</f>
        <v>#REF!</v>
      </c>
      <c r="R497" t="e">
        <f>GRMSDetail!#REF!</f>
        <v>#REF!</v>
      </c>
      <c r="S497" t="e">
        <f>GRMSDetail!#REF!</f>
        <v>#REF!</v>
      </c>
      <c r="T497" t="e">
        <f>VLOOKUP('XL-OPT'!Q497,Months!$A$4:$D$288,4)</f>
        <v>#REF!</v>
      </c>
    </row>
    <row r="498" spans="15:20" x14ac:dyDescent="0.2">
      <c r="O498" t="e">
        <f t="shared" si="35"/>
        <v>#REF!</v>
      </c>
      <c r="P498" t="e">
        <f>GRMSDetail!#REF!</f>
        <v>#REF!</v>
      </c>
      <c r="Q498" s="161" t="e">
        <f>GRMSDetail!#REF!</f>
        <v>#REF!</v>
      </c>
      <c r="R498" t="e">
        <f>GRMSDetail!#REF!</f>
        <v>#REF!</v>
      </c>
      <c r="S498" t="e">
        <f>GRMSDetail!#REF!</f>
        <v>#REF!</v>
      </c>
      <c r="T498" t="e">
        <f>VLOOKUP('XL-OPT'!Q498,Months!$A$4:$D$288,4)</f>
        <v>#REF!</v>
      </c>
    </row>
    <row r="499" spans="15:20" x14ac:dyDescent="0.2">
      <c r="O499" t="e">
        <f t="shared" si="35"/>
        <v>#REF!</v>
      </c>
      <c r="P499" t="e">
        <f>GRMSDetail!#REF!</f>
        <v>#REF!</v>
      </c>
      <c r="Q499" s="161" t="e">
        <f>GRMSDetail!#REF!</f>
        <v>#REF!</v>
      </c>
      <c r="R499" t="e">
        <f>GRMSDetail!#REF!</f>
        <v>#REF!</v>
      </c>
      <c r="S499" t="e">
        <f>GRMSDetail!#REF!</f>
        <v>#REF!</v>
      </c>
      <c r="T499" t="e">
        <f>VLOOKUP('XL-OPT'!Q499,Months!$A$4:$D$288,4)</f>
        <v>#REF!</v>
      </c>
    </row>
    <row r="500" spans="15:20" x14ac:dyDescent="0.2">
      <c r="O500" t="e">
        <f t="shared" si="35"/>
        <v>#REF!</v>
      </c>
      <c r="P500" t="e">
        <f>GRMSDetail!#REF!</f>
        <v>#REF!</v>
      </c>
      <c r="Q500" s="161" t="e">
        <f>GRMSDetail!#REF!</f>
        <v>#REF!</v>
      </c>
      <c r="R500" t="e">
        <f>GRMSDetail!#REF!</f>
        <v>#REF!</v>
      </c>
      <c r="S500" t="e">
        <f>GRMSDetail!#REF!</f>
        <v>#REF!</v>
      </c>
      <c r="T500" t="e">
        <f>VLOOKUP('XL-OPT'!Q500,Months!$A$4:$D$288,4)</f>
        <v>#REF!</v>
      </c>
    </row>
    <row r="501" spans="15:20" x14ac:dyDescent="0.2">
      <c r="O501" t="e">
        <f t="shared" si="35"/>
        <v>#REF!</v>
      </c>
      <c r="P501" t="e">
        <f>GRMSDetail!#REF!</f>
        <v>#REF!</v>
      </c>
      <c r="Q501" s="161" t="e">
        <f>GRMSDetail!#REF!</f>
        <v>#REF!</v>
      </c>
      <c r="R501" t="e">
        <f>GRMSDetail!#REF!</f>
        <v>#REF!</v>
      </c>
      <c r="S501" t="e">
        <f>GRMSDetail!#REF!</f>
        <v>#REF!</v>
      </c>
      <c r="T501" t="e">
        <f>VLOOKUP('XL-OPT'!Q501,Months!$A$4:$D$288,4)</f>
        <v>#REF!</v>
      </c>
    </row>
    <row r="502" spans="15:20" x14ac:dyDescent="0.2">
      <c r="O502" t="e">
        <f t="shared" si="35"/>
        <v>#REF!</v>
      </c>
      <c r="P502" t="e">
        <f>GRMSDetail!#REF!</f>
        <v>#REF!</v>
      </c>
      <c r="Q502" s="161" t="e">
        <f>GRMSDetail!#REF!</f>
        <v>#REF!</v>
      </c>
      <c r="R502" t="e">
        <f>GRMSDetail!#REF!</f>
        <v>#REF!</v>
      </c>
      <c r="S502" t="e">
        <f>GRMSDetail!#REF!</f>
        <v>#REF!</v>
      </c>
      <c r="T502" t="e">
        <f>VLOOKUP('XL-OPT'!Q502,Months!$A$4:$D$288,4)</f>
        <v>#REF!</v>
      </c>
    </row>
    <row r="503" spans="15:20" x14ac:dyDescent="0.2">
      <c r="O503" t="e">
        <f t="shared" si="35"/>
        <v>#REF!</v>
      </c>
      <c r="P503" t="e">
        <f>GRMSDetail!#REF!</f>
        <v>#REF!</v>
      </c>
      <c r="Q503" s="161" t="e">
        <f>GRMSDetail!#REF!</f>
        <v>#REF!</v>
      </c>
      <c r="R503" t="e">
        <f>GRMSDetail!#REF!</f>
        <v>#REF!</v>
      </c>
      <c r="S503" t="e">
        <f>GRMSDetail!#REF!</f>
        <v>#REF!</v>
      </c>
      <c r="T503" t="e">
        <f>VLOOKUP('XL-OPT'!Q503,Months!$A$4:$D$288,4)</f>
        <v>#REF!</v>
      </c>
    </row>
    <row r="504" spans="15:20" x14ac:dyDescent="0.2">
      <c r="O504" t="e">
        <f t="shared" si="35"/>
        <v>#REF!</v>
      </c>
      <c r="P504" t="e">
        <f>GRMSDetail!#REF!</f>
        <v>#REF!</v>
      </c>
      <c r="Q504" s="161" t="e">
        <f>GRMSDetail!#REF!</f>
        <v>#REF!</v>
      </c>
      <c r="R504" t="e">
        <f>GRMSDetail!#REF!</f>
        <v>#REF!</v>
      </c>
      <c r="S504" t="e">
        <f>GRMSDetail!#REF!</f>
        <v>#REF!</v>
      </c>
      <c r="T504" t="e">
        <f>VLOOKUP('XL-OPT'!Q504,Months!$A$4:$D$288,4)</f>
        <v>#REF!</v>
      </c>
    </row>
    <row r="505" spans="15:20" x14ac:dyDescent="0.2">
      <c r="O505" t="e">
        <f t="shared" si="35"/>
        <v>#REF!</v>
      </c>
      <c r="P505" t="e">
        <f>GRMSDetail!#REF!</f>
        <v>#REF!</v>
      </c>
      <c r="Q505" s="161" t="e">
        <f>GRMSDetail!#REF!</f>
        <v>#REF!</v>
      </c>
      <c r="R505" t="e">
        <f>GRMSDetail!#REF!</f>
        <v>#REF!</v>
      </c>
      <c r="S505" t="e">
        <f>GRMSDetail!#REF!</f>
        <v>#REF!</v>
      </c>
      <c r="T505" t="e">
        <f>VLOOKUP('XL-OPT'!Q505,Months!$A$4:$D$288,4)</f>
        <v>#REF!</v>
      </c>
    </row>
    <row r="506" spans="15:20" x14ac:dyDescent="0.2">
      <c r="O506" t="e">
        <f t="shared" si="35"/>
        <v>#REF!</v>
      </c>
      <c r="P506" t="e">
        <f>GRMSDetail!#REF!</f>
        <v>#REF!</v>
      </c>
      <c r="Q506" s="161" t="e">
        <f>GRMSDetail!#REF!</f>
        <v>#REF!</v>
      </c>
      <c r="R506" t="e">
        <f>GRMSDetail!#REF!</f>
        <v>#REF!</v>
      </c>
      <c r="S506" t="e">
        <f>GRMSDetail!#REF!</f>
        <v>#REF!</v>
      </c>
      <c r="T506" t="e">
        <f>VLOOKUP('XL-OPT'!Q506,Months!$A$4:$D$288,4)</f>
        <v>#REF!</v>
      </c>
    </row>
    <row r="507" spans="15:20" x14ac:dyDescent="0.2">
      <c r="O507" t="e">
        <f t="shared" si="35"/>
        <v>#REF!</v>
      </c>
      <c r="P507" t="e">
        <f>GRMSDetail!#REF!</f>
        <v>#REF!</v>
      </c>
      <c r="Q507" s="161" t="e">
        <f>GRMSDetail!#REF!</f>
        <v>#REF!</v>
      </c>
      <c r="R507" t="e">
        <f>GRMSDetail!#REF!</f>
        <v>#REF!</v>
      </c>
      <c r="S507" t="e">
        <f>GRMSDetail!#REF!</f>
        <v>#REF!</v>
      </c>
      <c r="T507" t="e">
        <f>VLOOKUP('XL-OPT'!Q507,Months!$A$4:$D$288,4)</f>
        <v>#REF!</v>
      </c>
    </row>
    <row r="508" spans="15:20" x14ac:dyDescent="0.2">
      <c r="O508" t="e">
        <f t="shared" si="35"/>
        <v>#REF!</v>
      </c>
      <c r="P508" t="e">
        <f>GRMSDetail!#REF!</f>
        <v>#REF!</v>
      </c>
      <c r="Q508" s="161" t="e">
        <f>GRMSDetail!#REF!</f>
        <v>#REF!</v>
      </c>
      <c r="R508" t="e">
        <f>GRMSDetail!#REF!</f>
        <v>#REF!</v>
      </c>
      <c r="S508" t="e">
        <f>GRMSDetail!#REF!</f>
        <v>#REF!</v>
      </c>
      <c r="T508" t="e">
        <f>VLOOKUP('XL-OPT'!Q508,Months!$A$4:$D$288,4)</f>
        <v>#REF!</v>
      </c>
    </row>
    <row r="509" spans="15:20" x14ac:dyDescent="0.2">
      <c r="O509" t="e">
        <f t="shared" si="35"/>
        <v>#REF!</v>
      </c>
      <c r="P509" t="e">
        <f>GRMSDetail!#REF!</f>
        <v>#REF!</v>
      </c>
      <c r="Q509" s="161" t="e">
        <f>GRMSDetail!#REF!</f>
        <v>#REF!</v>
      </c>
      <c r="R509" t="e">
        <f>GRMSDetail!#REF!</f>
        <v>#REF!</v>
      </c>
      <c r="S509" t="e">
        <f>GRMSDetail!#REF!</f>
        <v>#REF!</v>
      </c>
      <c r="T509" t="e">
        <f>VLOOKUP('XL-OPT'!Q509,Months!$A$4:$D$288,4)</f>
        <v>#REF!</v>
      </c>
    </row>
    <row r="510" spans="15:20" x14ac:dyDescent="0.2">
      <c r="O510" t="e">
        <f t="shared" si="35"/>
        <v>#REF!</v>
      </c>
      <c r="P510" t="e">
        <f>GRMSDetail!#REF!</f>
        <v>#REF!</v>
      </c>
      <c r="Q510" s="161" t="e">
        <f>GRMSDetail!#REF!</f>
        <v>#REF!</v>
      </c>
      <c r="R510" t="e">
        <f>GRMSDetail!#REF!</f>
        <v>#REF!</v>
      </c>
      <c r="S510" t="e">
        <f>GRMSDetail!#REF!</f>
        <v>#REF!</v>
      </c>
      <c r="T510" t="e">
        <f>VLOOKUP('XL-OPT'!Q510,Months!$A$4:$D$288,4)</f>
        <v>#REF!</v>
      </c>
    </row>
    <row r="511" spans="15:20" x14ac:dyDescent="0.2">
      <c r="O511" t="e">
        <f t="shared" si="35"/>
        <v>#REF!</v>
      </c>
      <c r="P511" t="e">
        <f>GRMSDetail!#REF!</f>
        <v>#REF!</v>
      </c>
      <c r="Q511" s="161" t="e">
        <f>GRMSDetail!#REF!</f>
        <v>#REF!</v>
      </c>
      <c r="R511" t="e">
        <f>GRMSDetail!#REF!</f>
        <v>#REF!</v>
      </c>
      <c r="S511" t="e">
        <f>GRMSDetail!#REF!</f>
        <v>#REF!</v>
      </c>
      <c r="T511" t="e">
        <f>VLOOKUP('XL-OPT'!Q511,Months!$A$4:$D$288,4)</f>
        <v>#REF!</v>
      </c>
    </row>
    <row r="512" spans="15:20" x14ac:dyDescent="0.2">
      <c r="O512" t="e">
        <f t="shared" si="35"/>
        <v>#REF!</v>
      </c>
      <c r="P512" t="e">
        <f>GRMSDetail!#REF!</f>
        <v>#REF!</v>
      </c>
      <c r="Q512" s="161" t="e">
        <f>GRMSDetail!#REF!</f>
        <v>#REF!</v>
      </c>
      <c r="R512" t="e">
        <f>GRMSDetail!#REF!</f>
        <v>#REF!</v>
      </c>
      <c r="S512" t="e">
        <f>GRMSDetail!#REF!</f>
        <v>#REF!</v>
      </c>
      <c r="T512" t="e">
        <f>VLOOKUP('XL-OPT'!Q512,Months!$A$4:$D$288,4)</f>
        <v>#REF!</v>
      </c>
    </row>
    <row r="513" spans="15:20" x14ac:dyDescent="0.2">
      <c r="O513" t="e">
        <f t="shared" ref="O513:O576" si="36">CONCATENATE(P513,Q513)</f>
        <v>#REF!</v>
      </c>
      <c r="P513" t="e">
        <f>GRMSDetail!#REF!</f>
        <v>#REF!</v>
      </c>
      <c r="Q513" s="161" t="e">
        <f>GRMSDetail!#REF!</f>
        <v>#REF!</v>
      </c>
      <c r="R513" t="e">
        <f>GRMSDetail!#REF!</f>
        <v>#REF!</v>
      </c>
      <c r="S513" t="e">
        <f>GRMSDetail!#REF!</f>
        <v>#REF!</v>
      </c>
      <c r="T513" t="e">
        <f>VLOOKUP('XL-OPT'!Q513,Months!$A$4:$D$288,4)</f>
        <v>#REF!</v>
      </c>
    </row>
    <row r="514" spans="15:20" x14ac:dyDescent="0.2">
      <c r="O514" t="e">
        <f t="shared" si="36"/>
        <v>#REF!</v>
      </c>
      <c r="P514" t="e">
        <f>GRMSDetail!#REF!</f>
        <v>#REF!</v>
      </c>
      <c r="Q514" s="161" t="e">
        <f>GRMSDetail!#REF!</f>
        <v>#REF!</v>
      </c>
      <c r="R514" t="e">
        <f>GRMSDetail!#REF!</f>
        <v>#REF!</v>
      </c>
      <c r="S514" t="e">
        <f>GRMSDetail!#REF!</f>
        <v>#REF!</v>
      </c>
      <c r="T514" t="e">
        <f>VLOOKUP('XL-OPT'!Q514,Months!$A$4:$D$288,4)</f>
        <v>#REF!</v>
      </c>
    </row>
    <row r="515" spans="15:20" x14ac:dyDescent="0.2">
      <c r="O515" t="e">
        <f t="shared" si="36"/>
        <v>#REF!</v>
      </c>
      <c r="P515" t="e">
        <f>GRMSDetail!#REF!</f>
        <v>#REF!</v>
      </c>
      <c r="Q515" s="161" t="e">
        <f>GRMSDetail!#REF!</f>
        <v>#REF!</v>
      </c>
      <c r="R515" t="e">
        <f>GRMSDetail!#REF!</f>
        <v>#REF!</v>
      </c>
      <c r="S515" t="e">
        <f>GRMSDetail!#REF!</f>
        <v>#REF!</v>
      </c>
      <c r="T515" t="e">
        <f>VLOOKUP('XL-OPT'!Q515,Months!$A$4:$D$288,4)</f>
        <v>#REF!</v>
      </c>
    </row>
    <row r="516" spans="15:20" x14ac:dyDescent="0.2">
      <c r="O516" t="e">
        <f t="shared" si="36"/>
        <v>#REF!</v>
      </c>
      <c r="P516" t="e">
        <f>GRMSDetail!#REF!</f>
        <v>#REF!</v>
      </c>
      <c r="Q516" s="161" t="e">
        <f>GRMSDetail!#REF!</f>
        <v>#REF!</v>
      </c>
      <c r="R516" t="e">
        <f>GRMSDetail!#REF!</f>
        <v>#REF!</v>
      </c>
      <c r="S516" t="e">
        <f>GRMSDetail!#REF!</f>
        <v>#REF!</v>
      </c>
      <c r="T516" t="e">
        <f>VLOOKUP('XL-OPT'!Q516,Months!$A$4:$D$288,4)</f>
        <v>#REF!</v>
      </c>
    </row>
    <row r="517" spans="15:20" x14ac:dyDescent="0.2">
      <c r="O517" t="e">
        <f t="shared" si="36"/>
        <v>#REF!</v>
      </c>
      <c r="P517" t="e">
        <f>GRMSDetail!#REF!</f>
        <v>#REF!</v>
      </c>
      <c r="Q517" s="161" t="e">
        <f>GRMSDetail!#REF!</f>
        <v>#REF!</v>
      </c>
      <c r="R517" t="e">
        <f>GRMSDetail!#REF!</f>
        <v>#REF!</v>
      </c>
      <c r="S517" t="e">
        <f>GRMSDetail!#REF!</f>
        <v>#REF!</v>
      </c>
      <c r="T517" t="e">
        <f>VLOOKUP('XL-OPT'!Q517,Months!$A$4:$D$288,4)</f>
        <v>#REF!</v>
      </c>
    </row>
    <row r="518" spans="15:20" x14ac:dyDescent="0.2">
      <c r="O518" t="e">
        <f t="shared" si="36"/>
        <v>#REF!</v>
      </c>
      <c r="P518" t="e">
        <f>GRMSDetail!#REF!</f>
        <v>#REF!</v>
      </c>
      <c r="Q518" s="161" t="e">
        <f>GRMSDetail!#REF!</f>
        <v>#REF!</v>
      </c>
      <c r="R518" t="e">
        <f>GRMSDetail!#REF!</f>
        <v>#REF!</v>
      </c>
      <c r="S518" t="e">
        <f>GRMSDetail!#REF!</f>
        <v>#REF!</v>
      </c>
      <c r="T518" t="e">
        <f>VLOOKUP('XL-OPT'!Q518,Months!$A$4:$D$288,4)</f>
        <v>#REF!</v>
      </c>
    </row>
    <row r="519" spans="15:20" x14ac:dyDescent="0.2">
      <c r="O519" t="e">
        <f t="shared" si="36"/>
        <v>#REF!</v>
      </c>
      <c r="P519" t="e">
        <f>GRMSDetail!#REF!</f>
        <v>#REF!</v>
      </c>
      <c r="Q519" s="161" t="e">
        <f>GRMSDetail!#REF!</f>
        <v>#REF!</v>
      </c>
      <c r="R519" t="e">
        <f>GRMSDetail!#REF!</f>
        <v>#REF!</v>
      </c>
      <c r="S519" t="e">
        <f>GRMSDetail!#REF!</f>
        <v>#REF!</v>
      </c>
      <c r="T519" t="e">
        <f>VLOOKUP('XL-OPT'!Q519,Months!$A$4:$D$288,4)</f>
        <v>#REF!</v>
      </c>
    </row>
    <row r="520" spans="15:20" x14ac:dyDescent="0.2">
      <c r="O520" t="e">
        <f t="shared" si="36"/>
        <v>#REF!</v>
      </c>
      <c r="P520" t="e">
        <f>GRMSDetail!#REF!</f>
        <v>#REF!</v>
      </c>
      <c r="Q520" s="161" t="e">
        <f>GRMSDetail!#REF!</f>
        <v>#REF!</v>
      </c>
      <c r="R520" t="e">
        <f>GRMSDetail!#REF!</f>
        <v>#REF!</v>
      </c>
      <c r="S520" t="e">
        <f>GRMSDetail!#REF!</f>
        <v>#REF!</v>
      </c>
      <c r="T520" t="e">
        <f>VLOOKUP('XL-OPT'!Q520,Months!$A$4:$D$288,4)</f>
        <v>#REF!</v>
      </c>
    </row>
    <row r="521" spans="15:20" x14ac:dyDescent="0.2">
      <c r="O521" t="e">
        <f t="shared" si="36"/>
        <v>#REF!</v>
      </c>
      <c r="P521" t="e">
        <f>GRMSDetail!#REF!</f>
        <v>#REF!</v>
      </c>
      <c r="Q521" s="161" t="e">
        <f>GRMSDetail!#REF!</f>
        <v>#REF!</v>
      </c>
      <c r="R521" t="e">
        <f>GRMSDetail!#REF!</f>
        <v>#REF!</v>
      </c>
      <c r="S521" t="e">
        <f>GRMSDetail!#REF!</f>
        <v>#REF!</v>
      </c>
      <c r="T521" t="e">
        <f>VLOOKUP('XL-OPT'!Q521,Months!$A$4:$D$288,4)</f>
        <v>#REF!</v>
      </c>
    </row>
    <row r="522" spans="15:20" x14ac:dyDescent="0.2">
      <c r="O522" t="e">
        <f t="shared" si="36"/>
        <v>#REF!</v>
      </c>
      <c r="P522" t="e">
        <f>GRMSDetail!#REF!</f>
        <v>#REF!</v>
      </c>
      <c r="Q522" s="161" t="e">
        <f>GRMSDetail!#REF!</f>
        <v>#REF!</v>
      </c>
      <c r="R522" t="e">
        <f>GRMSDetail!#REF!</f>
        <v>#REF!</v>
      </c>
      <c r="S522" t="e">
        <f>GRMSDetail!#REF!</f>
        <v>#REF!</v>
      </c>
      <c r="T522" t="e">
        <f>VLOOKUP('XL-OPT'!Q522,Months!$A$4:$D$288,4)</f>
        <v>#REF!</v>
      </c>
    </row>
    <row r="523" spans="15:20" x14ac:dyDescent="0.2">
      <c r="O523" t="e">
        <f t="shared" si="36"/>
        <v>#REF!</v>
      </c>
      <c r="P523" t="e">
        <f>GRMSDetail!#REF!</f>
        <v>#REF!</v>
      </c>
      <c r="Q523" s="161" t="e">
        <f>GRMSDetail!#REF!</f>
        <v>#REF!</v>
      </c>
      <c r="R523" t="e">
        <f>GRMSDetail!#REF!</f>
        <v>#REF!</v>
      </c>
      <c r="S523" t="e">
        <f>GRMSDetail!#REF!</f>
        <v>#REF!</v>
      </c>
      <c r="T523" t="e">
        <f>VLOOKUP('XL-OPT'!Q523,Months!$A$4:$D$288,4)</f>
        <v>#REF!</v>
      </c>
    </row>
    <row r="524" spans="15:20" x14ac:dyDescent="0.2">
      <c r="O524" t="e">
        <f t="shared" si="36"/>
        <v>#REF!</v>
      </c>
      <c r="P524" t="e">
        <f>GRMSDetail!#REF!</f>
        <v>#REF!</v>
      </c>
      <c r="Q524" s="161" t="e">
        <f>GRMSDetail!#REF!</f>
        <v>#REF!</v>
      </c>
      <c r="R524" t="e">
        <f>GRMSDetail!#REF!</f>
        <v>#REF!</v>
      </c>
      <c r="S524" t="e">
        <f>GRMSDetail!#REF!</f>
        <v>#REF!</v>
      </c>
      <c r="T524" t="e">
        <f>VLOOKUP('XL-OPT'!Q524,Months!$A$4:$D$288,4)</f>
        <v>#REF!</v>
      </c>
    </row>
    <row r="525" spans="15:20" x14ac:dyDescent="0.2">
      <c r="O525" t="e">
        <f t="shared" si="36"/>
        <v>#REF!</v>
      </c>
      <c r="P525" t="e">
        <f>GRMSDetail!#REF!</f>
        <v>#REF!</v>
      </c>
      <c r="Q525" s="161" t="e">
        <f>GRMSDetail!#REF!</f>
        <v>#REF!</v>
      </c>
      <c r="R525" t="e">
        <f>GRMSDetail!#REF!</f>
        <v>#REF!</v>
      </c>
      <c r="S525" t="e">
        <f>GRMSDetail!#REF!</f>
        <v>#REF!</v>
      </c>
      <c r="T525" t="e">
        <f>VLOOKUP('XL-OPT'!Q525,Months!$A$4:$D$288,4)</f>
        <v>#REF!</v>
      </c>
    </row>
    <row r="526" spans="15:20" x14ac:dyDescent="0.2">
      <c r="O526" t="e">
        <f t="shared" si="36"/>
        <v>#REF!</v>
      </c>
      <c r="P526" t="e">
        <f>GRMSDetail!#REF!</f>
        <v>#REF!</v>
      </c>
      <c r="Q526" s="161" t="e">
        <f>GRMSDetail!#REF!</f>
        <v>#REF!</v>
      </c>
      <c r="R526" t="e">
        <f>GRMSDetail!#REF!</f>
        <v>#REF!</v>
      </c>
      <c r="S526" t="e">
        <f>GRMSDetail!#REF!</f>
        <v>#REF!</v>
      </c>
      <c r="T526" t="e">
        <f>VLOOKUP('XL-OPT'!Q526,Months!$A$4:$D$288,4)</f>
        <v>#REF!</v>
      </c>
    </row>
    <row r="527" spans="15:20" x14ac:dyDescent="0.2">
      <c r="O527" t="e">
        <f t="shared" si="36"/>
        <v>#REF!</v>
      </c>
      <c r="P527" t="e">
        <f>GRMSDetail!#REF!</f>
        <v>#REF!</v>
      </c>
      <c r="Q527" s="161" t="e">
        <f>GRMSDetail!#REF!</f>
        <v>#REF!</v>
      </c>
      <c r="R527" t="e">
        <f>GRMSDetail!#REF!</f>
        <v>#REF!</v>
      </c>
      <c r="S527" t="e">
        <f>GRMSDetail!#REF!</f>
        <v>#REF!</v>
      </c>
      <c r="T527" t="e">
        <f>VLOOKUP('XL-OPT'!Q527,Months!$A$4:$D$288,4)</f>
        <v>#REF!</v>
      </c>
    </row>
    <row r="528" spans="15:20" x14ac:dyDescent="0.2">
      <c r="O528" t="e">
        <f t="shared" si="36"/>
        <v>#REF!</v>
      </c>
      <c r="P528" t="e">
        <f>GRMSDetail!#REF!</f>
        <v>#REF!</v>
      </c>
      <c r="Q528" s="161" t="e">
        <f>GRMSDetail!#REF!</f>
        <v>#REF!</v>
      </c>
      <c r="R528" t="e">
        <f>GRMSDetail!#REF!</f>
        <v>#REF!</v>
      </c>
      <c r="S528" t="e">
        <f>GRMSDetail!#REF!</f>
        <v>#REF!</v>
      </c>
      <c r="T528" t="e">
        <f>VLOOKUP('XL-OPT'!Q528,Months!$A$4:$D$288,4)</f>
        <v>#REF!</v>
      </c>
    </row>
    <row r="529" spans="15:20" x14ac:dyDescent="0.2">
      <c r="O529" t="e">
        <f t="shared" si="36"/>
        <v>#REF!</v>
      </c>
      <c r="P529" t="e">
        <f>GRMSDetail!#REF!</f>
        <v>#REF!</v>
      </c>
      <c r="Q529" s="161" t="e">
        <f>GRMSDetail!#REF!</f>
        <v>#REF!</v>
      </c>
      <c r="R529" t="e">
        <f>GRMSDetail!#REF!</f>
        <v>#REF!</v>
      </c>
      <c r="S529" t="e">
        <f>GRMSDetail!#REF!</f>
        <v>#REF!</v>
      </c>
      <c r="T529" t="e">
        <f>VLOOKUP('XL-OPT'!Q529,Months!$A$4:$D$288,4)</f>
        <v>#REF!</v>
      </c>
    </row>
    <row r="530" spans="15:20" x14ac:dyDescent="0.2">
      <c r="O530" t="e">
        <f t="shared" si="36"/>
        <v>#REF!</v>
      </c>
      <c r="P530" t="e">
        <f>GRMSDetail!#REF!</f>
        <v>#REF!</v>
      </c>
      <c r="Q530" s="161" t="e">
        <f>GRMSDetail!#REF!</f>
        <v>#REF!</v>
      </c>
      <c r="R530" t="e">
        <f>GRMSDetail!#REF!</f>
        <v>#REF!</v>
      </c>
      <c r="S530" t="e">
        <f>GRMSDetail!#REF!</f>
        <v>#REF!</v>
      </c>
      <c r="T530" t="e">
        <f>VLOOKUP('XL-OPT'!Q530,Months!$A$4:$D$288,4)</f>
        <v>#REF!</v>
      </c>
    </row>
    <row r="531" spans="15:20" x14ac:dyDescent="0.2">
      <c r="O531" t="e">
        <f t="shared" si="36"/>
        <v>#REF!</v>
      </c>
      <c r="P531" t="e">
        <f>GRMSDetail!#REF!</f>
        <v>#REF!</v>
      </c>
      <c r="Q531" s="161" t="e">
        <f>GRMSDetail!#REF!</f>
        <v>#REF!</v>
      </c>
      <c r="R531" t="e">
        <f>GRMSDetail!#REF!</f>
        <v>#REF!</v>
      </c>
      <c r="S531" t="e">
        <f>GRMSDetail!#REF!</f>
        <v>#REF!</v>
      </c>
      <c r="T531" t="e">
        <f>VLOOKUP('XL-OPT'!Q531,Months!$A$4:$D$288,4)</f>
        <v>#REF!</v>
      </c>
    </row>
    <row r="532" spans="15:20" x14ac:dyDescent="0.2">
      <c r="O532" t="e">
        <f t="shared" si="36"/>
        <v>#REF!</v>
      </c>
      <c r="P532" t="e">
        <f>GRMSDetail!#REF!</f>
        <v>#REF!</v>
      </c>
      <c r="Q532" s="161" t="e">
        <f>GRMSDetail!#REF!</f>
        <v>#REF!</v>
      </c>
      <c r="R532" t="e">
        <f>GRMSDetail!#REF!</f>
        <v>#REF!</v>
      </c>
      <c r="S532" t="e">
        <f>GRMSDetail!#REF!</f>
        <v>#REF!</v>
      </c>
      <c r="T532" t="e">
        <f>VLOOKUP('XL-OPT'!Q532,Months!$A$4:$D$288,4)</f>
        <v>#REF!</v>
      </c>
    </row>
    <row r="533" spans="15:20" x14ac:dyDescent="0.2">
      <c r="O533" t="e">
        <f t="shared" si="36"/>
        <v>#REF!</v>
      </c>
      <c r="P533" t="e">
        <f>GRMSDetail!#REF!</f>
        <v>#REF!</v>
      </c>
      <c r="Q533" s="161" t="e">
        <f>GRMSDetail!#REF!</f>
        <v>#REF!</v>
      </c>
      <c r="R533" t="e">
        <f>GRMSDetail!#REF!</f>
        <v>#REF!</v>
      </c>
      <c r="S533" t="e">
        <f>GRMSDetail!#REF!</f>
        <v>#REF!</v>
      </c>
      <c r="T533" t="e">
        <f>VLOOKUP('XL-OPT'!Q533,Months!$A$4:$D$288,4)</f>
        <v>#REF!</v>
      </c>
    </row>
    <row r="534" spans="15:20" x14ac:dyDescent="0.2">
      <c r="O534" t="e">
        <f t="shared" si="36"/>
        <v>#REF!</v>
      </c>
      <c r="P534" t="e">
        <f>GRMSDetail!#REF!</f>
        <v>#REF!</v>
      </c>
      <c r="Q534" s="161" t="e">
        <f>GRMSDetail!#REF!</f>
        <v>#REF!</v>
      </c>
      <c r="R534" t="e">
        <f>GRMSDetail!#REF!</f>
        <v>#REF!</v>
      </c>
      <c r="S534" t="e">
        <f>GRMSDetail!#REF!</f>
        <v>#REF!</v>
      </c>
      <c r="T534" t="e">
        <f>VLOOKUP('XL-OPT'!Q534,Months!$A$4:$D$288,4)</f>
        <v>#REF!</v>
      </c>
    </row>
    <row r="535" spans="15:20" x14ac:dyDescent="0.2">
      <c r="O535" t="e">
        <f t="shared" si="36"/>
        <v>#REF!</v>
      </c>
      <c r="P535" t="e">
        <f>GRMSDetail!#REF!</f>
        <v>#REF!</v>
      </c>
      <c r="Q535" s="161" t="e">
        <f>GRMSDetail!#REF!</f>
        <v>#REF!</v>
      </c>
      <c r="R535" t="e">
        <f>GRMSDetail!#REF!</f>
        <v>#REF!</v>
      </c>
      <c r="S535" t="e">
        <f>GRMSDetail!#REF!</f>
        <v>#REF!</v>
      </c>
      <c r="T535" t="e">
        <f>VLOOKUP('XL-OPT'!Q535,Months!$A$4:$D$288,4)</f>
        <v>#REF!</v>
      </c>
    </row>
    <row r="536" spans="15:20" x14ac:dyDescent="0.2">
      <c r="O536" t="e">
        <f t="shared" si="36"/>
        <v>#REF!</v>
      </c>
      <c r="P536" t="e">
        <f>GRMSDetail!#REF!</f>
        <v>#REF!</v>
      </c>
      <c r="Q536" s="161" t="e">
        <f>GRMSDetail!#REF!</f>
        <v>#REF!</v>
      </c>
      <c r="R536" t="e">
        <f>GRMSDetail!#REF!</f>
        <v>#REF!</v>
      </c>
      <c r="S536" t="e">
        <f>GRMSDetail!#REF!</f>
        <v>#REF!</v>
      </c>
      <c r="T536" t="e">
        <f>VLOOKUP('XL-OPT'!Q536,Months!$A$4:$D$288,4)</f>
        <v>#REF!</v>
      </c>
    </row>
    <row r="537" spans="15:20" x14ac:dyDescent="0.2">
      <c r="O537" t="e">
        <f t="shared" si="36"/>
        <v>#REF!</v>
      </c>
      <c r="P537" t="e">
        <f>GRMSDetail!#REF!</f>
        <v>#REF!</v>
      </c>
      <c r="Q537" s="161" t="e">
        <f>GRMSDetail!#REF!</f>
        <v>#REF!</v>
      </c>
      <c r="R537" t="e">
        <f>GRMSDetail!#REF!</f>
        <v>#REF!</v>
      </c>
      <c r="S537" t="e">
        <f>GRMSDetail!#REF!</f>
        <v>#REF!</v>
      </c>
      <c r="T537" t="e">
        <f>VLOOKUP('XL-OPT'!Q537,Months!$A$4:$D$288,4)</f>
        <v>#REF!</v>
      </c>
    </row>
    <row r="538" spans="15:20" x14ac:dyDescent="0.2">
      <c r="O538" t="e">
        <f t="shared" si="36"/>
        <v>#REF!</v>
      </c>
      <c r="P538" t="e">
        <f>GRMSDetail!#REF!</f>
        <v>#REF!</v>
      </c>
      <c r="Q538" s="161" t="e">
        <f>GRMSDetail!#REF!</f>
        <v>#REF!</v>
      </c>
      <c r="R538" t="e">
        <f>GRMSDetail!#REF!</f>
        <v>#REF!</v>
      </c>
      <c r="S538" t="e">
        <f>GRMSDetail!#REF!</f>
        <v>#REF!</v>
      </c>
      <c r="T538" t="e">
        <f>VLOOKUP('XL-OPT'!Q538,Months!$A$4:$D$288,4)</f>
        <v>#REF!</v>
      </c>
    </row>
    <row r="539" spans="15:20" x14ac:dyDescent="0.2">
      <c r="O539" t="e">
        <f t="shared" si="36"/>
        <v>#REF!</v>
      </c>
      <c r="P539" t="e">
        <f>GRMSDetail!#REF!</f>
        <v>#REF!</v>
      </c>
      <c r="Q539" s="161" t="e">
        <f>GRMSDetail!#REF!</f>
        <v>#REF!</v>
      </c>
      <c r="R539" t="e">
        <f>GRMSDetail!#REF!</f>
        <v>#REF!</v>
      </c>
      <c r="S539" t="e">
        <f>GRMSDetail!#REF!</f>
        <v>#REF!</v>
      </c>
      <c r="T539" t="e">
        <f>VLOOKUP('XL-OPT'!Q539,Months!$A$4:$D$288,4)</f>
        <v>#REF!</v>
      </c>
    </row>
    <row r="540" spans="15:20" x14ac:dyDescent="0.2">
      <c r="O540" t="e">
        <f t="shared" si="36"/>
        <v>#REF!</v>
      </c>
      <c r="P540" t="e">
        <f>GRMSDetail!#REF!</f>
        <v>#REF!</v>
      </c>
      <c r="Q540" s="161" t="e">
        <f>GRMSDetail!#REF!</f>
        <v>#REF!</v>
      </c>
      <c r="R540" t="e">
        <f>GRMSDetail!#REF!</f>
        <v>#REF!</v>
      </c>
      <c r="S540" t="e">
        <f>GRMSDetail!#REF!</f>
        <v>#REF!</v>
      </c>
      <c r="T540" t="e">
        <f>VLOOKUP('XL-OPT'!Q540,Months!$A$4:$D$288,4)</f>
        <v>#REF!</v>
      </c>
    </row>
    <row r="541" spans="15:20" x14ac:dyDescent="0.2">
      <c r="O541" t="e">
        <f t="shared" si="36"/>
        <v>#REF!</v>
      </c>
      <c r="P541" t="e">
        <f>GRMSDetail!#REF!</f>
        <v>#REF!</v>
      </c>
      <c r="Q541" s="161" t="e">
        <f>GRMSDetail!#REF!</f>
        <v>#REF!</v>
      </c>
      <c r="R541" t="e">
        <f>GRMSDetail!#REF!</f>
        <v>#REF!</v>
      </c>
      <c r="S541" t="e">
        <f>GRMSDetail!#REF!</f>
        <v>#REF!</v>
      </c>
      <c r="T541" t="e">
        <f>VLOOKUP('XL-OPT'!Q541,Months!$A$4:$D$288,4)</f>
        <v>#REF!</v>
      </c>
    </row>
    <row r="542" spans="15:20" x14ac:dyDescent="0.2">
      <c r="O542" t="e">
        <f t="shared" si="36"/>
        <v>#REF!</v>
      </c>
      <c r="P542" t="e">
        <f>GRMSDetail!#REF!</f>
        <v>#REF!</v>
      </c>
      <c r="Q542" s="161" t="e">
        <f>GRMSDetail!#REF!</f>
        <v>#REF!</v>
      </c>
      <c r="R542" t="e">
        <f>GRMSDetail!#REF!</f>
        <v>#REF!</v>
      </c>
      <c r="S542" t="e">
        <f>GRMSDetail!#REF!</f>
        <v>#REF!</v>
      </c>
      <c r="T542" t="e">
        <f>VLOOKUP('XL-OPT'!Q542,Months!$A$4:$D$288,4)</f>
        <v>#REF!</v>
      </c>
    </row>
    <row r="543" spans="15:20" x14ac:dyDescent="0.2">
      <c r="O543" t="e">
        <f t="shared" si="36"/>
        <v>#REF!</v>
      </c>
      <c r="P543" t="e">
        <f>GRMSDetail!#REF!</f>
        <v>#REF!</v>
      </c>
      <c r="Q543" s="161" t="e">
        <f>GRMSDetail!#REF!</f>
        <v>#REF!</v>
      </c>
      <c r="R543" t="e">
        <f>GRMSDetail!#REF!</f>
        <v>#REF!</v>
      </c>
      <c r="S543" t="e">
        <f>GRMSDetail!#REF!</f>
        <v>#REF!</v>
      </c>
      <c r="T543" t="e">
        <f>VLOOKUP('XL-OPT'!Q543,Months!$A$4:$D$288,4)</f>
        <v>#REF!</v>
      </c>
    </row>
    <row r="544" spans="15:20" x14ac:dyDescent="0.2">
      <c r="O544" t="e">
        <f t="shared" si="36"/>
        <v>#REF!</v>
      </c>
      <c r="P544" t="e">
        <f>GRMSDetail!#REF!</f>
        <v>#REF!</v>
      </c>
      <c r="Q544" s="161" t="e">
        <f>GRMSDetail!#REF!</f>
        <v>#REF!</v>
      </c>
      <c r="R544" t="e">
        <f>GRMSDetail!#REF!</f>
        <v>#REF!</v>
      </c>
      <c r="S544" t="e">
        <f>GRMSDetail!#REF!</f>
        <v>#REF!</v>
      </c>
      <c r="T544" t="e">
        <f>VLOOKUP('XL-OPT'!Q544,Months!$A$4:$D$288,4)</f>
        <v>#REF!</v>
      </c>
    </row>
    <row r="545" spans="15:20" x14ac:dyDescent="0.2">
      <c r="O545" t="e">
        <f t="shared" si="36"/>
        <v>#REF!</v>
      </c>
      <c r="P545" t="e">
        <f>GRMSDetail!#REF!</f>
        <v>#REF!</v>
      </c>
      <c r="Q545" s="161" t="e">
        <f>GRMSDetail!#REF!</f>
        <v>#REF!</v>
      </c>
      <c r="R545" t="e">
        <f>GRMSDetail!#REF!</f>
        <v>#REF!</v>
      </c>
      <c r="S545" t="e">
        <f>GRMSDetail!#REF!</f>
        <v>#REF!</v>
      </c>
      <c r="T545" t="e">
        <f>VLOOKUP('XL-OPT'!Q545,Months!$A$4:$D$288,4)</f>
        <v>#REF!</v>
      </c>
    </row>
    <row r="546" spans="15:20" x14ac:dyDescent="0.2">
      <c r="O546" t="e">
        <f t="shared" si="36"/>
        <v>#REF!</v>
      </c>
      <c r="P546" t="e">
        <f>GRMSDetail!#REF!</f>
        <v>#REF!</v>
      </c>
      <c r="Q546" s="161" t="e">
        <f>GRMSDetail!#REF!</f>
        <v>#REF!</v>
      </c>
      <c r="R546" t="e">
        <f>GRMSDetail!#REF!</f>
        <v>#REF!</v>
      </c>
      <c r="S546" t="e">
        <f>GRMSDetail!#REF!</f>
        <v>#REF!</v>
      </c>
      <c r="T546" t="e">
        <f>VLOOKUP('XL-OPT'!Q546,Months!$A$4:$D$288,4)</f>
        <v>#REF!</v>
      </c>
    </row>
    <row r="547" spans="15:20" x14ac:dyDescent="0.2">
      <c r="O547" t="e">
        <f t="shared" si="36"/>
        <v>#REF!</v>
      </c>
      <c r="P547" t="e">
        <f>GRMSDetail!#REF!</f>
        <v>#REF!</v>
      </c>
      <c r="Q547" s="161" t="e">
        <f>GRMSDetail!#REF!</f>
        <v>#REF!</v>
      </c>
      <c r="R547" t="e">
        <f>GRMSDetail!#REF!</f>
        <v>#REF!</v>
      </c>
      <c r="S547" t="e">
        <f>GRMSDetail!#REF!</f>
        <v>#REF!</v>
      </c>
      <c r="T547" t="e">
        <f>VLOOKUP('XL-OPT'!Q547,Months!$A$4:$D$288,4)</f>
        <v>#REF!</v>
      </c>
    </row>
    <row r="548" spans="15:20" x14ac:dyDescent="0.2">
      <c r="O548" t="e">
        <f t="shared" si="36"/>
        <v>#REF!</v>
      </c>
      <c r="P548" t="e">
        <f>GRMSDetail!#REF!</f>
        <v>#REF!</v>
      </c>
      <c r="Q548" s="161" t="e">
        <f>GRMSDetail!#REF!</f>
        <v>#REF!</v>
      </c>
      <c r="R548" t="e">
        <f>GRMSDetail!#REF!</f>
        <v>#REF!</v>
      </c>
      <c r="S548" t="e">
        <f>GRMSDetail!#REF!</f>
        <v>#REF!</v>
      </c>
      <c r="T548" t="e">
        <f>VLOOKUP('XL-OPT'!Q548,Months!$A$4:$D$288,4)</f>
        <v>#REF!</v>
      </c>
    </row>
    <row r="549" spans="15:20" x14ac:dyDescent="0.2">
      <c r="O549" t="e">
        <f t="shared" si="36"/>
        <v>#REF!</v>
      </c>
      <c r="P549" t="e">
        <f>GRMSDetail!#REF!</f>
        <v>#REF!</v>
      </c>
      <c r="Q549" s="161" t="e">
        <f>GRMSDetail!#REF!</f>
        <v>#REF!</v>
      </c>
      <c r="R549" t="e">
        <f>GRMSDetail!#REF!</f>
        <v>#REF!</v>
      </c>
      <c r="S549" t="e">
        <f>GRMSDetail!#REF!</f>
        <v>#REF!</v>
      </c>
      <c r="T549" t="e">
        <f>VLOOKUP('XL-OPT'!Q549,Months!$A$4:$D$288,4)</f>
        <v>#REF!</v>
      </c>
    </row>
    <row r="550" spans="15:20" x14ac:dyDescent="0.2">
      <c r="O550" t="e">
        <f t="shared" si="36"/>
        <v>#REF!</v>
      </c>
      <c r="P550" t="e">
        <f>GRMSDetail!#REF!</f>
        <v>#REF!</v>
      </c>
      <c r="Q550" s="161" t="e">
        <f>GRMSDetail!#REF!</f>
        <v>#REF!</v>
      </c>
      <c r="R550" t="e">
        <f>GRMSDetail!#REF!</f>
        <v>#REF!</v>
      </c>
      <c r="S550" t="e">
        <f>GRMSDetail!#REF!</f>
        <v>#REF!</v>
      </c>
      <c r="T550" t="e">
        <f>VLOOKUP('XL-OPT'!Q550,Months!$A$4:$D$288,4)</f>
        <v>#REF!</v>
      </c>
    </row>
    <row r="551" spans="15:20" x14ac:dyDescent="0.2">
      <c r="O551" t="e">
        <f t="shared" si="36"/>
        <v>#REF!</v>
      </c>
      <c r="P551" t="e">
        <f>GRMSDetail!#REF!</f>
        <v>#REF!</v>
      </c>
      <c r="Q551" s="161" t="e">
        <f>GRMSDetail!#REF!</f>
        <v>#REF!</v>
      </c>
      <c r="R551" t="e">
        <f>GRMSDetail!#REF!</f>
        <v>#REF!</v>
      </c>
      <c r="S551" t="e">
        <f>GRMSDetail!#REF!</f>
        <v>#REF!</v>
      </c>
      <c r="T551" t="e">
        <f>VLOOKUP('XL-OPT'!Q551,Months!$A$4:$D$288,4)</f>
        <v>#REF!</v>
      </c>
    </row>
    <row r="552" spans="15:20" x14ac:dyDescent="0.2">
      <c r="O552" t="e">
        <f t="shared" si="36"/>
        <v>#REF!</v>
      </c>
      <c r="P552" t="e">
        <f>GRMSDetail!#REF!</f>
        <v>#REF!</v>
      </c>
      <c r="Q552" s="161" t="e">
        <f>GRMSDetail!#REF!</f>
        <v>#REF!</v>
      </c>
      <c r="R552" t="e">
        <f>GRMSDetail!#REF!</f>
        <v>#REF!</v>
      </c>
      <c r="S552" t="e">
        <f>GRMSDetail!#REF!</f>
        <v>#REF!</v>
      </c>
      <c r="T552" t="e">
        <f>VLOOKUP('XL-OPT'!Q552,Months!$A$4:$D$288,4)</f>
        <v>#REF!</v>
      </c>
    </row>
    <row r="553" spans="15:20" x14ac:dyDescent="0.2">
      <c r="O553" t="e">
        <f t="shared" si="36"/>
        <v>#REF!</v>
      </c>
      <c r="P553" t="e">
        <f>GRMSDetail!#REF!</f>
        <v>#REF!</v>
      </c>
      <c r="Q553" s="161" t="e">
        <f>GRMSDetail!#REF!</f>
        <v>#REF!</v>
      </c>
      <c r="R553" t="e">
        <f>GRMSDetail!#REF!</f>
        <v>#REF!</v>
      </c>
      <c r="S553" t="e">
        <f>GRMSDetail!#REF!</f>
        <v>#REF!</v>
      </c>
      <c r="T553" t="e">
        <f>VLOOKUP('XL-OPT'!Q553,Months!$A$4:$D$288,4)</f>
        <v>#REF!</v>
      </c>
    </row>
    <row r="554" spans="15:20" x14ac:dyDescent="0.2">
      <c r="O554" t="e">
        <f t="shared" si="36"/>
        <v>#REF!</v>
      </c>
      <c r="P554" t="e">
        <f>GRMSDetail!#REF!</f>
        <v>#REF!</v>
      </c>
      <c r="Q554" s="161" t="e">
        <f>GRMSDetail!#REF!</f>
        <v>#REF!</v>
      </c>
      <c r="R554" t="e">
        <f>GRMSDetail!#REF!</f>
        <v>#REF!</v>
      </c>
      <c r="S554" t="e">
        <f>GRMSDetail!#REF!</f>
        <v>#REF!</v>
      </c>
      <c r="T554" t="e">
        <f>VLOOKUP('XL-OPT'!Q554,Months!$A$4:$D$288,4)</f>
        <v>#REF!</v>
      </c>
    </row>
    <row r="555" spans="15:20" x14ac:dyDescent="0.2">
      <c r="O555" t="e">
        <f t="shared" si="36"/>
        <v>#REF!</v>
      </c>
      <c r="P555" t="e">
        <f>GRMSDetail!#REF!</f>
        <v>#REF!</v>
      </c>
      <c r="Q555" s="161" t="e">
        <f>GRMSDetail!#REF!</f>
        <v>#REF!</v>
      </c>
      <c r="R555" t="e">
        <f>GRMSDetail!#REF!</f>
        <v>#REF!</v>
      </c>
      <c r="S555" t="e">
        <f>GRMSDetail!#REF!</f>
        <v>#REF!</v>
      </c>
      <c r="T555" t="e">
        <f>VLOOKUP('XL-OPT'!Q555,Months!$A$4:$D$288,4)</f>
        <v>#REF!</v>
      </c>
    </row>
    <row r="556" spans="15:20" x14ac:dyDescent="0.2">
      <c r="O556" t="e">
        <f t="shared" si="36"/>
        <v>#REF!</v>
      </c>
      <c r="P556" t="e">
        <f>GRMSDetail!#REF!</f>
        <v>#REF!</v>
      </c>
      <c r="Q556" s="161" t="e">
        <f>GRMSDetail!#REF!</f>
        <v>#REF!</v>
      </c>
      <c r="R556" t="e">
        <f>GRMSDetail!#REF!</f>
        <v>#REF!</v>
      </c>
      <c r="S556" t="e">
        <f>GRMSDetail!#REF!</f>
        <v>#REF!</v>
      </c>
      <c r="T556" t="e">
        <f>VLOOKUP('XL-OPT'!Q556,Months!$A$4:$D$288,4)</f>
        <v>#REF!</v>
      </c>
    </row>
    <row r="557" spans="15:20" x14ac:dyDescent="0.2">
      <c r="O557" t="e">
        <f t="shared" si="36"/>
        <v>#REF!</v>
      </c>
      <c r="P557" t="e">
        <f>GRMSDetail!#REF!</f>
        <v>#REF!</v>
      </c>
      <c r="Q557" s="161" t="e">
        <f>GRMSDetail!#REF!</f>
        <v>#REF!</v>
      </c>
      <c r="R557" t="e">
        <f>GRMSDetail!#REF!</f>
        <v>#REF!</v>
      </c>
      <c r="S557" t="e">
        <f>GRMSDetail!#REF!</f>
        <v>#REF!</v>
      </c>
      <c r="T557" t="e">
        <f>VLOOKUP('XL-OPT'!Q557,Months!$A$4:$D$288,4)</f>
        <v>#REF!</v>
      </c>
    </row>
    <row r="558" spans="15:20" x14ac:dyDescent="0.2">
      <c r="O558" t="e">
        <f t="shared" si="36"/>
        <v>#REF!</v>
      </c>
      <c r="P558" t="e">
        <f>GRMSDetail!#REF!</f>
        <v>#REF!</v>
      </c>
      <c r="Q558" s="161" t="e">
        <f>GRMSDetail!#REF!</f>
        <v>#REF!</v>
      </c>
      <c r="R558" t="e">
        <f>GRMSDetail!#REF!</f>
        <v>#REF!</v>
      </c>
      <c r="S558" t="e">
        <f>GRMSDetail!#REF!</f>
        <v>#REF!</v>
      </c>
      <c r="T558" t="e">
        <f>VLOOKUP('XL-OPT'!Q558,Months!$A$4:$D$288,4)</f>
        <v>#REF!</v>
      </c>
    </row>
    <row r="559" spans="15:20" x14ac:dyDescent="0.2">
      <c r="O559" t="e">
        <f t="shared" si="36"/>
        <v>#REF!</v>
      </c>
      <c r="P559" t="e">
        <f>GRMSDetail!#REF!</f>
        <v>#REF!</v>
      </c>
      <c r="Q559" s="161" t="e">
        <f>GRMSDetail!#REF!</f>
        <v>#REF!</v>
      </c>
      <c r="R559" t="e">
        <f>GRMSDetail!#REF!</f>
        <v>#REF!</v>
      </c>
      <c r="S559" t="e">
        <f>GRMSDetail!#REF!</f>
        <v>#REF!</v>
      </c>
      <c r="T559" t="e">
        <f>VLOOKUP('XL-OPT'!Q559,Months!$A$4:$D$288,4)</f>
        <v>#REF!</v>
      </c>
    </row>
    <row r="560" spans="15:20" x14ac:dyDescent="0.2">
      <c r="O560" t="e">
        <f t="shared" si="36"/>
        <v>#REF!</v>
      </c>
      <c r="P560" t="e">
        <f>GRMSDetail!#REF!</f>
        <v>#REF!</v>
      </c>
      <c r="Q560" s="161" t="e">
        <f>GRMSDetail!#REF!</f>
        <v>#REF!</v>
      </c>
      <c r="R560" t="e">
        <f>GRMSDetail!#REF!</f>
        <v>#REF!</v>
      </c>
      <c r="S560" t="e">
        <f>GRMSDetail!#REF!</f>
        <v>#REF!</v>
      </c>
      <c r="T560" t="e">
        <f>VLOOKUP('XL-OPT'!Q560,Months!$A$4:$D$288,4)</f>
        <v>#REF!</v>
      </c>
    </row>
    <row r="561" spans="15:20" x14ac:dyDescent="0.2">
      <c r="O561" t="e">
        <f t="shared" si="36"/>
        <v>#REF!</v>
      </c>
      <c r="P561" t="e">
        <f>GRMSDetail!#REF!</f>
        <v>#REF!</v>
      </c>
      <c r="Q561" s="161" t="e">
        <f>GRMSDetail!#REF!</f>
        <v>#REF!</v>
      </c>
      <c r="R561" t="e">
        <f>GRMSDetail!#REF!</f>
        <v>#REF!</v>
      </c>
      <c r="S561" t="e">
        <f>GRMSDetail!#REF!</f>
        <v>#REF!</v>
      </c>
      <c r="T561" t="e">
        <f>VLOOKUP('XL-OPT'!Q561,Months!$A$4:$D$288,4)</f>
        <v>#REF!</v>
      </c>
    </row>
    <row r="562" spans="15:20" x14ac:dyDescent="0.2">
      <c r="O562" t="e">
        <f t="shared" si="36"/>
        <v>#REF!</v>
      </c>
      <c r="P562" t="e">
        <f>GRMSDetail!#REF!</f>
        <v>#REF!</v>
      </c>
      <c r="Q562" s="161" t="e">
        <f>GRMSDetail!#REF!</f>
        <v>#REF!</v>
      </c>
      <c r="R562" t="e">
        <f>GRMSDetail!#REF!</f>
        <v>#REF!</v>
      </c>
      <c r="S562" t="e">
        <f>GRMSDetail!#REF!</f>
        <v>#REF!</v>
      </c>
      <c r="T562" t="e">
        <f>VLOOKUP('XL-OPT'!Q562,Months!$A$4:$D$288,4)</f>
        <v>#REF!</v>
      </c>
    </row>
    <row r="563" spans="15:20" x14ac:dyDescent="0.2">
      <c r="O563" t="e">
        <f t="shared" si="36"/>
        <v>#REF!</v>
      </c>
      <c r="P563" t="e">
        <f>GRMSDetail!#REF!</f>
        <v>#REF!</v>
      </c>
      <c r="Q563" s="161" t="e">
        <f>GRMSDetail!#REF!</f>
        <v>#REF!</v>
      </c>
      <c r="R563" t="e">
        <f>GRMSDetail!#REF!</f>
        <v>#REF!</v>
      </c>
      <c r="S563" t="e">
        <f>GRMSDetail!#REF!</f>
        <v>#REF!</v>
      </c>
      <c r="T563" t="e">
        <f>VLOOKUP('XL-OPT'!Q563,Months!$A$4:$D$288,4)</f>
        <v>#REF!</v>
      </c>
    </row>
    <row r="564" spans="15:20" x14ac:dyDescent="0.2">
      <c r="O564" t="e">
        <f t="shared" si="36"/>
        <v>#REF!</v>
      </c>
      <c r="P564" t="e">
        <f>GRMSDetail!#REF!</f>
        <v>#REF!</v>
      </c>
      <c r="Q564" s="161" t="e">
        <f>GRMSDetail!#REF!</f>
        <v>#REF!</v>
      </c>
      <c r="R564" t="e">
        <f>GRMSDetail!#REF!</f>
        <v>#REF!</v>
      </c>
      <c r="S564" t="e">
        <f>GRMSDetail!#REF!</f>
        <v>#REF!</v>
      </c>
      <c r="T564" t="e">
        <f>VLOOKUP('XL-OPT'!Q564,Months!$A$4:$D$288,4)</f>
        <v>#REF!</v>
      </c>
    </row>
    <row r="565" spans="15:20" x14ac:dyDescent="0.2">
      <c r="O565" t="e">
        <f t="shared" si="36"/>
        <v>#REF!</v>
      </c>
      <c r="P565" t="e">
        <f>GRMSDetail!#REF!</f>
        <v>#REF!</v>
      </c>
      <c r="Q565" s="161" t="e">
        <f>GRMSDetail!#REF!</f>
        <v>#REF!</v>
      </c>
      <c r="R565" t="e">
        <f>GRMSDetail!#REF!</f>
        <v>#REF!</v>
      </c>
      <c r="S565" t="e">
        <f>GRMSDetail!#REF!</f>
        <v>#REF!</v>
      </c>
      <c r="T565" t="e">
        <f>VLOOKUP('XL-OPT'!Q565,Months!$A$4:$D$288,4)</f>
        <v>#REF!</v>
      </c>
    </row>
    <row r="566" spans="15:20" x14ac:dyDescent="0.2">
      <c r="O566" t="e">
        <f t="shared" si="36"/>
        <v>#REF!</v>
      </c>
      <c r="P566" t="e">
        <f>GRMSDetail!#REF!</f>
        <v>#REF!</v>
      </c>
      <c r="Q566" s="161" t="e">
        <f>GRMSDetail!#REF!</f>
        <v>#REF!</v>
      </c>
      <c r="R566" t="e">
        <f>GRMSDetail!#REF!</f>
        <v>#REF!</v>
      </c>
      <c r="S566" t="e">
        <f>GRMSDetail!#REF!</f>
        <v>#REF!</v>
      </c>
      <c r="T566" t="e">
        <f>VLOOKUP('XL-OPT'!Q566,Months!$A$4:$D$288,4)</f>
        <v>#REF!</v>
      </c>
    </row>
    <row r="567" spans="15:20" x14ac:dyDescent="0.2">
      <c r="O567" t="e">
        <f t="shared" si="36"/>
        <v>#REF!</v>
      </c>
      <c r="P567" t="e">
        <f>GRMSDetail!#REF!</f>
        <v>#REF!</v>
      </c>
      <c r="Q567" s="161" t="e">
        <f>GRMSDetail!#REF!</f>
        <v>#REF!</v>
      </c>
      <c r="R567" t="e">
        <f>GRMSDetail!#REF!</f>
        <v>#REF!</v>
      </c>
      <c r="S567" t="e">
        <f>GRMSDetail!#REF!</f>
        <v>#REF!</v>
      </c>
      <c r="T567" t="e">
        <f>VLOOKUP('XL-OPT'!Q567,Months!$A$4:$D$288,4)</f>
        <v>#REF!</v>
      </c>
    </row>
    <row r="568" spans="15:20" x14ac:dyDescent="0.2">
      <c r="O568" t="e">
        <f t="shared" si="36"/>
        <v>#REF!</v>
      </c>
      <c r="P568" t="e">
        <f>GRMSDetail!#REF!</f>
        <v>#REF!</v>
      </c>
      <c r="Q568" s="161" t="e">
        <f>GRMSDetail!#REF!</f>
        <v>#REF!</v>
      </c>
      <c r="R568" t="e">
        <f>GRMSDetail!#REF!</f>
        <v>#REF!</v>
      </c>
      <c r="S568" t="e">
        <f>GRMSDetail!#REF!</f>
        <v>#REF!</v>
      </c>
      <c r="T568" t="e">
        <f>VLOOKUP('XL-OPT'!Q568,Months!$A$4:$D$288,4)</f>
        <v>#REF!</v>
      </c>
    </row>
    <row r="569" spans="15:20" x14ac:dyDescent="0.2">
      <c r="O569" t="e">
        <f t="shared" si="36"/>
        <v>#REF!</v>
      </c>
      <c r="P569" t="e">
        <f>GRMSDetail!#REF!</f>
        <v>#REF!</v>
      </c>
      <c r="Q569" s="161" t="e">
        <f>GRMSDetail!#REF!</f>
        <v>#REF!</v>
      </c>
      <c r="R569" t="e">
        <f>GRMSDetail!#REF!</f>
        <v>#REF!</v>
      </c>
      <c r="S569" t="e">
        <f>GRMSDetail!#REF!</f>
        <v>#REF!</v>
      </c>
      <c r="T569" t="e">
        <f>VLOOKUP('XL-OPT'!Q569,Months!$A$4:$D$288,4)</f>
        <v>#REF!</v>
      </c>
    </row>
    <row r="570" spans="15:20" x14ac:dyDescent="0.2">
      <c r="O570" t="e">
        <f t="shared" si="36"/>
        <v>#REF!</v>
      </c>
      <c r="P570" t="e">
        <f>GRMSDetail!#REF!</f>
        <v>#REF!</v>
      </c>
      <c r="Q570" s="161" t="e">
        <f>GRMSDetail!#REF!</f>
        <v>#REF!</v>
      </c>
      <c r="R570" t="e">
        <f>GRMSDetail!#REF!</f>
        <v>#REF!</v>
      </c>
      <c r="S570" t="e">
        <f>GRMSDetail!#REF!</f>
        <v>#REF!</v>
      </c>
      <c r="T570" t="e">
        <f>VLOOKUP('XL-OPT'!Q570,Months!$A$4:$D$288,4)</f>
        <v>#REF!</v>
      </c>
    </row>
    <row r="571" spans="15:20" x14ac:dyDescent="0.2">
      <c r="O571" t="e">
        <f t="shared" si="36"/>
        <v>#REF!</v>
      </c>
      <c r="P571" t="e">
        <f>GRMSDetail!#REF!</f>
        <v>#REF!</v>
      </c>
      <c r="Q571" s="161" t="e">
        <f>GRMSDetail!#REF!</f>
        <v>#REF!</v>
      </c>
      <c r="R571" t="e">
        <f>GRMSDetail!#REF!</f>
        <v>#REF!</v>
      </c>
      <c r="S571" t="e">
        <f>GRMSDetail!#REF!</f>
        <v>#REF!</v>
      </c>
      <c r="T571" t="e">
        <f>VLOOKUP('XL-OPT'!Q571,Months!$A$4:$D$288,4)</f>
        <v>#REF!</v>
      </c>
    </row>
    <row r="572" spans="15:20" x14ac:dyDescent="0.2">
      <c r="O572" t="e">
        <f t="shared" si="36"/>
        <v>#REF!</v>
      </c>
      <c r="P572" t="e">
        <f>GRMSDetail!#REF!</f>
        <v>#REF!</v>
      </c>
      <c r="Q572" s="161" t="e">
        <f>GRMSDetail!#REF!</f>
        <v>#REF!</v>
      </c>
      <c r="R572" t="e">
        <f>GRMSDetail!#REF!</f>
        <v>#REF!</v>
      </c>
      <c r="S572" t="e">
        <f>GRMSDetail!#REF!</f>
        <v>#REF!</v>
      </c>
      <c r="T572" t="e">
        <f>VLOOKUP('XL-OPT'!Q572,Months!$A$4:$D$288,4)</f>
        <v>#REF!</v>
      </c>
    </row>
    <row r="573" spans="15:20" x14ac:dyDescent="0.2">
      <c r="O573" t="e">
        <f t="shared" si="36"/>
        <v>#REF!</v>
      </c>
      <c r="P573" t="e">
        <f>GRMSDetail!#REF!</f>
        <v>#REF!</v>
      </c>
      <c r="Q573" s="161" t="e">
        <f>GRMSDetail!#REF!</f>
        <v>#REF!</v>
      </c>
      <c r="R573" t="e">
        <f>GRMSDetail!#REF!</f>
        <v>#REF!</v>
      </c>
      <c r="S573" t="e">
        <f>GRMSDetail!#REF!</f>
        <v>#REF!</v>
      </c>
      <c r="T573" t="e">
        <f>VLOOKUP('XL-OPT'!Q573,Months!$A$4:$D$288,4)</f>
        <v>#REF!</v>
      </c>
    </row>
    <row r="574" spans="15:20" x14ac:dyDescent="0.2">
      <c r="O574" t="e">
        <f t="shared" si="36"/>
        <v>#REF!</v>
      </c>
      <c r="P574" t="e">
        <f>GRMSDetail!#REF!</f>
        <v>#REF!</v>
      </c>
      <c r="Q574" s="161" t="e">
        <f>GRMSDetail!#REF!</f>
        <v>#REF!</v>
      </c>
      <c r="R574" t="e">
        <f>GRMSDetail!#REF!</f>
        <v>#REF!</v>
      </c>
      <c r="S574" t="e">
        <f>GRMSDetail!#REF!</f>
        <v>#REF!</v>
      </c>
      <c r="T574" t="e">
        <f>VLOOKUP('XL-OPT'!Q574,Months!$A$4:$D$288,4)</f>
        <v>#REF!</v>
      </c>
    </row>
    <row r="575" spans="15:20" x14ac:dyDescent="0.2">
      <c r="O575" t="e">
        <f t="shared" si="36"/>
        <v>#REF!</v>
      </c>
      <c r="P575" t="e">
        <f>GRMSDetail!#REF!</f>
        <v>#REF!</v>
      </c>
      <c r="Q575" s="161" t="e">
        <f>GRMSDetail!#REF!</f>
        <v>#REF!</v>
      </c>
      <c r="R575" t="e">
        <f>GRMSDetail!#REF!</f>
        <v>#REF!</v>
      </c>
      <c r="S575" t="e">
        <f>GRMSDetail!#REF!</f>
        <v>#REF!</v>
      </c>
      <c r="T575" t="e">
        <f>VLOOKUP('XL-OPT'!Q575,Months!$A$4:$D$288,4)</f>
        <v>#REF!</v>
      </c>
    </row>
    <row r="576" spans="15:20" x14ac:dyDescent="0.2">
      <c r="O576" t="e">
        <f t="shared" si="36"/>
        <v>#REF!</v>
      </c>
      <c r="P576" t="e">
        <f>GRMSDetail!#REF!</f>
        <v>#REF!</v>
      </c>
      <c r="Q576" s="161" t="e">
        <f>GRMSDetail!#REF!</f>
        <v>#REF!</v>
      </c>
      <c r="R576" t="e">
        <f>GRMSDetail!#REF!</f>
        <v>#REF!</v>
      </c>
      <c r="S576" t="e">
        <f>GRMSDetail!#REF!</f>
        <v>#REF!</v>
      </c>
      <c r="T576" t="e">
        <f>VLOOKUP('XL-OPT'!Q576,Months!$A$4:$D$288,4)</f>
        <v>#REF!</v>
      </c>
    </row>
    <row r="577" spans="15:20" x14ac:dyDescent="0.2">
      <c r="O577" t="e">
        <f t="shared" ref="O577:O640" si="37">CONCATENATE(P577,Q577)</f>
        <v>#REF!</v>
      </c>
      <c r="P577" t="e">
        <f>GRMSDetail!#REF!</f>
        <v>#REF!</v>
      </c>
      <c r="Q577" s="161" t="e">
        <f>GRMSDetail!#REF!</f>
        <v>#REF!</v>
      </c>
      <c r="R577" t="e">
        <f>GRMSDetail!#REF!</f>
        <v>#REF!</v>
      </c>
      <c r="S577" t="e">
        <f>GRMSDetail!#REF!</f>
        <v>#REF!</v>
      </c>
      <c r="T577" t="e">
        <f>VLOOKUP('XL-OPT'!Q577,Months!$A$4:$D$288,4)</f>
        <v>#REF!</v>
      </c>
    </row>
    <row r="578" spans="15:20" x14ac:dyDescent="0.2">
      <c r="O578" t="e">
        <f t="shared" si="37"/>
        <v>#REF!</v>
      </c>
      <c r="P578" t="e">
        <f>GRMSDetail!#REF!</f>
        <v>#REF!</v>
      </c>
      <c r="Q578" s="161" t="e">
        <f>GRMSDetail!#REF!</f>
        <v>#REF!</v>
      </c>
      <c r="R578" t="e">
        <f>GRMSDetail!#REF!</f>
        <v>#REF!</v>
      </c>
      <c r="S578" t="e">
        <f>GRMSDetail!#REF!</f>
        <v>#REF!</v>
      </c>
      <c r="T578" t="e">
        <f>VLOOKUP('XL-OPT'!Q578,Months!$A$4:$D$288,4)</f>
        <v>#REF!</v>
      </c>
    </row>
    <row r="579" spans="15:20" x14ac:dyDescent="0.2">
      <c r="O579" t="e">
        <f t="shared" si="37"/>
        <v>#REF!</v>
      </c>
      <c r="P579" t="e">
        <f>GRMSDetail!#REF!</f>
        <v>#REF!</v>
      </c>
      <c r="Q579" s="161" t="e">
        <f>GRMSDetail!#REF!</f>
        <v>#REF!</v>
      </c>
      <c r="R579" t="e">
        <f>GRMSDetail!#REF!</f>
        <v>#REF!</v>
      </c>
      <c r="S579" t="e">
        <f>GRMSDetail!#REF!</f>
        <v>#REF!</v>
      </c>
      <c r="T579" t="e">
        <f>VLOOKUP('XL-OPT'!Q579,Months!$A$4:$D$288,4)</f>
        <v>#REF!</v>
      </c>
    </row>
    <row r="580" spans="15:20" x14ac:dyDescent="0.2">
      <c r="O580" t="e">
        <f t="shared" si="37"/>
        <v>#REF!</v>
      </c>
      <c r="P580" t="e">
        <f>GRMSDetail!#REF!</f>
        <v>#REF!</v>
      </c>
      <c r="Q580" s="161" t="e">
        <f>GRMSDetail!#REF!</f>
        <v>#REF!</v>
      </c>
      <c r="R580" t="e">
        <f>GRMSDetail!#REF!</f>
        <v>#REF!</v>
      </c>
      <c r="S580" t="e">
        <f>GRMSDetail!#REF!</f>
        <v>#REF!</v>
      </c>
      <c r="T580" t="e">
        <f>VLOOKUP('XL-OPT'!Q580,Months!$A$4:$D$288,4)</f>
        <v>#REF!</v>
      </c>
    </row>
    <row r="581" spans="15:20" x14ac:dyDescent="0.2">
      <c r="O581" t="e">
        <f t="shared" si="37"/>
        <v>#REF!</v>
      </c>
      <c r="P581" t="e">
        <f>GRMSDetail!#REF!</f>
        <v>#REF!</v>
      </c>
      <c r="Q581" s="161" t="e">
        <f>GRMSDetail!#REF!</f>
        <v>#REF!</v>
      </c>
      <c r="R581" t="e">
        <f>GRMSDetail!#REF!</f>
        <v>#REF!</v>
      </c>
      <c r="S581" t="e">
        <f>GRMSDetail!#REF!</f>
        <v>#REF!</v>
      </c>
      <c r="T581" t="e">
        <f>VLOOKUP('XL-OPT'!Q581,Months!$A$4:$D$288,4)</f>
        <v>#REF!</v>
      </c>
    </row>
    <row r="582" spans="15:20" x14ac:dyDescent="0.2">
      <c r="O582" t="e">
        <f t="shared" si="37"/>
        <v>#REF!</v>
      </c>
      <c r="P582" t="e">
        <f>GRMSDetail!#REF!</f>
        <v>#REF!</v>
      </c>
      <c r="Q582" s="161" t="e">
        <f>GRMSDetail!#REF!</f>
        <v>#REF!</v>
      </c>
      <c r="R582" t="e">
        <f>GRMSDetail!#REF!</f>
        <v>#REF!</v>
      </c>
      <c r="S582" t="e">
        <f>GRMSDetail!#REF!</f>
        <v>#REF!</v>
      </c>
      <c r="T582" t="e">
        <f>VLOOKUP('XL-OPT'!Q582,Months!$A$4:$D$288,4)</f>
        <v>#REF!</v>
      </c>
    </row>
    <row r="583" spans="15:20" x14ac:dyDescent="0.2">
      <c r="O583" t="e">
        <f t="shared" si="37"/>
        <v>#REF!</v>
      </c>
      <c r="P583" t="e">
        <f>GRMSDetail!#REF!</f>
        <v>#REF!</v>
      </c>
      <c r="Q583" s="161" t="e">
        <f>GRMSDetail!#REF!</f>
        <v>#REF!</v>
      </c>
      <c r="R583" t="e">
        <f>GRMSDetail!#REF!</f>
        <v>#REF!</v>
      </c>
      <c r="S583" t="e">
        <f>GRMSDetail!#REF!</f>
        <v>#REF!</v>
      </c>
      <c r="T583" t="e">
        <f>VLOOKUP('XL-OPT'!Q583,Months!$A$4:$D$288,4)</f>
        <v>#REF!</v>
      </c>
    </row>
    <row r="584" spans="15:20" x14ac:dyDescent="0.2">
      <c r="O584" t="e">
        <f t="shared" si="37"/>
        <v>#REF!</v>
      </c>
      <c r="P584" t="e">
        <f>GRMSDetail!#REF!</f>
        <v>#REF!</v>
      </c>
      <c r="Q584" s="161" t="e">
        <f>GRMSDetail!#REF!</f>
        <v>#REF!</v>
      </c>
      <c r="R584" t="e">
        <f>GRMSDetail!#REF!</f>
        <v>#REF!</v>
      </c>
      <c r="S584" t="e">
        <f>GRMSDetail!#REF!</f>
        <v>#REF!</v>
      </c>
      <c r="T584" t="e">
        <f>VLOOKUP('XL-OPT'!Q584,Months!$A$4:$D$288,4)</f>
        <v>#REF!</v>
      </c>
    </row>
    <row r="585" spans="15:20" x14ac:dyDescent="0.2">
      <c r="O585" t="e">
        <f t="shared" si="37"/>
        <v>#REF!</v>
      </c>
      <c r="P585" t="e">
        <f>GRMSDetail!#REF!</f>
        <v>#REF!</v>
      </c>
      <c r="Q585" s="161" t="e">
        <f>GRMSDetail!#REF!</f>
        <v>#REF!</v>
      </c>
      <c r="R585" t="e">
        <f>GRMSDetail!#REF!</f>
        <v>#REF!</v>
      </c>
      <c r="S585" t="e">
        <f>GRMSDetail!#REF!</f>
        <v>#REF!</v>
      </c>
      <c r="T585" t="e">
        <f>VLOOKUP('XL-OPT'!Q585,Months!$A$4:$D$288,4)</f>
        <v>#REF!</v>
      </c>
    </row>
    <row r="586" spans="15:20" x14ac:dyDescent="0.2">
      <c r="O586" t="e">
        <f t="shared" si="37"/>
        <v>#REF!</v>
      </c>
      <c r="P586" t="e">
        <f>GRMSDetail!#REF!</f>
        <v>#REF!</v>
      </c>
      <c r="Q586" s="161" t="e">
        <f>GRMSDetail!#REF!</f>
        <v>#REF!</v>
      </c>
      <c r="R586" t="e">
        <f>GRMSDetail!#REF!</f>
        <v>#REF!</v>
      </c>
      <c r="S586" t="e">
        <f>GRMSDetail!#REF!</f>
        <v>#REF!</v>
      </c>
      <c r="T586" t="e">
        <f>VLOOKUP('XL-OPT'!Q586,Months!$A$4:$D$288,4)</f>
        <v>#REF!</v>
      </c>
    </row>
    <row r="587" spans="15:20" x14ac:dyDescent="0.2">
      <c r="O587" t="e">
        <f t="shared" si="37"/>
        <v>#REF!</v>
      </c>
      <c r="P587" t="e">
        <f>GRMSDetail!#REF!</f>
        <v>#REF!</v>
      </c>
      <c r="Q587" s="161" t="e">
        <f>GRMSDetail!#REF!</f>
        <v>#REF!</v>
      </c>
      <c r="R587" t="e">
        <f>GRMSDetail!#REF!</f>
        <v>#REF!</v>
      </c>
      <c r="S587" t="e">
        <f>GRMSDetail!#REF!</f>
        <v>#REF!</v>
      </c>
      <c r="T587" t="e">
        <f>VLOOKUP('XL-OPT'!Q587,Months!$A$4:$D$288,4)</f>
        <v>#REF!</v>
      </c>
    </row>
    <row r="588" spans="15:20" x14ac:dyDescent="0.2">
      <c r="O588" t="e">
        <f t="shared" si="37"/>
        <v>#REF!</v>
      </c>
      <c r="P588" t="e">
        <f>GRMSDetail!#REF!</f>
        <v>#REF!</v>
      </c>
      <c r="Q588" s="161" t="e">
        <f>GRMSDetail!#REF!</f>
        <v>#REF!</v>
      </c>
      <c r="R588" t="e">
        <f>GRMSDetail!#REF!</f>
        <v>#REF!</v>
      </c>
      <c r="S588" t="e">
        <f>GRMSDetail!#REF!</f>
        <v>#REF!</v>
      </c>
      <c r="T588" t="e">
        <f>VLOOKUP('XL-OPT'!Q588,Months!$A$4:$D$288,4)</f>
        <v>#REF!</v>
      </c>
    </row>
    <row r="589" spans="15:20" x14ac:dyDescent="0.2">
      <c r="O589" t="e">
        <f t="shared" si="37"/>
        <v>#REF!</v>
      </c>
      <c r="P589" t="e">
        <f>GRMSDetail!#REF!</f>
        <v>#REF!</v>
      </c>
      <c r="Q589" s="161" t="e">
        <f>GRMSDetail!#REF!</f>
        <v>#REF!</v>
      </c>
      <c r="R589" t="e">
        <f>GRMSDetail!#REF!</f>
        <v>#REF!</v>
      </c>
      <c r="S589" t="e">
        <f>GRMSDetail!#REF!</f>
        <v>#REF!</v>
      </c>
      <c r="T589" t="e">
        <f>VLOOKUP('XL-OPT'!Q589,Months!$A$4:$D$288,4)</f>
        <v>#REF!</v>
      </c>
    </row>
    <row r="590" spans="15:20" x14ac:dyDescent="0.2">
      <c r="O590" t="e">
        <f t="shared" si="37"/>
        <v>#REF!</v>
      </c>
      <c r="P590" t="e">
        <f>GRMSDetail!#REF!</f>
        <v>#REF!</v>
      </c>
      <c r="Q590" s="161" t="e">
        <f>GRMSDetail!#REF!</f>
        <v>#REF!</v>
      </c>
      <c r="R590" t="e">
        <f>GRMSDetail!#REF!</f>
        <v>#REF!</v>
      </c>
      <c r="S590" t="e">
        <f>GRMSDetail!#REF!</f>
        <v>#REF!</v>
      </c>
      <c r="T590" t="e">
        <f>VLOOKUP('XL-OPT'!Q590,Months!$A$4:$D$288,4)</f>
        <v>#REF!</v>
      </c>
    </row>
    <row r="591" spans="15:20" x14ac:dyDescent="0.2">
      <c r="O591" t="e">
        <f t="shared" si="37"/>
        <v>#REF!</v>
      </c>
      <c r="P591" t="e">
        <f>GRMSDetail!#REF!</f>
        <v>#REF!</v>
      </c>
      <c r="Q591" s="161" t="e">
        <f>GRMSDetail!#REF!</f>
        <v>#REF!</v>
      </c>
      <c r="R591" t="e">
        <f>GRMSDetail!#REF!</f>
        <v>#REF!</v>
      </c>
      <c r="S591" t="e">
        <f>GRMSDetail!#REF!</f>
        <v>#REF!</v>
      </c>
      <c r="T591" t="e">
        <f>VLOOKUP('XL-OPT'!Q591,Months!$A$4:$D$288,4)</f>
        <v>#REF!</v>
      </c>
    </row>
    <row r="592" spans="15:20" x14ac:dyDescent="0.2">
      <c r="O592" t="e">
        <f t="shared" si="37"/>
        <v>#REF!</v>
      </c>
      <c r="P592" t="e">
        <f>GRMSDetail!#REF!</f>
        <v>#REF!</v>
      </c>
      <c r="Q592" s="161" t="e">
        <f>GRMSDetail!#REF!</f>
        <v>#REF!</v>
      </c>
      <c r="R592" t="e">
        <f>GRMSDetail!#REF!</f>
        <v>#REF!</v>
      </c>
      <c r="S592" t="e">
        <f>GRMSDetail!#REF!</f>
        <v>#REF!</v>
      </c>
      <c r="T592" t="e">
        <f>VLOOKUP('XL-OPT'!Q592,Months!$A$4:$D$288,4)</f>
        <v>#REF!</v>
      </c>
    </row>
    <row r="593" spans="15:20" x14ac:dyDescent="0.2">
      <c r="O593" t="e">
        <f t="shared" si="37"/>
        <v>#REF!</v>
      </c>
      <c r="P593" t="e">
        <f>GRMSDetail!#REF!</f>
        <v>#REF!</v>
      </c>
      <c r="Q593" s="161" t="e">
        <f>GRMSDetail!#REF!</f>
        <v>#REF!</v>
      </c>
      <c r="R593" t="e">
        <f>GRMSDetail!#REF!</f>
        <v>#REF!</v>
      </c>
      <c r="S593" t="e">
        <f>GRMSDetail!#REF!</f>
        <v>#REF!</v>
      </c>
      <c r="T593" t="e">
        <f>VLOOKUP('XL-OPT'!Q593,Months!$A$4:$D$288,4)</f>
        <v>#REF!</v>
      </c>
    </row>
    <row r="594" spans="15:20" x14ac:dyDescent="0.2">
      <c r="O594" t="e">
        <f t="shared" si="37"/>
        <v>#REF!</v>
      </c>
      <c r="P594" t="e">
        <f>GRMSDetail!#REF!</f>
        <v>#REF!</v>
      </c>
      <c r="Q594" s="161" t="e">
        <f>GRMSDetail!#REF!</f>
        <v>#REF!</v>
      </c>
      <c r="R594" t="e">
        <f>GRMSDetail!#REF!</f>
        <v>#REF!</v>
      </c>
      <c r="S594" t="e">
        <f>GRMSDetail!#REF!</f>
        <v>#REF!</v>
      </c>
      <c r="T594" t="e">
        <f>VLOOKUP('XL-OPT'!Q594,Months!$A$4:$D$288,4)</f>
        <v>#REF!</v>
      </c>
    </row>
    <row r="595" spans="15:20" x14ac:dyDescent="0.2">
      <c r="O595" t="e">
        <f t="shared" si="37"/>
        <v>#REF!</v>
      </c>
      <c r="P595" t="e">
        <f>GRMSDetail!#REF!</f>
        <v>#REF!</v>
      </c>
      <c r="Q595" s="161" t="e">
        <f>GRMSDetail!#REF!</f>
        <v>#REF!</v>
      </c>
      <c r="R595" t="e">
        <f>GRMSDetail!#REF!</f>
        <v>#REF!</v>
      </c>
      <c r="S595" t="e">
        <f>GRMSDetail!#REF!</f>
        <v>#REF!</v>
      </c>
      <c r="T595" t="e">
        <f>VLOOKUP('XL-OPT'!Q595,Months!$A$4:$D$288,4)</f>
        <v>#REF!</v>
      </c>
    </row>
    <row r="596" spans="15:20" x14ac:dyDescent="0.2">
      <c r="O596" t="e">
        <f t="shared" si="37"/>
        <v>#REF!</v>
      </c>
      <c r="P596" t="e">
        <f>GRMSDetail!#REF!</f>
        <v>#REF!</v>
      </c>
      <c r="Q596" s="161" t="e">
        <f>GRMSDetail!#REF!</f>
        <v>#REF!</v>
      </c>
      <c r="R596" t="e">
        <f>GRMSDetail!#REF!</f>
        <v>#REF!</v>
      </c>
      <c r="S596" t="e">
        <f>GRMSDetail!#REF!</f>
        <v>#REF!</v>
      </c>
      <c r="T596" t="e">
        <f>VLOOKUP('XL-OPT'!Q596,Months!$A$4:$D$288,4)</f>
        <v>#REF!</v>
      </c>
    </row>
    <row r="597" spans="15:20" x14ac:dyDescent="0.2">
      <c r="O597" t="e">
        <f t="shared" si="37"/>
        <v>#REF!</v>
      </c>
      <c r="P597" t="e">
        <f>GRMSDetail!#REF!</f>
        <v>#REF!</v>
      </c>
      <c r="Q597" s="161" t="e">
        <f>GRMSDetail!#REF!</f>
        <v>#REF!</v>
      </c>
      <c r="R597" t="e">
        <f>GRMSDetail!#REF!</f>
        <v>#REF!</v>
      </c>
      <c r="S597" t="e">
        <f>GRMSDetail!#REF!</f>
        <v>#REF!</v>
      </c>
      <c r="T597" t="e">
        <f>VLOOKUP('XL-OPT'!Q597,Months!$A$4:$D$288,4)</f>
        <v>#REF!</v>
      </c>
    </row>
    <row r="598" spans="15:20" x14ac:dyDescent="0.2">
      <c r="O598" t="e">
        <f t="shared" si="37"/>
        <v>#REF!</v>
      </c>
      <c r="P598" t="e">
        <f>GRMSDetail!#REF!</f>
        <v>#REF!</v>
      </c>
      <c r="Q598" s="161" t="e">
        <f>GRMSDetail!#REF!</f>
        <v>#REF!</v>
      </c>
      <c r="R598" t="e">
        <f>GRMSDetail!#REF!</f>
        <v>#REF!</v>
      </c>
      <c r="S598" t="e">
        <f>GRMSDetail!#REF!</f>
        <v>#REF!</v>
      </c>
      <c r="T598" t="e">
        <f>VLOOKUP('XL-OPT'!Q598,Months!$A$4:$D$288,4)</f>
        <v>#REF!</v>
      </c>
    </row>
    <row r="599" spans="15:20" x14ac:dyDescent="0.2">
      <c r="O599" t="e">
        <f t="shared" si="37"/>
        <v>#REF!</v>
      </c>
      <c r="P599" t="e">
        <f>GRMSDetail!#REF!</f>
        <v>#REF!</v>
      </c>
      <c r="Q599" s="161" t="e">
        <f>GRMSDetail!#REF!</f>
        <v>#REF!</v>
      </c>
      <c r="R599" t="e">
        <f>GRMSDetail!#REF!</f>
        <v>#REF!</v>
      </c>
      <c r="S599" t="e">
        <f>GRMSDetail!#REF!</f>
        <v>#REF!</v>
      </c>
      <c r="T599" t="e">
        <f>VLOOKUP('XL-OPT'!Q599,Months!$A$4:$D$288,4)</f>
        <v>#REF!</v>
      </c>
    </row>
    <row r="600" spans="15:20" x14ac:dyDescent="0.2">
      <c r="O600" t="e">
        <f t="shared" si="37"/>
        <v>#REF!</v>
      </c>
      <c r="P600" t="e">
        <f>GRMSDetail!#REF!</f>
        <v>#REF!</v>
      </c>
      <c r="Q600" s="161" t="e">
        <f>GRMSDetail!#REF!</f>
        <v>#REF!</v>
      </c>
      <c r="R600" t="e">
        <f>GRMSDetail!#REF!</f>
        <v>#REF!</v>
      </c>
      <c r="S600" t="e">
        <f>GRMSDetail!#REF!</f>
        <v>#REF!</v>
      </c>
      <c r="T600" t="e">
        <f>VLOOKUP('XL-OPT'!Q600,Months!$A$4:$D$288,4)</f>
        <v>#REF!</v>
      </c>
    </row>
    <row r="601" spans="15:20" x14ac:dyDescent="0.2">
      <c r="O601" t="e">
        <f t="shared" si="37"/>
        <v>#REF!</v>
      </c>
      <c r="P601" t="e">
        <f>GRMSDetail!#REF!</f>
        <v>#REF!</v>
      </c>
      <c r="Q601" s="161" t="e">
        <f>GRMSDetail!#REF!</f>
        <v>#REF!</v>
      </c>
      <c r="R601" t="e">
        <f>GRMSDetail!#REF!</f>
        <v>#REF!</v>
      </c>
      <c r="S601" t="e">
        <f>GRMSDetail!#REF!</f>
        <v>#REF!</v>
      </c>
      <c r="T601" t="e">
        <f>VLOOKUP('XL-OPT'!Q601,Months!$A$4:$D$288,4)</f>
        <v>#REF!</v>
      </c>
    </row>
    <row r="602" spans="15:20" x14ac:dyDescent="0.2">
      <c r="O602" t="e">
        <f t="shared" si="37"/>
        <v>#REF!</v>
      </c>
      <c r="P602" t="e">
        <f>GRMSDetail!#REF!</f>
        <v>#REF!</v>
      </c>
      <c r="Q602" s="161" t="e">
        <f>GRMSDetail!#REF!</f>
        <v>#REF!</v>
      </c>
      <c r="R602" t="e">
        <f>GRMSDetail!#REF!</f>
        <v>#REF!</v>
      </c>
      <c r="S602" t="e">
        <f>GRMSDetail!#REF!</f>
        <v>#REF!</v>
      </c>
      <c r="T602" t="e">
        <f>VLOOKUP('XL-OPT'!Q602,Months!$A$4:$D$288,4)</f>
        <v>#REF!</v>
      </c>
    </row>
    <row r="603" spans="15:20" x14ac:dyDescent="0.2">
      <c r="O603" t="e">
        <f t="shared" si="37"/>
        <v>#REF!</v>
      </c>
      <c r="P603" t="e">
        <f>GRMSDetail!#REF!</f>
        <v>#REF!</v>
      </c>
      <c r="Q603" s="161" t="e">
        <f>GRMSDetail!#REF!</f>
        <v>#REF!</v>
      </c>
      <c r="R603" t="e">
        <f>GRMSDetail!#REF!</f>
        <v>#REF!</v>
      </c>
      <c r="S603" t="e">
        <f>GRMSDetail!#REF!</f>
        <v>#REF!</v>
      </c>
      <c r="T603" t="e">
        <f>VLOOKUP('XL-OPT'!Q603,Months!$A$4:$D$288,4)</f>
        <v>#REF!</v>
      </c>
    </row>
    <row r="604" spans="15:20" x14ac:dyDescent="0.2">
      <c r="O604" t="e">
        <f t="shared" si="37"/>
        <v>#REF!</v>
      </c>
      <c r="P604" t="e">
        <f>GRMSDetail!#REF!</f>
        <v>#REF!</v>
      </c>
      <c r="Q604" s="161" t="e">
        <f>GRMSDetail!#REF!</f>
        <v>#REF!</v>
      </c>
      <c r="R604" t="e">
        <f>GRMSDetail!#REF!</f>
        <v>#REF!</v>
      </c>
      <c r="S604" t="e">
        <f>GRMSDetail!#REF!</f>
        <v>#REF!</v>
      </c>
      <c r="T604" t="e">
        <f>VLOOKUP('XL-OPT'!Q604,Months!$A$4:$D$288,4)</f>
        <v>#REF!</v>
      </c>
    </row>
    <row r="605" spans="15:20" x14ac:dyDescent="0.2">
      <c r="O605" t="e">
        <f t="shared" si="37"/>
        <v>#REF!</v>
      </c>
      <c r="P605" t="e">
        <f>GRMSDetail!#REF!</f>
        <v>#REF!</v>
      </c>
      <c r="Q605" s="161" t="e">
        <f>GRMSDetail!#REF!</f>
        <v>#REF!</v>
      </c>
      <c r="R605" t="e">
        <f>GRMSDetail!#REF!</f>
        <v>#REF!</v>
      </c>
      <c r="S605" t="e">
        <f>GRMSDetail!#REF!</f>
        <v>#REF!</v>
      </c>
      <c r="T605" t="e">
        <f>VLOOKUP('XL-OPT'!Q605,Months!$A$4:$D$288,4)</f>
        <v>#REF!</v>
      </c>
    </row>
    <row r="606" spans="15:20" x14ac:dyDescent="0.2">
      <c r="O606" t="e">
        <f t="shared" si="37"/>
        <v>#REF!</v>
      </c>
      <c r="P606" t="e">
        <f>GRMSDetail!#REF!</f>
        <v>#REF!</v>
      </c>
      <c r="Q606" s="161" t="e">
        <f>GRMSDetail!#REF!</f>
        <v>#REF!</v>
      </c>
      <c r="R606" t="e">
        <f>GRMSDetail!#REF!</f>
        <v>#REF!</v>
      </c>
      <c r="S606" t="e">
        <f>GRMSDetail!#REF!</f>
        <v>#REF!</v>
      </c>
      <c r="T606" t="e">
        <f>VLOOKUP('XL-OPT'!Q606,Months!$A$4:$D$288,4)</f>
        <v>#REF!</v>
      </c>
    </row>
    <row r="607" spans="15:20" x14ac:dyDescent="0.2">
      <c r="O607" t="e">
        <f t="shared" si="37"/>
        <v>#REF!</v>
      </c>
      <c r="P607" t="e">
        <f>GRMSDetail!#REF!</f>
        <v>#REF!</v>
      </c>
      <c r="Q607" s="161" t="e">
        <f>GRMSDetail!#REF!</f>
        <v>#REF!</v>
      </c>
      <c r="R607" t="e">
        <f>GRMSDetail!#REF!</f>
        <v>#REF!</v>
      </c>
      <c r="S607" t="e">
        <f>GRMSDetail!#REF!</f>
        <v>#REF!</v>
      </c>
      <c r="T607" t="e">
        <f>VLOOKUP('XL-OPT'!Q607,Months!$A$4:$D$288,4)</f>
        <v>#REF!</v>
      </c>
    </row>
    <row r="608" spans="15:20" x14ac:dyDescent="0.2">
      <c r="O608" t="e">
        <f t="shared" si="37"/>
        <v>#REF!</v>
      </c>
      <c r="P608" t="e">
        <f>GRMSDetail!#REF!</f>
        <v>#REF!</v>
      </c>
      <c r="Q608" s="161" t="e">
        <f>GRMSDetail!#REF!</f>
        <v>#REF!</v>
      </c>
      <c r="R608" t="e">
        <f>GRMSDetail!#REF!</f>
        <v>#REF!</v>
      </c>
      <c r="S608" t="e">
        <f>GRMSDetail!#REF!</f>
        <v>#REF!</v>
      </c>
      <c r="T608" t="e">
        <f>VLOOKUP('XL-OPT'!Q608,Months!$A$4:$D$288,4)</f>
        <v>#REF!</v>
      </c>
    </row>
    <row r="609" spans="15:20" x14ac:dyDescent="0.2">
      <c r="O609" t="e">
        <f t="shared" si="37"/>
        <v>#REF!</v>
      </c>
      <c r="P609" t="e">
        <f>GRMSDetail!#REF!</f>
        <v>#REF!</v>
      </c>
      <c r="Q609" s="161" t="e">
        <f>GRMSDetail!#REF!</f>
        <v>#REF!</v>
      </c>
      <c r="R609" t="e">
        <f>GRMSDetail!#REF!</f>
        <v>#REF!</v>
      </c>
      <c r="S609" t="e">
        <f>GRMSDetail!#REF!</f>
        <v>#REF!</v>
      </c>
      <c r="T609" t="e">
        <f>VLOOKUP('XL-OPT'!Q609,Months!$A$4:$D$288,4)</f>
        <v>#REF!</v>
      </c>
    </row>
    <row r="610" spans="15:20" x14ac:dyDescent="0.2">
      <c r="O610" t="e">
        <f t="shared" si="37"/>
        <v>#REF!</v>
      </c>
      <c r="P610" t="e">
        <f>GRMSDetail!#REF!</f>
        <v>#REF!</v>
      </c>
      <c r="Q610" s="161" t="e">
        <f>GRMSDetail!#REF!</f>
        <v>#REF!</v>
      </c>
      <c r="R610" t="e">
        <f>GRMSDetail!#REF!</f>
        <v>#REF!</v>
      </c>
      <c r="S610" t="e">
        <f>GRMSDetail!#REF!</f>
        <v>#REF!</v>
      </c>
      <c r="T610" t="e">
        <f>VLOOKUP('XL-OPT'!Q610,Months!$A$4:$D$288,4)</f>
        <v>#REF!</v>
      </c>
    </row>
    <row r="611" spans="15:20" x14ac:dyDescent="0.2">
      <c r="O611" t="e">
        <f t="shared" si="37"/>
        <v>#REF!</v>
      </c>
      <c r="P611" t="e">
        <f>GRMSDetail!#REF!</f>
        <v>#REF!</v>
      </c>
      <c r="Q611" s="161" t="e">
        <f>GRMSDetail!#REF!</f>
        <v>#REF!</v>
      </c>
      <c r="R611" t="e">
        <f>GRMSDetail!#REF!</f>
        <v>#REF!</v>
      </c>
      <c r="S611" t="e">
        <f>GRMSDetail!#REF!</f>
        <v>#REF!</v>
      </c>
      <c r="T611" t="e">
        <f>VLOOKUP('XL-OPT'!Q611,Months!$A$4:$D$288,4)</f>
        <v>#REF!</v>
      </c>
    </row>
    <row r="612" spans="15:20" x14ac:dyDescent="0.2">
      <c r="O612" t="e">
        <f t="shared" si="37"/>
        <v>#REF!</v>
      </c>
      <c r="P612" t="e">
        <f>GRMSDetail!#REF!</f>
        <v>#REF!</v>
      </c>
      <c r="Q612" s="161" t="e">
        <f>GRMSDetail!#REF!</f>
        <v>#REF!</v>
      </c>
      <c r="R612" t="e">
        <f>GRMSDetail!#REF!</f>
        <v>#REF!</v>
      </c>
      <c r="S612" t="e">
        <f>GRMSDetail!#REF!</f>
        <v>#REF!</v>
      </c>
      <c r="T612" t="e">
        <f>VLOOKUP('XL-OPT'!Q612,Months!$A$4:$D$288,4)</f>
        <v>#REF!</v>
      </c>
    </row>
    <row r="613" spans="15:20" x14ac:dyDescent="0.2">
      <c r="O613" t="e">
        <f t="shared" si="37"/>
        <v>#REF!</v>
      </c>
      <c r="P613" t="e">
        <f>GRMSDetail!#REF!</f>
        <v>#REF!</v>
      </c>
      <c r="Q613" s="161" t="e">
        <f>GRMSDetail!#REF!</f>
        <v>#REF!</v>
      </c>
      <c r="R613" t="e">
        <f>GRMSDetail!#REF!</f>
        <v>#REF!</v>
      </c>
      <c r="S613" t="e">
        <f>GRMSDetail!#REF!</f>
        <v>#REF!</v>
      </c>
      <c r="T613" t="e">
        <f>VLOOKUP('XL-OPT'!Q613,Months!$A$4:$D$288,4)</f>
        <v>#REF!</v>
      </c>
    </row>
    <row r="614" spans="15:20" x14ac:dyDescent="0.2">
      <c r="O614" t="e">
        <f t="shared" si="37"/>
        <v>#REF!</v>
      </c>
      <c r="P614" t="e">
        <f>GRMSDetail!#REF!</f>
        <v>#REF!</v>
      </c>
      <c r="Q614" s="161" t="e">
        <f>GRMSDetail!#REF!</f>
        <v>#REF!</v>
      </c>
      <c r="R614" t="e">
        <f>GRMSDetail!#REF!</f>
        <v>#REF!</v>
      </c>
      <c r="S614" t="e">
        <f>GRMSDetail!#REF!</f>
        <v>#REF!</v>
      </c>
      <c r="T614" t="e">
        <f>VLOOKUP('XL-OPT'!Q614,Months!$A$4:$D$288,4)</f>
        <v>#REF!</v>
      </c>
    </row>
    <row r="615" spans="15:20" x14ac:dyDescent="0.2">
      <c r="O615" t="e">
        <f t="shared" si="37"/>
        <v>#REF!</v>
      </c>
      <c r="P615" t="e">
        <f>GRMSDetail!#REF!</f>
        <v>#REF!</v>
      </c>
      <c r="Q615" s="161" t="e">
        <f>GRMSDetail!#REF!</f>
        <v>#REF!</v>
      </c>
      <c r="R615" t="e">
        <f>GRMSDetail!#REF!</f>
        <v>#REF!</v>
      </c>
      <c r="S615" t="e">
        <f>GRMSDetail!#REF!</f>
        <v>#REF!</v>
      </c>
      <c r="T615" t="e">
        <f>VLOOKUP('XL-OPT'!Q615,Months!$A$4:$D$288,4)</f>
        <v>#REF!</v>
      </c>
    </row>
    <row r="616" spans="15:20" x14ac:dyDescent="0.2">
      <c r="O616" t="e">
        <f t="shared" si="37"/>
        <v>#REF!</v>
      </c>
      <c r="P616" t="e">
        <f>GRMSDetail!#REF!</f>
        <v>#REF!</v>
      </c>
      <c r="Q616" s="161" t="e">
        <f>GRMSDetail!#REF!</f>
        <v>#REF!</v>
      </c>
      <c r="R616" t="e">
        <f>GRMSDetail!#REF!</f>
        <v>#REF!</v>
      </c>
      <c r="S616" t="e">
        <f>GRMSDetail!#REF!</f>
        <v>#REF!</v>
      </c>
      <c r="T616" t="e">
        <f>VLOOKUP('XL-OPT'!Q616,Months!$A$4:$D$288,4)</f>
        <v>#REF!</v>
      </c>
    </row>
    <row r="617" spans="15:20" x14ac:dyDescent="0.2">
      <c r="O617" t="e">
        <f t="shared" si="37"/>
        <v>#REF!</v>
      </c>
      <c r="P617" t="e">
        <f>GRMSDetail!#REF!</f>
        <v>#REF!</v>
      </c>
      <c r="Q617" s="161" t="e">
        <f>GRMSDetail!#REF!</f>
        <v>#REF!</v>
      </c>
      <c r="R617" t="e">
        <f>GRMSDetail!#REF!</f>
        <v>#REF!</v>
      </c>
      <c r="S617" t="e">
        <f>GRMSDetail!#REF!</f>
        <v>#REF!</v>
      </c>
      <c r="T617" t="e">
        <f>VLOOKUP('XL-OPT'!Q617,Months!$A$4:$D$288,4)</f>
        <v>#REF!</v>
      </c>
    </row>
    <row r="618" spans="15:20" x14ac:dyDescent="0.2">
      <c r="O618" t="e">
        <f t="shared" si="37"/>
        <v>#REF!</v>
      </c>
      <c r="P618" t="e">
        <f>GRMSDetail!#REF!</f>
        <v>#REF!</v>
      </c>
      <c r="Q618" s="161" t="e">
        <f>GRMSDetail!#REF!</f>
        <v>#REF!</v>
      </c>
      <c r="R618" t="e">
        <f>GRMSDetail!#REF!</f>
        <v>#REF!</v>
      </c>
      <c r="S618" t="e">
        <f>GRMSDetail!#REF!</f>
        <v>#REF!</v>
      </c>
      <c r="T618" t="e">
        <f>VLOOKUP('XL-OPT'!Q618,Months!$A$4:$D$288,4)</f>
        <v>#REF!</v>
      </c>
    </row>
    <row r="619" spans="15:20" x14ac:dyDescent="0.2">
      <c r="O619" t="e">
        <f t="shared" si="37"/>
        <v>#REF!</v>
      </c>
      <c r="P619" t="e">
        <f>GRMSDetail!#REF!</f>
        <v>#REF!</v>
      </c>
      <c r="Q619" s="161" t="e">
        <f>GRMSDetail!#REF!</f>
        <v>#REF!</v>
      </c>
      <c r="R619" t="e">
        <f>GRMSDetail!#REF!</f>
        <v>#REF!</v>
      </c>
      <c r="S619" t="e">
        <f>GRMSDetail!#REF!</f>
        <v>#REF!</v>
      </c>
      <c r="T619" t="e">
        <f>VLOOKUP('XL-OPT'!Q619,Months!$A$4:$D$288,4)</f>
        <v>#REF!</v>
      </c>
    </row>
    <row r="620" spans="15:20" x14ac:dyDescent="0.2">
      <c r="O620" t="e">
        <f t="shared" si="37"/>
        <v>#REF!</v>
      </c>
      <c r="P620" t="e">
        <f>GRMSDetail!#REF!</f>
        <v>#REF!</v>
      </c>
      <c r="Q620" s="161" t="e">
        <f>GRMSDetail!#REF!</f>
        <v>#REF!</v>
      </c>
      <c r="R620" t="e">
        <f>GRMSDetail!#REF!</f>
        <v>#REF!</v>
      </c>
      <c r="S620" t="e">
        <f>GRMSDetail!#REF!</f>
        <v>#REF!</v>
      </c>
      <c r="T620" t="e">
        <f>VLOOKUP('XL-OPT'!Q620,Months!$A$4:$D$288,4)</f>
        <v>#REF!</v>
      </c>
    </row>
    <row r="621" spans="15:20" x14ac:dyDescent="0.2">
      <c r="O621" t="e">
        <f t="shared" si="37"/>
        <v>#REF!</v>
      </c>
      <c r="P621" t="e">
        <f>GRMSDetail!#REF!</f>
        <v>#REF!</v>
      </c>
      <c r="Q621" s="161" t="e">
        <f>GRMSDetail!#REF!</f>
        <v>#REF!</v>
      </c>
      <c r="R621" t="e">
        <f>GRMSDetail!#REF!</f>
        <v>#REF!</v>
      </c>
      <c r="S621" t="e">
        <f>GRMSDetail!#REF!</f>
        <v>#REF!</v>
      </c>
      <c r="T621" t="e">
        <f>VLOOKUP('XL-OPT'!Q621,Months!$A$4:$D$288,4)</f>
        <v>#REF!</v>
      </c>
    </row>
    <row r="622" spans="15:20" x14ac:dyDescent="0.2">
      <c r="O622" t="e">
        <f t="shared" si="37"/>
        <v>#REF!</v>
      </c>
      <c r="P622" t="e">
        <f>GRMSDetail!#REF!</f>
        <v>#REF!</v>
      </c>
      <c r="Q622" s="161" t="e">
        <f>GRMSDetail!#REF!</f>
        <v>#REF!</v>
      </c>
      <c r="R622" t="e">
        <f>GRMSDetail!#REF!</f>
        <v>#REF!</v>
      </c>
      <c r="S622" t="e">
        <f>GRMSDetail!#REF!</f>
        <v>#REF!</v>
      </c>
      <c r="T622" t="e">
        <f>VLOOKUP('XL-OPT'!Q622,Months!$A$4:$D$288,4)</f>
        <v>#REF!</v>
      </c>
    </row>
    <row r="623" spans="15:20" x14ac:dyDescent="0.2">
      <c r="O623" t="e">
        <f t="shared" si="37"/>
        <v>#REF!</v>
      </c>
      <c r="P623" t="e">
        <f>GRMSDetail!#REF!</f>
        <v>#REF!</v>
      </c>
      <c r="Q623" s="161" t="e">
        <f>GRMSDetail!#REF!</f>
        <v>#REF!</v>
      </c>
      <c r="R623" t="e">
        <f>GRMSDetail!#REF!</f>
        <v>#REF!</v>
      </c>
      <c r="S623" t="e">
        <f>GRMSDetail!#REF!</f>
        <v>#REF!</v>
      </c>
      <c r="T623" t="e">
        <f>VLOOKUP('XL-OPT'!Q623,Months!$A$4:$D$288,4)</f>
        <v>#REF!</v>
      </c>
    </row>
    <row r="624" spans="15:20" x14ac:dyDescent="0.2">
      <c r="O624" t="e">
        <f t="shared" si="37"/>
        <v>#REF!</v>
      </c>
      <c r="P624" t="e">
        <f>GRMSDetail!#REF!</f>
        <v>#REF!</v>
      </c>
      <c r="Q624" s="161" t="e">
        <f>GRMSDetail!#REF!</f>
        <v>#REF!</v>
      </c>
      <c r="R624" t="e">
        <f>GRMSDetail!#REF!</f>
        <v>#REF!</v>
      </c>
      <c r="S624" t="e">
        <f>GRMSDetail!#REF!</f>
        <v>#REF!</v>
      </c>
      <c r="T624" t="e">
        <f>VLOOKUP('XL-OPT'!Q624,Months!$A$4:$D$288,4)</f>
        <v>#REF!</v>
      </c>
    </row>
    <row r="625" spans="15:20" x14ac:dyDescent="0.2">
      <c r="O625" t="e">
        <f t="shared" si="37"/>
        <v>#REF!</v>
      </c>
      <c r="P625" t="e">
        <f>GRMSDetail!#REF!</f>
        <v>#REF!</v>
      </c>
      <c r="Q625" s="161" t="e">
        <f>GRMSDetail!#REF!</f>
        <v>#REF!</v>
      </c>
      <c r="R625" t="e">
        <f>GRMSDetail!#REF!</f>
        <v>#REF!</v>
      </c>
      <c r="S625" t="e">
        <f>GRMSDetail!#REF!</f>
        <v>#REF!</v>
      </c>
      <c r="T625" t="e">
        <f>VLOOKUP('XL-OPT'!Q625,Months!$A$4:$D$288,4)</f>
        <v>#REF!</v>
      </c>
    </row>
    <row r="626" spans="15:20" x14ac:dyDescent="0.2">
      <c r="O626" t="e">
        <f t="shared" si="37"/>
        <v>#REF!</v>
      </c>
      <c r="P626" t="e">
        <f>GRMSDetail!#REF!</f>
        <v>#REF!</v>
      </c>
      <c r="Q626" s="161" t="e">
        <f>GRMSDetail!#REF!</f>
        <v>#REF!</v>
      </c>
      <c r="R626" t="e">
        <f>GRMSDetail!#REF!</f>
        <v>#REF!</v>
      </c>
      <c r="S626" t="e">
        <f>GRMSDetail!#REF!</f>
        <v>#REF!</v>
      </c>
      <c r="T626" t="e">
        <f>VLOOKUP('XL-OPT'!Q626,Months!$A$4:$D$288,4)</f>
        <v>#REF!</v>
      </c>
    </row>
    <row r="627" spans="15:20" x14ac:dyDescent="0.2">
      <c r="O627" t="e">
        <f t="shared" si="37"/>
        <v>#REF!</v>
      </c>
      <c r="P627" t="e">
        <f>GRMSDetail!#REF!</f>
        <v>#REF!</v>
      </c>
      <c r="Q627" s="161" t="e">
        <f>GRMSDetail!#REF!</f>
        <v>#REF!</v>
      </c>
      <c r="R627" t="e">
        <f>GRMSDetail!#REF!</f>
        <v>#REF!</v>
      </c>
      <c r="S627" t="e">
        <f>GRMSDetail!#REF!</f>
        <v>#REF!</v>
      </c>
      <c r="T627" t="e">
        <f>VLOOKUP('XL-OPT'!Q627,Months!$A$4:$D$288,4)</f>
        <v>#REF!</v>
      </c>
    </row>
    <row r="628" spans="15:20" x14ac:dyDescent="0.2">
      <c r="O628" t="e">
        <f t="shared" si="37"/>
        <v>#REF!</v>
      </c>
      <c r="P628" t="e">
        <f>GRMSDetail!#REF!</f>
        <v>#REF!</v>
      </c>
      <c r="Q628" s="161" t="e">
        <f>GRMSDetail!#REF!</f>
        <v>#REF!</v>
      </c>
      <c r="R628" t="e">
        <f>GRMSDetail!#REF!</f>
        <v>#REF!</v>
      </c>
      <c r="S628" t="e">
        <f>GRMSDetail!#REF!</f>
        <v>#REF!</v>
      </c>
      <c r="T628" t="e">
        <f>VLOOKUP('XL-OPT'!Q628,Months!$A$4:$D$288,4)</f>
        <v>#REF!</v>
      </c>
    </row>
    <row r="629" spans="15:20" x14ac:dyDescent="0.2">
      <c r="O629" t="e">
        <f t="shared" si="37"/>
        <v>#REF!</v>
      </c>
      <c r="P629" t="e">
        <f>GRMSDetail!#REF!</f>
        <v>#REF!</v>
      </c>
      <c r="Q629" s="161" t="e">
        <f>GRMSDetail!#REF!</f>
        <v>#REF!</v>
      </c>
      <c r="R629" t="e">
        <f>GRMSDetail!#REF!</f>
        <v>#REF!</v>
      </c>
      <c r="S629" t="e">
        <f>GRMSDetail!#REF!</f>
        <v>#REF!</v>
      </c>
      <c r="T629" t="e">
        <f>VLOOKUP('XL-OPT'!Q629,Months!$A$4:$D$288,4)</f>
        <v>#REF!</v>
      </c>
    </row>
    <row r="630" spans="15:20" x14ac:dyDescent="0.2">
      <c r="O630" t="e">
        <f t="shared" si="37"/>
        <v>#REF!</v>
      </c>
      <c r="P630" t="e">
        <f>GRMSDetail!#REF!</f>
        <v>#REF!</v>
      </c>
      <c r="Q630" s="161" t="e">
        <f>GRMSDetail!#REF!</f>
        <v>#REF!</v>
      </c>
      <c r="R630" t="e">
        <f>GRMSDetail!#REF!</f>
        <v>#REF!</v>
      </c>
      <c r="S630" t="e">
        <f>GRMSDetail!#REF!</f>
        <v>#REF!</v>
      </c>
      <c r="T630" t="e">
        <f>VLOOKUP('XL-OPT'!Q630,Months!$A$4:$D$288,4)</f>
        <v>#REF!</v>
      </c>
    </row>
    <row r="631" spans="15:20" x14ac:dyDescent="0.2">
      <c r="O631" t="e">
        <f t="shared" si="37"/>
        <v>#REF!</v>
      </c>
      <c r="P631" t="e">
        <f>GRMSDetail!#REF!</f>
        <v>#REF!</v>
      </c>
      <c r="Q631" s="161" t="e">
        <f>GRMSDetail!#REF!</f>
        <v>#REF!</v>
      </c>
      <c r="R631" t="e">
        <f>GRMSDetail!#REF!</f>
        <v>#REF!</v>
      </c>
      <c r="S631" t="e">
        <f>GRMSDetail!#REF!</f>
        <v>#REF!</v>
      </c>
      <c r="T631" t="e">
        <f>VLOOKUP('XL-OPT'!Q631,Months!$A$4:$D$288,4)</f>
        <v>#REF!</v>
      </c>
    </row>
    <row r="632" spans="15:20" x14ac:dyDescent="0.2">
      <c r="O632" t="e">
        <f t="shared" si="37"/>
        <v>#REF!</v>
      </c>
      <c r="P632" t="e">
        <f>GRMSDetail!#REF!</f>
        <v>#REF!</v>
      </c>
      <c r="Q632" s="161" t="e">
        <f>GRMSDetail!#REF!</f>
        <v>#REF!</v>
      </c>
      <c r="R632" t="e">
        <f>GRMSDetail!#REF!</f>
        <v>#REF!</v>
      </c>
      <c r="S632" t="e">
        <f>GRMSDetail!#REF!</f>
        <v>#REF!</v>
      </c>
      <c r="T632" t="e">
        <f>VLOOKUP('XL-OPT'!Q632,Months!$A$4:$D$288,4)</f>
        <v>#REF!</v>
      </c>
    </row>
    <row r="633" spans="15:20" x14ac:dyDescent="0.2">
      <c r="O633" t="e">
        <f t="shared" si="37"/>
        <v>#REF!</v>
      </c>
      <c r="P633" t="e">
        <f>GRMSDetail!#REF!</f>
        <v>#REF!</v>
      </c>
      <c r="Q633" s="161" t="e">
        <f>GRMSDetail!#REF!</f>
        <v>#REF!</v>
      </c>
      <c r="R633" t="e">
        <f>GRMSDetail!#REF!</f>
        <v>#REF!</v>
      </c>
      <c r="S633" t="e">
        <f>GRMSDetail!#REF!</f>
        <v>#REF!</v>
      </c>
      <c r="T633" t="e">
        <f>VLOOKUP('XL-OPT'!Q633,Months!$A$4:$D$288,4)</f>
        <v>#REF!</v>
      </c>
    </row>
    <row r="634" spans="15:20" x14ac:dyDescent="0.2">
      <c r="O634" t="e">
        <f t="shared" si="37"/>
        <v>#REF!</v>
      </c>
      <c r="P634" t="e">
        <f>GRMSDetail!#REF!</f>
        <v>#REF!</v>
      </c>
      <c r="Q634" s="161" t="e">
        <f>GRMSDetail!#REF!</f>
        <v>#REF!</v>
      </c>
      <c r="R634" t="e">
        <f>GRMSDetail!#REF!</f>
        <v>#REF!</v>
      </c>
      <c r="S634" t="e">
        <f>GRMSDetail!#REF!</f>
        <v>#REF!</v>
      </c>
      <c r="T634" t="e">
        <f>VLOOKUP('XL-OPT'!Q634,Months!$A$4:$D$288,4)</f>
        <v>#REF!</v>
      </c>
    </row>
    <row r="635" spans="15:20" x14ac:dyDescent="0.2">
      <c r="O635" t="e">
        <f t="shared" si="37"/>
        <v>#REF!</v>
      </c>
      <c r="P635" t="e">
        <f>GRMSDetail!#REF!</f>
        <v>#REF!</v>
      </c>
      <c r="Q635" s="161" t="e">
        <f>GRMSDetail!#REF!</f>
        <v>#REF!</v>
      </c>
      <c r="R635" t="e">
        <f>GRMSDetail!#REF!</f>
        <v>#REF!</v>
      </c>
      <c r="S635" t="e">
        <f>GRMSDetail!#REF!</f>
        <v>#REF!</v>
      </c>
      <c r="T635" t="e">
        <f>VLOOKUP('XL-OPT'!Q635,Months!$A$4:$D$288,4)</f>
        <v>#REF!</v>
      </c>
    </row>
    <row r="636" spans="15:20" x14ac:dyDescent="0.2">
      <c r="O636" t="e">
        <f t="shared" si="37"/>
        <v>#REF!</v>
      </c>
      <c r="P636" t="e">
        <f>GRMSDetail!#REF!</f>
        <v>#REF!</v>
      </c>
      <c r="Q636" s="161" t="e">
        <f>GRMSDetail!#REF!</f>
        <v>#REF!</v>
      </c>
      <c r="R636" t="e">
        <f>GRMSDetail!#REF!</f>
        <v>#REF!</v>
      </c>
      <c r="S636" t="e">
        <f>GRMSDetail!#REF!</f>
        <v>#REF!</v>
      </c>
      <c r="T636" t="e">
        <f>VLOOKUP('XL-OPT'!Q636,Months!$A$4:$D$288,4)</f>
        <v>#REF!</v>
      </c>
    </row>
    <row r="637" spans="15:20" x14ac:dyDescent="0.2">
      <c r="O637" t="e">
        <f t="shared" si="37"/>
        <v>#REF!</v>
      </c>
      <c r="P637" t="e">
        <f>GRMSDetail!#REF!</f>
        <v>#REF!</v>
      </c>
      <c r="Q637" s="161" t="e">
        <f>GRMSDetail!#REF!</f>
        <v>#REF!</v>
      </c>
      <c r="R637" t="e">
        <f>GRMSDetail!#REF!</f>
        <v>#REF!</v>
      </c>
      <c r="S637" t="e">
        <f>GRMSDetail!#REF!</f>
        <v>#REF!</v>
      </c>
      <c r="T637" t="e">
        <f>VLOOKUP('XL-OPT'!Q637,Months!$A$4:$D$288,4)</f>
        <v>#REF!</v>
      </c>
    </row>
    <row r="638" spans="15:20" x14ac:dyDescent="0.2">
      <c r="O638" t="e">
        <f t="shared" si="37"/>
        <v>#REF!</v>
      </c>
      <c r="P638" t="e">
        <f>GRMSDetail!#REF!</f>
        <v>#REF!</v>
      </c>
      <c r="Q638" s="161" t="e">
        <f>GRMSDetail!#REF!</f>
        <v>#REF!</v>
      </c>
      <c r="R638" t="e">
        <f>GRMSDetail!#REF!</f>
        <v>#REF!</v>
      </c>
      <c r="S638" t="e">
        <f>GRMSDetail!#REF!</f>
        <v>#REF!</v>
      </c>
      <c r="T638" t="e">
        <f>VLOOKUP('XL-OPT'!Q638,Months!$A$4:$D$288,4)</f>
        <v>#REF!</v>
      </c>
    </row>
    <row r="639" spans="15:20" x14ac:dyDescent="0.2">
      <c r="O639" t="e">
        <f t="shared" si="37"/>
        <v>#REF!</v>
      </c>
      <c r="P639" t="e">
        <f>GRMSDetail!#REF!</f>
        <v>#REF!</v>
      </c>
      <c r="Q639" s="161" t="e">
        <f>GRMSDetail!#REF!</f>
        <v>#REF!</v>
      </c>
      <c r="R639" t="e">
        <f>GRMSDetail!#REF!</f>
        <v>#REF!</v>
      </c>
      <c r="S639" t="e">
        <f>GRMSDetail!#REF!</f>
        <v>#REF!</v>
      </c>
      <c r="T639" t="e">
        <f>VLOOKUP('XL-OPT'!Q639,Months!$A$4:$D$288,4)</f>
        <v>#REF!</v>
      </c>
    </row>
    <row r="640" spans="15:20" x14ac:dyDescent="0.2">
      <c r="O640" t="e">
        <f t="shared" si="37"/>
        <v>#REF!</v>
      </c>
      <c r="P640" t="e">
        <f>GRMSDetail!#REF!</f>
        <v>#REF!</v>
      </c>
      <c r="Q640" s="161" t="e">
        <f>GRMSDetail!#REF!</f>
        <v>#REF!</v>
      </c>
      <c r="R640" t="e">
        <f>GRMSDetail!#REF!</f>
        <v>#REF!</v>
      </c>
      <c r="S640" t="e">
        <f>GRMSDetail!#REF!</f>
        <v>#REF!</v>
      </c>
      <c r="T640" t="e">
        <f>VLOOKUP('XL-OPT'!Q640,Months!$A$4:$D$288,4)</f>
        <v>#REF!</v>
      </c>
    </row>
    <row r="641" spans="15:20" x14ac:dyDescent="0.2">
      <c r="O641" t="e">
        <f t="shared" ref="O641:O704" si="38">CONCATENATE(P641,Q641)</f>
        <v>#REF!</v>
      </c>
      <c r="P641" t="e">
        <f>GRMSDetail!#REF!</f>
        <v>#REF!</v>
      </c>
      <c r="Q641" s="161" t="e">
        <f>GRMSDetail!#REF!</f>
        <v>#REF!</v>
      </c>
      <c r="R641" t="e">
        <f>GRMSDetail!#REF!</f>
        <v>#REF!</v>
      </c>
      <c r="S641" t="e">
        <f>GRMSDetail!#REF!</f>
        <v>#REF!</v>
      </c>
      <c r="T641" t="e">
        <f>VLOOKUP('XL-OPT'!Q641,Months!$A$4:$D$288,4)</f>
        <v>#REF!</v>
      </c>
    </row>
    <row r="642" spans="15:20" x14ac:dyDescent="0.2">
      <c r="O642" t="e">
        <f t="shared" si="38"/>
        <v>#REF!</v>
      </c>
      <c r="P642" t="e">
        <f>GRMSDetail!#REF!</f>
        <v>#REF!</v>
      </c>
      <c r="Q642" s="161" t="e">
        <f>GRMSDetail!#REF!</f>
        <v>#REF!</v>
      </c>
      <c r="R642" t="e">
        <f>GRMSDetail!#REF!</f>
        <v>#REF!</v>
      </c>
      <c r="S642" t="e">
        <f>GRMSDetail!#REF!</f>
        <v>#REF!</v>
      </c>
      <c r="T642" t="e">
        <f>VLOOKUP('XL-OPT'!Q642,Months!$A$4:$D$288,4)</f>
        <v>#REF!</v>
      </c>
    </row>
    <row r="643" spans="15:20" x14ac:dyDescent="0.2">
      <c r="O643" t="e">
        <f t="shared" si="38"/>
        <v>#REF!</v>
      </c>
      <c r="P643" t="e">
        <f>GRMSDetail!#REF!</f>
        <v>#REF!</v>
      </c>
      <c r="Q643" s="161" t="e">
        <f>GRMSDetail!#REF!</f>
        <v>#REF!</v>
      </c>
      <c r="R643" t="e">
        <f>GRMSDetail!#REF!</f>
        <v>#REF!</v>
      </c>
      <c r="S643" t="e">
        <f>GRMSDetail!#REF!</f>
        <v>#REF!</v>
      </c>
      <c r="T643" t="e">
        <f>VLOOKUP('XL-OPT'!Q643,Months!$A$4:$D$288,4)</f>
        <v>#REF!</v>
      </c>
    </row>
    <row r="644" spans="15:20" x14ac:dyDescent="0.2">
      <c r="O644" t="e">
        <f t="shared" si="38"/>
        <v>#REF!</v>
      </c>
      <c r="P644" t="e">
        <f>GRMSDetail!#REF!</f>
        <v>#REF!</v>
      </c>
      <c r="Q644" s="161" t="e">
        <f>GRMSDetail!#REF!</f>
        <v>#REF!</v>
      </c>
      <c r="R644" t="e">
        <f>GRMSDetail!#REF!</f>
        <v>#REF!</v>
      </c>
      <c r="S644" t="e">
        <f>GRMSDetail!#REF!</f>
        <v>#REF!</v>
      </c>
      <c r="T644" t="e">
        <f>VLOOKUP('XL-OPT'!Q644,Months!$A$4:$D$288,4)</f>
        <v>#REF!</v>
      </c>
    </row>
    <row r="645" spans="15:20" x14ac:dyDescent="0.2">
      <c r="O645" t="e">
        <f t="shared" si="38"/>
        <v>#REF!</v>
      </c>
      <c r="P645" t="e">
        <f>GRMSDetail!#REF!</f>
        <v>#REF!</v>
      </c>
      <c r="Q645" s="161" t="e">
        <f>GRMSDetail!#REF!</f>
        <v>#REF!</v>
      </c>
      <c r="R645" t="e">
        <f>GRMSDetail!#REF!</f>
        <v>#REF!</v>
      </c>
      <c r="S645" t="e">
        <f>GRMSDetail!#REF!</f>
        <v>#REF!</v>
      </c>
      <c r="T645" t="e">
        <f>VLOOKUP('XL-OPT'!Q645,Months!$A$4:$D$288,4)</f>
        <v>#REF!</v>
      </c>
    </row>
    <row r="646" spans="15:20" x14ac:dyDescent="0.2">
      <c r="O646" t="e">
        <f t="shared" si="38"/>
        <v>#REF!</v>
      </c>
      <c r="P646" t="e">
        <f>GRMSDetail!#REF!</f>
        <v>#REF!</v>
      </c>
      <c r="Q646" s="161" t="e">
        <f>GRMSDetail!#REF!</f>
        <v>#REF!</v>
      </c>
      <c r="R646" t="e">
        <f>GRMSDetail!#REF!</f>
        <v>#REF!</v>
      </c>
      <c r="S646" t="e">
        <f>GRMSDetail!#REF!</f>
        <v>#REF!</v>
      </c>
      <c r="T646" t="e">
        <f>VLOOKUP('XL-OPT'!Q646,Months!$A$4:$D$288,4)</f>
        <v>#REF!</v>
      </c>
    </row>
    <row r="647" spans="15:20" x14ac:dyDescent="0.2">
      <c r="O647" t="e">
        <f t="shared" si="38"/>
        <v>#REF!</v>
      </c>
      <c r="P647" t="e">
        <f>GRMSDetail!#REF!</f>
        <v>#REF!</v>
      </c>
      <c r="Q647" s="161" t="e">
        <f>GRMSDetail!#REF!</f>
        <v>#REF!</v>
      </c>
      <c r="R647" t="e">
        <f>GRMSDetail!#REF!</f>
        <v>#REF!</v>
      </c>
      <c r="S647" t="e">
        <f>GRMSDetail!#REF!</f>
        <v>#REF!</v>
      </c>
      <c r="T647" t="e">
        <f>VLOOKUP('XL-OPT'!Q647,Months!$A$4:$D$288,4)</f>
        <v>#REF!</v>
      </c>
    </row>
    <row r="648" spans="15:20" x14ac:dyDescent="0.2">
      <c r="O648" t="e">
        <f t="shared" si="38"/>
        <v>#REF!</v>
      </c>
      <c r="P648" t="e">
        <f>GRMSDetail!#REF!</f>
        <v>#REF!</v>
      </c>
      <c r="Q648" s="161" t="e">
        <f>GRMSDetail!#REF!</f>
        <v>#REF!</v>
      </c>
      <c r="R648" t="e">
        <f>GRMSDetail!#REF!</f>
        <v>#REF!</v>
      </c>
      <c r="S648" t="e">
        <f>GRMSDetail!#REF!</f>
        <v>#REF!</v>
      </c>
      <c r="T648" t="e">
        <f>VLOOKUP('XL-OPT'!Q648,Months!$A$4:$D$288,4)</f>
        <v>#REF!</v>
      </c>
    </row>
    <row r="649" spans="15:20" x14ac:dyDescent="0.2">
      <c r="O649" t="e">
        <f t="shared" si="38"/>
        <v>#REF!</v>
      </c>
      <c r="P649" t="e">
        <f>GRMSDetail!#REF!</f>
        <v>#REF!</v>
      </c>
      <c r="Q649" s="161" t="e">
        <f>GRMSDetail!#REF!</f>
        <v>#REF!</v>
      </c>
      <c r="R649" t="e">
        <f>GRMSDetail!#REF!</f>
        <v>#REF!</v>
      </c>
      <c r="S649" t="e">
        <f>GRMSDetail!#REF!</f>
        <v>#REF!</v>
      </c>
      <c r="T649" t="e">
        <f>VLOOKUP('XL-OPT'!Q649,Months!$A$4:$D$288,4)</f>
        <v>#REF!</v>
      </c>
    </row>
    <row r="650" spans="15:20" x14ac:dyDescent="0.2">
      <c r="O650" t="e">
        <f t="shared" si="38"/>
        <v>#REF!</v>
      </c>
      <c r="P650" t="e">
        <f>GRMSDetail!#REF!</f>
        <v>#REF!</v>
      </c>
      <c r="Q650" s="161" t="e">
        <f>GRMSDetail!#REF!</f>
        <v>#REF!</v>
      </c>
      <c r="R650" t="e">
        <f>GRMSDetail!#REF!</f>
        <v>#REF!</v>
      </c>
      <c r="S650" t="e">
        <f>GRMSDetail!#REF!</f>
        <v>#REF!</v>
      </c>
      <c r="T650" t="e">
        <f>VLOOKUP('XL-OPT'!Q650,Months!$A$4:$D$288,4)</f>
        <v>#REF!</v>
      </c>
    </row>
    <row r="651" spans="15:20" x14ac:dyDescent="0.2">
      <c r="O651" t="e">
        <f t="shared" si="38"/>
        <v>#REF!</v>
      </c>
      <c r="P651" t="e">
        <f>GRMSDetail!#REF!</f>
        <v>#REF!</v>
      </c>
      <c r="Q651" s="161" t="e">
        <f>GRMSDetail!#REF!</f>
        <v>#REF!</v>
      </c>
      <c r="R651" t="e">
        <f>GRMSDetail!#REF!</f>
        <v>#REF!</v>
      </c>
      <c r="S651" t="e">
        <f>GRMSDetail!#REF!</f>
        <v>#REF!</v>
      </c>
      <c r="T651" t="e">
        <f>VLOOKUP('XL-OPT'!Q651,Months!$A$4:$D$288,4)</f>
        <v>#REF!</v>
      </c>
    </row>
    <row r="652" spans="15:20" x14ac:dyDescent="0.2">
      <c r="O652" t="e">
        <f t="shared" si="38"/>
        <v>#REF!</v>
      </c>
      <c r="P652" t="e">
        <f>GRMSDetail!#REF!</f>
        <v>#REF!</v>
      </c>
      <c r="Q652" s="161" t="e">
        <f>GRMSDetail!#REF!</f>
        <v>#REF!</v>
      </c>
      <c r="R652" t="e">
        <f>GRMSDetail!#REF!</f>
        <v>#REF!</v>
      </c>
      <c r="S652" t="e">
        <f>GRMSDetail!#REF!</f>
        <v>#REF!</v>
      </c>
      <c r="T652" t="e">
        <f>VLOOKUP('XL-OPT'!Q652,Months!$A$4:$D$288,4)</f>
        <v>#REF!</v>
      </c>
    </row>
    <row r="653" spans="15:20" x14ac:dyDescent="0.2">
      <c r="O653" t="e">
        <f t="shared" si="38"/>
        <v>#REF!</v>
      </c>
      <c r="P653" t="e">
        <f>GRMSDetail!#REF!</f>
        <v>#REF!</v>
      </c>
      <c r="Q653" s="161" t="e">
        <f>GRMSDetail!#REF!</f>
        <v>#REF!</v>
      </c>
      <c r="R653" t="e">
        <f>GRMSDetail!#REF!</f>
        <v>#REF!</v>
      </c>
      <c r="S653" t="e">
        <f>GRMSDetail!#REF!</f>
        <v>#REF!</v>
      </c>
      <c r="T653" t="e">
        <f>VLOOKUP('XL-OPT'!Q653,Months!$A$4:$D$288,4)</f>
        <v>#REF!</v>
      </c>
    </row>
    <row r="654" spans="15:20" x14ac:dyDescent="0.2">
      <c r="O654" t="e">
        <f t="shared" si="38"/>
        <v>#REF!</v>
      </c>
      <c r="P654" t="e">
        <f>GRMSDetail!#REF!</f>
        <v>#REF!</v>
      </c>
      <c r="Q654" s="161" t="e">
        <f>GRMSDetail!#REF!</f>
        <v>#REF!</v>
      </c>
      <c r="R654" t="e">
        <f>GRMSDetail!#REF!</f>
        <v>#REF!</v>
      </c>
      <c r="S654" t="e">
        <f>GRMSDetail!#REF!</f>
        <v>#REF!</v>
      </c>
      <c r="T654" t="e">
        <f>VLOOKUP('XL-OPT'!Q654,Months!$A$4:$D$288,4)</f>
        <v>#REF!</v>
      </c>
    </row>
    <row r="655" spans="15:20" x14ac:dyDescent="0.2">
      <c r="O655" t="e">
        <f t="shared" si="38"/>
        <v>#REF!</v>
      </c>
      <c r="P655" t="e">
        <f>GRMSDetail!#REF!</f>
        <v>#REF!</v>
      </c>
      <c r="Q655" s="161" t="e">
        <f>GRMSDetail!#REF!</f>
        <v>#REF!</v>
      </c>
      <c r="R655" t="e">
        <f>GRMSDetail!#REF!</f>
        <v>#REF!</v>
      </c>
      <c r="S655" t="e">
        <f>GRMSDetail!#REF!</f>
        <v>#REF!</v>
      </c>
      <c r="T655" t="e">
        <f>VLOOKUP('XL-OPT'!Q655,Months!$A$4:$D$288,4)</f>
        <v>#REF!</v>
      </c>
    </row>
    <row r="656" spans="15:20" x14ac:dyDescent="0.2">
      <c r="O656" t="e">
        <f t="shared" si="38"/>
        <v>#REF!</v>
      </c>
      <c r="P656" t="e">
        <f>GRMSDetail!#REF!</f>
        <v>#REF!</v>
      </c>
      <c r="Q656" s="161" t="e">
        <f>GRMSDetail!#REF!</f>
        <v>#REF!</v>
      </c>
      <c r="R656" t="e">
        <f>GRMSDetail!#REF!</f>
        <v>#REF!</v>
      </c>
      <c r="S656" t="e">
        <f>GRMSDetail!#REF!</f>
        <v>#REF!</v>
      </c>
      <c r="T656" t="e">
        <f>VLOOKUP('XL-OPT'!Q656,Months!$A$4:$D$288,4)</f>
        <v>#REF!</v>
      </c>
    </row>
    <row r="657" spans="15:20" x14ac:dyDescent="0.2">
      <c r="O657" t="e">
        <f t="shared" si="38"/>
        <v>#REF!</v>
      </c>
      <c r="P657" t="e">
        <f>GRMSDetail!#REF!</f>
        <v>#REF!</v>
      </c>
      <c r="Q657" s="161" t="e">
        <f>GRMSDetail!#REF!</f>
        <v>#REF!</v>
      </c>
      <c r="R657" t="e">
        <f>GRMSDetail!#REF!</f>
        <v>#REF!</v>
      </c>
      <c r="S657" t="e">
        <f>GRMSDetail!#REF!</f>
        <v>#REF!</v>
      </c>
      <c r="T657" t="e">
        <f>VLOOKUP('XL-OPT'!Q657,Months!$A$4:$D$288,4)</f>
        <v>#REF!</v>
      </c>
    </row>
    <row r="658" spans="15:20" x14ac:dyDescent="0.2">
      <c r="O658" t="e">
        <f t="shared" si="38"/>
        <v>#REF!</v>
      </c>
      <c r="P658" t="e">
        <f>GRMSDetail!#REF!</f>
        <v>#REF!</v>
      </c>
      <c r="Q658" s="161" t="e">
        <f>GRMSDetail!#REF!</f>
        <v>#REF!</v>
      </c>
      <c r="R658" t="e">
        <f>GRMSDetail!#REF!</f>
        <v>#REF!</v>
      </c>
      <c r="S658" t="e">
        <f>GRMSDetail!#REF!</f>
        <v>#REF!</v>
      </c>
      <c r="T658" t="e">
        <f>VLOOKUP('XL-OPT'!Q658,Months!$A$4:$D$288,4)</f>
        <v>#REF!</v>
      </c>
    </row>
    <row r="659" spans="15:20" x14ac:dyDescent="0.2">
      <c r="O659" t="e">
        <f t="shared" si="38"/>
        <v>#REF!</v>
      </c>
      <c r="P659" t="e">
        <f>GRMSDetail!#REF!</f>
        <v>#REF!</v>
      </c>
      <c r="Q659" s="161" t="e">
        <f>GRMSDetail!#REF!</f>
        <v>#REF!</v>
      </c>
      <c r="R659" t="e">
        <f>GRMSDetail!#REF!</f>
        <v>#REF!</v>
      </c>
      <c r="S659" t="e">
        <f>GRMSDetail!#REF!</f>
        <v>#REF!</v>
      </c>
      <c r="T659" t="e">
        <f>VLOOKUP('XL-OPT'!Q659,Months!$A$4:$D$288,4)</f>
        <v>#REF!</v>
      </c>
    </row>
    <row r="660" spans="15:20" x14ac:dyDescent="0.2">
      <c r="O660" t="e">
        <f t="shared" si="38"/>
        <v>#REF!</v>
      </c>
      <c r="P660" t="e">
        <f>GRMSDetail!#REF!</f>
        <v>#REF!</v>
      </c>
      <c r="Q660" s="161" t="e">
        <f>GRMSDetail!#REF!</f>
        <v>#REF!</v>
      </c>
      <c r="R660" t="e">
        <f>GRMSDetail!#REF!</f>
        <v>#REF!</v>
      </c>
      <c r="S660" t="e">
        <f>GRMSDetail!#REF!</f>
        <v>#REF!</v>
      </c>
      <c r="T660" t="e">
        <f>VLOOKUP('XL-OPT'!Q660,Months!$A$4:$D$288,4)</f>
        <v>#REF!</v>
      </c>
    </row>
    <row r="661" spans="15:20" x14ac:dyDescent="0.2">
      <c r="O661" t="e">
        <f t="shared" si="38"/>
        <v>#REF!</v>
      </c>
      <c r="P661" t="e">
        <f>GRMSDetail!#REF!</f>
        <v>#REF!</v>
      </c>
      <c r="Q661" s="161" t="e">
        <f>GRMSDetail!#REF!</f>
        <v>#REF!</v>
      </c>
      <c r="R661" t="e">
        <f>GRMSDetail!#REF!</f>
        <v>#REF!</v>
      </c>
      <c r="S661" t="e">
        <f>GRMSDetail!#REF!</f>
        <v>#REF!</v>
      </c>
      <c r="T661" t="e">
        <f>VLOOKUP('XL-OPT'!Q661,Months!$A$4:$D$288,4)</f>
        <v>#REF!</v>
      </c>
    </row>
    <row r="662" spans="15:20" x14ac:dyDescent="0.2">
      <c r="O662" t="e">
        <f t="shared" si="38"/>
        <v>#REF!</v>
      </c>
      <c r="P662" t="e">
        <f>GRMSDetail!#REF!</f>
        <v>#REF!</v>
      </c>
      <c r="Q662" s="161" t="e">
        <f>GRMSDetail!#REF!</f>
        <v>#REF!</v>
      </c>
      <c r="R662" t="e">
        <f>GRMSDetail!#REF!</f>
        <v>#REF!</v>
      </c>
      <c r="S662" t="e">
        <f>GRMSDetail!#REF!</f>
        <v>#REF!</v>
      </c>
      <c r="T662" t="e">
        <f>VLOOKUP('XL-OPT'!Q662,Months!$A$4:$D$288,4)</f>
        <v>#REF!</v>
      </c>
    </row>
    <row r="663" spans="15:20" x14ac:dyDescent="0.2">
      <c r="O663" t="e">
        <f t="shared" si="38"/>
        <v>#REF!</v>
      </c>
      <c r="P663" t="e">
        <f>GRMSDetail!#REF!</f>
        <v>#REF!</v>
      </c>
      <c r="Q663" s="161" t="e">
        <f>GRMSDetail!#REF!</f>
        <v>#REF!</v>
      </c>
      <c r="R663" t="e">
        <f>GRMSDetail!#REF!</f>
        <v>#REF!</v>
      </c>
      <c r="S663" t="e">
        <f>GRMSDetail!#REF!</f>
        <v>#REF!</v>
      </c>
      <c r="T663" t="e">
        <f>VLOOKUP('XL-OPT'!Q663,Months!$A$4:$D$288,4)</f>
        <v>#REF!</v>
      </c>
    </row>
    <row r="664" spans="15:20" x14ac:dyDescent="0.2">
      <c r="O664" t="e">
        <f t="shared" si="38"/>
        <v>#REF!</v>
      </c>
      <c r="P664" t="e">
        <f>GRMSDetail!#REF!</f>
        <v>#REF!</v>
      </c>
      <c r="Q664" s="161" t="e">
        <f>GRMSDetail!#REF!</f>
        <v>#REF!</v>
      </c>
      <c r="R664" t="e">
        <f>GRMSDetail!#REF!</f>
        <v>#REF!</v>
      </c>
      <c r="S664" t="e">
        <f>GRMSDetail!#REF!</f>
        <v>#REF!</v>
      </c>
      <c r="T664" t="e">
        <f>VLOOKUP('XL-OPT'!Q664,Months!$A$4:$D$288,4)</f>
        <v>#REF!</v>
      </c>
    </row>
    <row r="665" spans="15:20" x14ac:dyDescent="0.2">
      <c r="O665" t="e">
        <f t="shared" si="38"/>
        <v>#REF!</v>
      </c>
      <c r="P665" t="e">
        <f>GRMSDetail!#REF!</f>
        <v>#REF!</v>
      </c>
      <c r="Q665" s="161" t="e">
        <f>GRMSDetail!#REF!</f>
        <v>#REF!</v>
      </c>
      <c r="R665" t="e">
        <f>GRMSDetail!#REF!</f>
        <v>#REF!</v>
      </c>
      <c r="S665" t="e">
        <f>GRMSDetail!#REF!</f>
        <v>#REF!</v>
      </c>
      <c r="T665" t="e">
        <f>VLOOKUP('XL-OPT'!Q665,Months!$A$4:$D$288,4)</f>
        <v>#REF!</v>
      </c>
    </row>
    <row r="666" spans="15:20" x14ac:dyDescent="0.2">
      <c r="O666" t="e">
        <f t="shared" si="38"/>
        <v>#REF!</v>
      </c>
      <c r="P666" t="e">
        <f>GRMSDetail!#REF!</f>
        <v>#REF!</v>
      </c>
      <c r="Q666" s="161" t="e">
        <f>GRMSDetail!#REF!</f>
        <v>#REF!</v>
      </c>
      <c r="R666" t="e">
        <f>GRMSDetail!#REF!</f>
        <v>#REF!</v>
      </c>
      <c r="S666" t="e">
        <f>GRMSDetail!#REF!</f>
        <v>#REF!</v>
      </c>
      <c r="T666" t="e">
        <f>VLOOKUP('XL-OPT'!Q666,Months!$A$4:$D$288,4)</f>
        <v>#REF!</v>
      </c>
    </row>
    <row r="667" spans="15:20" x14ac:dyDescent="0.2">
      <c r="O667" t="e">
        <f t="shared" si="38"/>
        <v>#REF!</v>
      </c>
      <c r="P667" t="e">
        <f>GRMSDetail!#REF!</f>
        <v>#REF!</v>
      </c>
      <c r="Q667" s="161" t="e">
        <f>GRMSDetail!#REF!</f>
        <v>#REF!</v>
      </c>
      <c r="R667" t="e">
        <f>GRMSDetail!#REF!</f>
        <v>#REF!</v>
      </c>
      <c r="S667" t="e">
        <f>GRMSDetail!#REF!</f>
        <v>#REF!</v>
      </c>
      <c r="T667" t="e">
        <f>VLOOKUP('XL-OPT'!Q667,Months!$A$4:$D$288,4)</f>
        <v>#REF!</v>
      </c>
    </row>
    <row r="668" spans="15:20" x14ac:dyDescent="0.2">
      <c r="O668" t="e">
        <f t="shared" si="38"/>
        <v>#REF!</v>
      </c>
      <c r="P668" t="e">
        <f>GRMSDetail!#REF!</f>
        <v>#REF!</v>
      </c>
      <c r="Q668" s="161" t="e">
        <f>GRMSDetail!#REF!</f>
        <v>#REF!</v>
      </c>
      <c r="R668" t="e">
        <f>GRMSDetail!#REF!</f>
        <v>#REF!</v>
      </c>
      <c r="S668" t="e">
        <f>GRMSDetail!#REF!</f>
        <v>#REF!</v>
      </c>
      <c r="T668" t="e">
        <f>VLOOKUP('XL-OPT'!Q668,Months!$A$4:$D$288,4)</f>
        <v>#REF!</v>
      </c>
    </row>
    <row r="669" spans="15:20" x14ac:dyDescent="0.2">
      <c r="O669" t="e">
        <f t="shared" si="38"/>
        <v>#REF!</v>
      </c>
      <c r="P669" t="e">
        <f>GRMSDetail!#REF!</f>
        <v>#REF!</v>
      </c>
      <c r="Q669" s="161" t="e">
        <f>GRMSDetail!#REF!</f>
        <v>#REF!</v>
      </c>
      <c r="R669" t="e">
        <f>GRMSDetail!#REF!</f>
        <v>#REF!</v>
      </c>
      <c r="S669" t="e">
        <f>GRMSDetail!#REF!</f>
        <v>#REF!</v>
      </c>
      <c r="T669" t="e">
        <f>VLOOKUP('XL-OPT'!Q669,Months!$A$4:$D$288,4)</f>
        <v>#REF!</v>
      </c>
    </row>
    <row r="670" spans="15:20" x14ac:dyDescent="0.2">
      <c r="O670" t="e">
        <f t="shared" si="38"/>
        <v>#REF!</v>
      </c>
      <c r="P670" t="e">
        <f>GRMSDetail!#REF!</f>
        <v>#REF!</v>
      </c>
      <c r="Q670" s="161" t="e">
        <f>GRMSDetail!#REF!</f>
        <v>#REF!</v>
      </c>
      <c r="R670" t="e">
        <f>GRMSDetail!#REF!</f>
        <v>#REF!</v>
      </c>
      <c r="S670" t="e">
        <f>GRMSDetail!#REF!</f>
        <v>#REF!</v>
      </c>
      <c r="T670" t="e">
        <f>VLOOKUP('XL-OPT'!Q670,Months!$A$4:$D$288,4)</f>
        <v>#REF!</v>
      </c>
    </row>
    <row r="671" spans="15:20" x14ac:dyDescent="0.2">
      <c r="O671" t="e">
        <f t="shared" si="38"/>
        <v>#REF!</v>
      </c>
      <c r="P671" t="e">
        <f>GRMSDetail!#REF!</f>
        <v>#REF!</v>
      </c>
      <c r="Q671" s="161" t="e">
        <f>GRMSDetail!#REF!</f>
        <v>#REF!</v>
      </c>
      <c r="R671" t="e">
        <f>GRMSDetail!#REF!</f>
        <v>#REF!</v>
      </c>
      <c r="S671" t="e">
        <f>GRMSDetail!#REF!</f>
        <v>#REF!</v>
      </c>
      <c r="T671" t="e">
        <f>VLOOKUP('XL-OPT'!Q671,Months!$A$4:$D$288,4)</f>
        <v>#REF!</v>
      </c>
    </row>
    <row r="672" spans="15:20" x14ac:dyDescent="0.2">
      <c r="O672" t="e">
        <f t="shared" si="38"/>
        <v>#REF!</v>
      </c>
      <c r="P672" t="e">
        <f>GRMSDetail!#REF!</f>
        <v>#REF!</v>
      </c>
      <c r="Q672" s="161" t="e">
        <f>GRMSDetail!#REF!</f>
        <v>#REF!</v>
      </c>
      <c r="R672" t="e">
        <f>GRMSDetail!#REF!</f>
        <v>#REF!</v>
      </c>
      <c r="S672" t="e">
        <f>GRMSDetail!#REF!</f>
        <v>#REF!</v>
      </c>
      <c r="T672" t="e">
        <f>VLOOKUP('XL-OPT'!Q672,Months!$A$4:$D$288,4)</f>
        <v>#REF!</v>
      </c>
    </row>
    <row r="673" spans="15:20" x14ac:dyDescent="0.2">
      <c r="O673" t="e">
        <f t="shared" si="38"/>
        <v>#REF!</v>
      </c>
      <c r="P673" t="e">
        <f>GRMSDetail!#REF!</f>
        <v>#REF!</v>
      </c>
      <c r="Q673" s="161" t="e">
        <f>GRMSDetail!#REF!</f>
        <v>#REF!</v>
      </c>
      <c r="R673" t="e">
        <f>GRMSDetail!#REF!</f>
        <v>#REF!</v>
      </c>
      <c r="S673" t="e">
        <f>GRMSDetail!#REF!</f>
        <v>#REF!</v>
      </c>
      <c r="T673" t="e">
        <f>VLOOKUP('XL-OPT'!Q673,Months!$A$4:$D$288,4)</f>
        <v>#REF!</v>
      </c>
    </row>
    <row r="674" spans="15:20" x14ac:dyDescent="0.2">
      <c r="O674" t="e">
        <f t="shared" si="38"/>
        <v>#REF!</v>
      </c>
      <c r="P674" t="e">
        <f>GRMSDetail!#REF!</f>
        <v>#REF!</v>
      </c>
      <c r="Q674" s="161" t="e">
        <f>GRMSDetail!#REF!</f>
        <v>#REF!</v>
      </c>
      <c r="R674" t="e">
        <f>GRMSDetail!#REF!</f>
        <v>#REF!</v>
      </c>
      <c r="S674" t="e">
        <f>GRMSDetail!#REF!</f>
        <v>#REF!</v>
      </c>
      <c r="T674" t="e">
        <f>VLOOKUP('XL-OPT'!Q674,Months!$A$4:$D$288,4)</f>
        <v>#REF!</v>
      </c>
    </row>
    <row r="675" spans="15:20" x14ac:dyDescent="0.2">
      <c r="O675" t="e">
        <f t="shared" si="38"/>
        <v>#REF!</v>
      </c>
      <c r="P675" t="e">
        <f>GRMSDetail!#REF!</f>
        <v>#REF!</v>
      </c>
      <c r="Q675" s="161" t="e">
        <f>GRMSDetail!#REF!</f>
        <v>#REF!</v>
      </c>
      <c r="R675" t="e">
        <f>GRMSDetail!#REF!</f>
        <v>#REF!</v>
      </c>
      <c r="S675" t="e">
        <f>GRMSDetail!#REF!</f>
        <v>#REF!</v>
      </c>
      <c r="T675" t="e">
        <f>VLOOKUP('XL-OPT'!Q675,Months!$A$4:$D$288,4)</f>
        <v>#REF!</v>
      </c>
    </row>
    <row r="676" spans="15:20" x14ac:dyDescent="0.2">
      <c r="O676" t="e">
        <f t="shared" si="38"/>
        <v>#REF!</v>
      </c>
      <c r="P676" t="e">
        <f>GRMSDetail!#REF!</f>
        <v>#REF!</v>
      </c>
      <c r="Q676" s="161" t="e">
        <f>GRMSDetail!#REF!</f>
        <v>#REF!</v>
      </c>
      <c r="R676" t="e">
        <f>GRMSDetail!#REF!</f>
        <v>#REF!</v>
      </c>
      <c r="S676" t="e">
        <f>GRMSDetail!#REF!</f>
        <v>#REF!</v>
      </c>
      <c r="T676" t="e">
        <f>VLOOKUP('XL-OPT'!Q676,Months!$A$4:$D$288,4)</f>
        <v>#REF!</v>
      </c>
    </row>
    <row r="677" spans="15:20" x14ac:dyDescent="0.2">
      <c r="O677" t="e">
        <f t="shared" si="38"/>
        <v>#REF!</v>
      </c>
      <c r="P677" t="e">
        <f>GRMSDetail!#REF!</f>
        <v>#REF!</v>
      </c>
      <c r="Q677" s="161" t="e">
        <f>GRMSDetail!#REF!</f>
        <v>#REF!</v>
      </c>
      <c r="R677" t="e">
        <f>GRMSDetail!#REF!</f>
        <v>#REF!</v>
      </c>
      <c r="S677" t="e">
        <f>GRMSDetail!#REF!</f>
        <v>#REF!</v>
      </c>
      <c r="T677" t="e">
        <f>VLOOKUP('XL-OPT'!Q677,Months!$A$4:$D$288,4)</f>
        <v>#REF!</v>
      </c>
    </row>
    <row r="678" spans="15:20" x14ac:dyDescent="0.2">
      <c r="O678" t="e">
        <f t="shared" si="38"/>
        <v>#REF!</v>
      </c>
      <c r="P678" t="e">
        <f>GRMSDetail!#REF!</f>
        <v>#REF!</v>
      </c>
      <c r="Q678" s="161" t="e">
        <f>GRMSDetail!#REF!</f>
        <v>#REF!</v>
      </c>
      <c r="R678" t="e">
        <f>GRMSDetail!#REF!</f>
        <v>#REF!</v>
      </c>
      <c r="S678" t="e">
        <f>GRMSDetail!#REF!</f>
        <v>#REF!</v>
      </c>
      <c r="T678" t="e">
        <f>VLOOKUP('XL-OPT'!Q678,Months!$A$4:$D$288,4)</f>
        <v>#REF!</v>
      </c>
    </row>
    <row r="679" spans="15:20" x14ac:dyDescent="0.2">
      <c r="O679" t="e">
        <f t="shared" si="38"/>
        <v>#REF!</v>
      </c>
      <c r="P679" t="e">
        <f>GRMSDetail!#REF!</f>
        <v>#REF!</v>
      </c>
      <c r="Q679" s="161" t="e">
        <f>GRMSDetail!#REF!</f>
        <v>#REF!</v>
      </c>
      <c r="R679" t="e">
        <f>GRMSDetail!#REF!</f>
        <v>#REF!</v>
      </c>
      <c r="S679" t="e">
        <f>GRMSDetail!#REF!</f>
        <v>#REF!</v>
      </c>
      <c r="T679" t="e">
        <f>VLOOKUP('XL-OPT'!Q679,Months!$A$4:$D$288,4)</f>
        <v>#REF!</v>
      </c>
    </row>
    <row r="680" spans="15:20" x14ac:dyDescent="0.2">
      <c r="O680" t="e">
        <f t="shared" si="38"/>
        <v>#REF!</v>
      </c>
      <c r="P680" t="e">
        <f>GRMSDetail!#REF!</f>
        <v>#REF!</v>
      </c>
      <c r="Q680" s="161" t="e">
        <f>GRMSDetail!#REF!</f>
        <v>#REF!</v>
      </c>
      <c r="R680" t="e">
        <f>GRMSDetail!#REF!</f>
        <v>#REF!</v>
      </c>
      <c r="S680" t="e">
        <f>GRMSDetail!#REF!</f>
        <v>#REF!</v>
      </c>
      <c r="T680" t="e">
        <f>VLOOKUP('XL-OPT'!Q680,Months!$A$4:$D$288,4)</f>
        <v>#REF!</v>
      </c>
    </row>
    <row r="681" spans="15:20" x14ac:dyDescent="0.2">
      <c r="O681" t="e">
        <f t="shared" si="38"/>
        <v>#REF!</v>
      </c>
      <c r="P681" t="e">
        <f>GRMSDetail!#REF!</f>
        <v>#REF!</v>
      </c>
      <c r="Q681" s="161" t="e">
        <f>GRMSDetail!#REF!</f>
        <v>#REF!</v>
      </c>
      <c r="R681" t="e">
        <f>GRMSDetail!#REF!</f>
        <v>#REF!</v>
      </c>
      <c r="S681" t="e">
        <f>GRMSDetail!#REF!</f>
        <v>#REF!</v>
      </c>
      <c r="T681" t="e">
        <f>VLOOKUP('XL-OPT'!Q681,Months!$A$4:$D$288,4)</f>
        <v>#REF!</v>
      </c>
    </row>
    <row r="682" spans="15:20" x14ac:dyDescent="0.2">
      <c r="O682" t="e">
        <f t="shared" si="38"/>
        <v>#REF!</v>
      </c>
      <c r="P682" t="e">
        <f>GRMSDetail!#REF!</f>
        <v>#REF!</v>
      </c>
      <c r="Q682" s="161" t="e">
        <f>GRMSDetail!#REF!</f>
        <v>#REF!</v>
      </c>
      <c r="R682" t="e">
        <f>GRMSDetail!#REF!</f>
        <v>#REF!</v>
      </c>
      <c r="S682" t="e">
        <f>GRMSDetail!#REF!</f>
        <v>#REF!</v>
      </c>
      <c r="T682" t="e">
        <f>VLOOKUP('XL-OPT'!Q682,Months!$A$4:$D$288,4)</f>
        <v>#REF!</v>
      </c>
    </row>
    <row r="683" spans="15:20" x14ac:dyDescent="0.2">
      <c r="O683" t="e">
        <f t="shared" si="38"/>
        <v>#REF!</v>
      </c>
      <c r="P683" t="e">
        <f>GRMSDetail!#REF!</f>
        <v>#REF!</v>
      </c>
      <c r="Q683" s="161" t="e">
        <f>GRMSDetail!#REF!</f>
        <v>#REF!</v>
      </c>
      <c r="R683" t="e">
        <f>GRMSDetail!#REF!</f>
        <v>#REF!</v>
      </c>
      <c r="S683" t="e">
        <f>GRMSDetail!#REF!</f>
        <v>#REF!</v>
      </c>
      <c r="T683" t="e">
        <f>VLOOKUP('XL-OPT'!Q683,Months!$A$4:$D$288,4)</f>
        <v>#REF!</v>
      </c>
    </row>
    <row r="684" spans="15:20" x14ac:dyDescent="0.2">
      <c r="O684" t="e">
        <f t="shared" si="38"/>
        <v>#REF!</v>
      </c>
      <c r="P684" t="e">
        <f>GRMSDetail!#REF!</f>
        <v>#REF!</v>
      </c>
      <c r="Q684" s="161" t="e">
        <f>GRMSDetail!#REF!</f>
        <v>#REF!</v>
      </c>
      <c r="R684" t="e">
        <f>GRMSDetail!#REF!</f>
        <v>#REF!</v>
      </c>
      <c r="S684" t="e">
        <f>GRMSDetail!#REF!</f>
        <v>#REF!</v>
      </c>
      <c r="T684" t="e">
        <f>VLOOKUP('XL-OPT'!Q684,Months!$A$4:$D$288,4)</f>
        <v>#REF!</v>
      </c>
    </row>
    <row r="685" spans="15:20" x14ac:dyDescent="0.2">
      <c r="O685" t="e">
        <f t="shared" si="38"/>
        <v>#REF!</v>
      </c>
      <c r="P685" t="e">
        <f>GRMSDetail!#REF!</f>
        <v>#REF!</v>
      </c>
      <c r="Q685" s="161" t="e">
        <f>GRMSDetail!#REF!</f>
        <v>#REF!</v>
      </c>
      <c r="R685" t="e">
        <f>GRMSDetail!#REF!</f>
        <v>#REF!</v>
      </c>
      <c r="S685" t="e">
        <f>GRMSDetail!#REF!</f>
        <v>#REF!</v>
      </c>
      <c r="T685" t="e">
        <f>VLOOKUP('XL-OPT'!Q685,Months!$A$4:$D$288,4)</f>
        <v>#REF!</v>
      </c>
    </row>
    <row r="686" spans="15:20" x14ac:dyDescent="0.2">
      <c r="O686" t="e">
        <f t="shared" si="38"/>
        <v>#REF!</v>
      </c>
      <c r="P686" t="e">
        <f>GRMSDetail!#REF!</f>
        <v>#REF!</v>
      </c>
      <c r="Q686" s="161" t="e">
        <f>GRMSDetail!#REF!</f>
        <v>#REF!</v>
      </c>
      <c r="R686" t="e">
        <f>GRMSDetail!#REF!</f>
        <v>#REF!</v>
      </c>
      <c r="S686" t="e">
        <f>GRMSDetail!#REF!</f>
        <v>#REF!</v>
      </c>
      <c r="T686" t="e">
        <f>VLOOKUP('XL-OPT'!Q686,Months!$A$4:$D$288,4)</f>
        <v>#REF!</v>
      </c>
    </row>
    <row r="687" spans="15:20" x14ac:dyDescent="0.2">
      <c r="O687" t="e">
        <f t="shared" si="38"/>
        <v>#REF!</v>
      </c>
      <c r="P687" t="e">
        <f>GRMSDetail!#REF!</f>
        <v>#REF!</v>
      </c>
      <c r="Q687" s="161" t="e">
        <f>GRMSDetail!#REF!</f>
        <v>#REF!</v>
      </c>
      <c r="R687" t="e">
        <f>GRMSDetail!#REF!</f>
        <v>#REF!</v>
      </c>
      <c r="S687" t="e">
        <f>GRMSDetail!#REF!</f>
        <v>#REF!</v>
      </c>
      <c r="T687" t="e">
        <f>VLOOKUP('XL-OPT'!Q687,Months!$A$4:$D$288,4)</f>
        <v>#REF!</v>
      </c>
    </row>
    <row r="688" spans="15:20" x14ac:dyDescent="0.2">
      <c r="O688" t="e">
        <f t="shared" si="38"/>
        <v>#REF!</v>
      </c>
      <c r="P688" t="e">
        <f>GRMSDetail!#REF!</f>
        <v>#REF!</v>
      </c>
      <c r="Q688" s="161" t="e">
        <f>GRMSDetail!#REF!</f>
        <v>#REF!</v>
      </c>
      <c r="R688" t="e">
        <f>GRMSDetail!#REF!</f>
        <v>#REF!</v>
      </c>
      <c r="S688" t="e">
        <f>GRMSDetail!#REF!</f>
        <v>#REF!</v>
      </c>
      <c r="T688" t="e">
        <f>VLOOKUP('XL-OPT'!Q688,Months!$A$4:$D$288,4)</f>
        <v>#REF!</v>
      </c>
    </row>
    <row r="689" spans="15:20" x14ac:dyDescent="0.2">
      <c r="O689" t="e">
        <f t="shared" si="38"/>
        <v>#REF!</v>
      </c>
      <c r="P689" t="e">
        <f>GRMSDetail!#REF!</f>
        <v>#REF!</v>
      </c>
      <c r="Q689" s="161" t="e">
        <f>GRMSDetail!#REF!</f>
        <v>#REF!</v>
      </c>
      <c r="R689" t="e">
        <f>GRMSDetail!#REF!</f>
        <v>#REF!</v>
      </c>
      <c r="S689" t="e">
        <f>GRMSDetail!#REF!</f>
        <v>#REF!</v>
      </c>
      <c r="T689" t="e">
        <f>VLOOKUP('XL-OPT'!Q689,Months!$A$4:$D$288,4)</f>
        <v>#REF!</v>
      </c>
    </row>
    <row r="690" spans="15:20" x14ac:dyDescent="0.2">
      <c r="O690" t="e">
        <f t="shared" si="38"/>
        <v>#REF!</v>
      </c>
      <c r="P690" t="e">
        <f>GRMSDetail!#REF!</f>
        <v>#REF!</v>
      </c>
      <c r="Q690" s="161" t="e">
        <f>GRMSDetail!#REF!</f>
        <v>#REF!</v>
      </c>
      <c r="R690" t="e">
        <f>GRMSDetail!#REF!</f>
        <v>#REF!</v>
      </c>
      <c r="S690" t="e">
        <f>GRMSDetail!#REF!</f>
        <v>#REF!</v>
      </c>
      <c r="T690" t="e">
        <f>VLOOKUP('XL-OPT'!Q690,Months!$A$4:$D$288,4)</f>
        <v>#REF!</v>
      </c>
    </row>
    <row r="691" spans="15:20" x14ac:dyDescent="0.2">
      <c r="O691" t="e">
        <f t="shared" si="38"/>
        <v>#REF!</v>
      </c>
      <c r="P691" t="e">
        <f>GRMSDetail!#REF!</f>
        <v>#REF!</v>
      </c>
      <c r="Q691" s="161" t="e">
        <f>GRMSDetail!#REF!</f>
        <v>#REF!</v>
      </c>
      <c r="R691" t="e">
        <f>GRMSDetail!#REF!</f>
        <v>#REF!</v>
      </c>
      <c r="S691" t="e">
        <f>GRMSDetail!#REF!</f>
        <v>#REF!</v>
      </c>
      <c r="T691" t="e">
        <f>VLOOKUP('XL-OPT'!Q691,Months!$A$4:$D$288,4)</f>
        <v>#REF!</v>
      </c>
    </row>
    <row r="692" spans="15:20" x14ac:dyDescent="0.2">
      <c r="O692" t="e">
        <f t="shared" si="38"/>
        <v>#REF!</v>
      </c>
      <c r="P692" t="e">
        <f>GRMSDetail!#REF!</f>
        <v>#REF!</v>
      </c>
      <c r="Q692" s="161" t="e">
        <f>GRMSDetail!#REF!</f>
        <v>#REF!</v>
      </c>
      <c r="R692" t="e">
        <f>GRMSDetail!#REF!</f>
        <v>#REF!</v>
      </c>
      <c r="S692" t="e">
        <f>GRMSDetail!#REF!</f>
        <v>#REF!</v>
      </c>
      <c r="T692" t="e">
        <f>VLOOKUP('XL-OPT'!Q692,Months!$A$4:$D$288,4)</f>
        <v>#REF!</v>
      </c>
    </row>
    <row r="693" spans="15:20" x14ac:dyDescent="0.2">
      <c r="O693" t="e">
        <f t="shared" si="38"/>
        <v>#REF!</v>
      </c>
      <c r="P693" t="e">
        <f>GRMSDetail!#REF!</f>
        <v>#REF!</v>
      </c>
      <c r="Q693" s="161" t="e">
        <f>GRMSDetail!#REF!</f>
        <v>#REF!</v>
      </c>
      <c r="R693" t="e">
        <f>GRMSDetail!#REF!</f>
        <v>#REF!</v>
      </c>
      <c r="S693" t="e">
        <f>GRMSDetail!#REF!</f>
        <v>#REF!</v>
      </c>
      <c r="T693" t="e">
        <f>VLOOKUP('XL-OPT'!Q693,Months!$A$4:$D$288,4)</f>
        <v>#REF!</v>
      </c>
    </row>
    <row r="694" spans="15:20" x14ac:dyDescent="0.2">
      <c r="O694" t="e">
        <f t="shared" si="38"/>
        <v>#REF!</v>
      </c>
      <c r="P694" t="e">
        <f>GRMSDetail!#REF!</f>
        <v>#REF!</v>
      </c>
      <c r="Q694" s="161" t="e">
        <f>GRMSDetail!#REF!</f>
        <v>#REF!</v>
      </c>
      <c r="R694" t="e">
        <f>GRMSDetail!#REF!</f>
        <v>#REF!</v>
      </c>
      <c r="S694" t="e">
        <f>GRMSDetail!#REF!</f>
        <v>#REF!</v>
      </c>
      <c r="T694" t="e">
        <f>VLOOKUP('XL-OPT'!Q694,Months!$A$4:$D$288,4)</f>
        <v>#REF!</v>
      </c>
    </row>
    <row r="695" spans="15:20" x14ac:dyDescent="0.2">
      <c r="O695" t="e">
        <f t="shared" si="38"/>
        <v>#REF!</v>
      </c>
      <c r="P695" t="e">
        <f>GRMSDetail!#REF!</f>
        <v>#REF!</v>
      </c>
      <c r="Q695" s="161" t="e">
        <f>GRMSDetail!#REF!</f>
        <v>#REF!</v>
      </c>
      <c r="R695" t="e">
        <f>GRMSDetail!#REF!</f>
        <v>#REF!</v>
      </c>
      <c r="S695" t="e">
        <f>GRMSDetail!#REF!</f>
        <v>#REF!</v>
      </c>
      <c r="T695" t="e">
        <f>VLOOKUP('XL-OPT'!Q695,Months!$A$4:$D$288,4)</f>
        <v>#REF!</v>
      </c>
    </row>
    <row r="696" spans="15:20" x14ac:dyDescent="0.2">
      <c r="O696" t="e">
        <f t="shared" si="38"/>
        <v>#REF!</v>
      </c>
      <c r="P696" t="e">
        <f>GRMSDetail!#REF!</f>
        <v>#REF!</v>
      </c>
      <c r="Q696" s="161" t="e">
        <f>GRMSDetail!#REF!</f>
        <v>#REF!</v>
      </c>
      <c r="R696" t="e">
        <f>GRMSDetail!#REF!</f>
        <v>#REF!</v>
      </c>
      <c r="S696" t="e">
        <f>GRMSDetail!#REF!</f>
        <v>#REF!</v>
      </c>
      <c r="T696" t="e">
        <f>VLOOKUP('XL-OPT'!Q696,Months!$A$4:$D$288,4)</f>
        <v>#REF!</v>
      </c>
    </row>
    <row r="697" spans="15:20" x14ac:dyDescent="0.2">
      <c r="O697" t="e">
        <f t="shared" si="38"/>
        <v>#REF!</v>
      </c>
      <c r="P697" t="e">
        <f>GRMSDetail!#REF!</f>
        <v>#REF!</v>
      </c>
      <c r="Q697" s="161" t="e">
        <f>GRMSDetail!#REF!</f>
        <v>#REF!</v>
      </c>
      <c r="R697" t="e">
        <f>GRMSDetail!#REF!</f>
        <v>#REF!</v>
      </c>
      <c r="S697" t="e">
        <f>GRMSDetail!#REF!</f>
        <v>#REF!</v>
      </c>
      <c r="T697" t="e">
        <f>VLOOKUP('XL-OPT'!Q697,Months!$A$4:$D$288,4)</f>
        <v>#REF!</v>
      </c>
    </row>
    <row r="698" spans="15:20" x14ac:dyDescent="0.2">
      <c r="O698" t="e">
        <f t="shared" si="38"/>
        <v>#REF!</v>
      </c>
      <c r="P698" t="e">
        <f>GRMSDetail!#REF!</f>
        <v>#REF!</v>
      </c>
      <c r="Q698" s="161" t="e">
        <f>GRMSDetail!#REF!</f>
        <v>#REF!</v>
      </c>
      <c r="R698" t="e">
        <f>GRMSDetail!#REF!</f>
        <v>#REF!</v>
      </c>
      <c r="S698" t="e">
        <f>GRMSDetail!#REF!</f>
        <v>#REF!</v>
      </c>
      <c r="T698" t="e">
        <f>VLOOKUP('XL-OPT'!Q698,Months!$A$4:$D$288,4)</f>
        <v>#REF!</v>
      </c>
    </row>
    <row r="699" spans="15:20" x14ac:dyDescent="0.2">
      <c r="O699" t="e">
        <f t="shared" si="38"/>
        <v>#REF!</v>
      </c>
      <c r="P699" t="e">
        <f>GRMSDetail!#REF!</f>
        <v>#REF!</v>
      </c>
      <c r="Q699" s="161" t="e">
        <f>GRMSDetail!#REF!</f>
        <v>#REF!</v>
      </c>
      <c r="R699" t="e">
        <f>GRMSDetail!#REF!</f>
        <v>#REF!</v>
      </c>
      <c r="S699" t="e">
        <f>GRMSDetail!#REF!</f>
        <v>#REF!</v>
      </c>
      <c r="T699" t="e">
        <f>VLOOKUP('XL-OPT'!Q699,Months!$A$4:$D$288,4)</f>
        <v>#REF!</v>
      </c>
    </row>
    <row r="700" spans="15:20" x14ac:dyDescent="0.2">
      <c r="O700" t="e">
        <f t="shared" si="38"/>
        <v>#REF!</v>
      </c>
      <c r="P700" t="e">
        <f>GRMSDetail!#REF!</f>
        <v>#REF!</v>
      </c>
      <c r="Q700" s="161" t="e">
        <f>GRMSDetail!#REF!</f>
        <v>#REF!</v>
      </c>
      <c r="R700" t="e">
        <f>GRMSDetail!#REF!</f>
        <v>#REF!</v>
      </c>
      <c r="S700" t="e">
        <f>GRMSDetail!#REF!</f>
        <v>#REF!</v>
      </c>
      <c r="T700" t="e">
        <f>VLOOKUP('XL-OPT'!Q700,Months!$A$4:$D$288,4)</f>
        <v>#REF!</v>
      </c>
    </row>
    <row r="701" spans="15:20" x14ac:dyDescent="0.2">
      <c r="O701" t="e">
        <f t="shared" si="38"/>
        <v>#REF!</v>
      </c>
      <c r="P701" t="e">
        <f>GRMSDetail!#REF!</f>
        <v>#REF!</v>
      </c>
      <c r="Q701" s="161" t="e">
        <f>GRMSDetail!#REF!</f>
        <v>#REF!</v>
      </c>
      <c r="R701" t="e">
        <f>GRMSDetail!#REF!</f>
        <v>#REF!</v>
      </c>
      <c r="S701" t="e">
        <f>GRMSDetail!#REF!</f>
        <v>#REF!</v>
      </c>
      <c r="T701" t="e">
        <f>VLOOKUP('XL-OPT'!Q701,Months!$A$4:$D$288,4)</f>
        <v>#REF!</v>
      </c>
    </row>
    <row r="702" spans="15:20" x14ac:dyDescent="0.2">
      <c r="O702" t="e">
        <f t="shared" si="38"/>
        <v>#REF!</v>
      </c>
      <c r="P702" t="e">
        <f>GRMSDetail!#REF!</f>
        <v>#REF!</v>
      </c>
      <c r="Q702" s="161" t="e">
        <f>GRMSDetail!#REF!</f>
        <v>#REF!</v>
      </c>
      <c r="R702" t="e">
        <f>GRMSDetail!#REF!</f>
        <v>#REF!</v>
      </c>
      <c r="S702" t="e">
        <f>GRMSDetail!#REF!</f>
        <v>#REF!</v>
      </c>
      <c r="T702" t="e">
        <f>VLOOKUP('XL-OPT'!Q702,Months!$A$4:$D$288,4)</f>
        <v>#REF!</v>
      </c>
    </row>
    <row r="703" spans="15:20" x14ac:dyDescent="0.2">
      <c r="O703" t="e">
        <f t="shared" si="38"/>
        <v>#REF!</v>
      </c>
      <c r="P703" t="e">
        <f>GRMSDetail!#REF!</f>
        <v>#REF!</v>
      </c>
      <c r="Q703" s="161" t="e">
        <f>GRMSDetail!#REF!</f>
        <v>#REF!</v>
      </c>
      <c r="R703" t="e">
        <f>GRMSDetail!#REF!</f>
        <v>#REF!</v>
      </c>
      <c r="S703" t="e">
        <f>GRMSDetail!#REF!</f>
        <v>#REF!</v>
      </c>
      <c r="T703" t="e">
        <f>VLOOKUP('XL-OPT'!Q703,Months!$A$4:$D$288,4)</f>
        <v>#REF!</v>
      </c>
    </row>
    <row r="704" spans="15:20" x14ac:dyDescent="0.2">
      <c r="O704" t="e">
        <f t="shared" si="38"/>
        <v>#REF!</v>
      </c>
      <c r="P704" t="e">
        <f>GRMSDetail!#REF!</f>
        <v>#REF!</v>
      </c>
      <c r="Q704" s="161" t="e">
        <f>GRMSDetail!#REF!</f>
        <v>#REF!</v>
      </c>
      <c r="R704" t="e">
        <f>GRMSDetail!#REF!</f>
        <v>#REF!</v>
      </c>
      <c r="S704" t="e">
        <f>GRMSDetail!#REF!</f>
        <v>#REF!</v>
      </c>
      <c r="T704" t="e">
        <f>VLOOKUP('XL-OPT'!Q704,Months!$A$4:$D$288,4)</f>
        <v>#REF!</v>
      </c>
    </row>
    <row r="705" spans="15:20" x14ac:dyDescent="0.2">
      <c r="O705" t="e">
        <f t="shared" ref="O705:O768" si="39">CONCATENATE(P705,Q705)</f>
        <v>#REF!</v>
      </c>
      <c r="P705" t="e">
        <f>GRMSDetail!#REF!</f>
        <v>#REF!</v>
      </c>
      <c r="Q705" s="161" t="e">
        <f>GRMSDetail!#REF!</f>
        <v>#REF!</v>
      </c>
      <c r="R705" t="e">
        <f>GRMSDetail!#REF!</f>
        <v>#REF!</v>
      </c>
      <c r="S705" t="e">
        <f>GRMSDetail!#REF!</f>
        <v>#REF!</v>
      </c>
      <c r="T705" t="e">
        <f>VLOOKUP('XL-OPT'!Q705,Months!$A$4:$D$288,4)</f>
        <v>#REF!</v>
      </c>
    </row>
    <row r="706" spans="15:20" x14ac:dyDescent="0.2">
      <c r="O706" t="e">
        <f t="shared" si="39"/>
        <v>#REF!</v>
      </c>
      <c r="P706" t="e">
        <f>GRMSDetail!#REF!</f>
        <v>#REF!</v>
      </c>
      <c r="Q706" s="161" t="e">
        <f>GRMSDetail!#REF!</f>
        <v>#REF!</v>
      </c>
      <c r="R706" t="e">
        <f>GRMSDetail!#REF!</f>
        <v>#REF!</v>
      </c>
      <c r="S706" t="e">
        <f>GRMSDetail!#REF!</f>
        <v>#REF!</v>
      </c>
      <c r="T706" t="e">
        <f>VLOOKUP('XL-OPT'!Q706,Months!$A$4:$D$288,4)</f>
        <v>#REF!</v>
      </c>
    </row>
    <row r="707" spans="15:20" x14ac:dyDescent="0.2">
      <c r="O707" t="e">
        <f t="shared" si="39"/>
        <v>#REF!</v>
      </c>
      <c r="P707" t="e">
        <f>GRMSDetail!#REF!</f>
        <v>#REF!</v>
      </c>
      <c r="Q707" s="161" t="e">
        <f>GRMSDetail!#REF!</f>
        <v>#REF!</v>
      </c>
      <c r="R707" t="e">
        <f>GRMSDetail!#REF!</f>
        <v>#REF!</v>
      </c>
      <c r="S707" t="e">
        <f>GRMSDetail!#REF!</f>
        <v>#REF!</v>
      </c>
      <c r="T707" t="e">
        <f>VLOOKUP('XL-OPT'!Q707,Months!$A$4:$D$288,4)</f>
        <v>#REF!</v>
      </c>
    </row>
    <row r="708" spans="15:20" x14ac:dyDescent="0.2">
      <c r="O708" t="e">
        <f t="shared" si="39"/>
        <v>#REF!</v>
      </c>
      <c r="P708" t="e">
        <f>GRMSDetail!#REF!</f>
        <v>#REF!</v>
      </c>
      <c r="Q708" s="161" t="e">
        <f>GRMSDetail!#REF!</f>
        <v>#REF!</v>
      </c>
      <c r="R708" t="e">
        <f>GRMSDetail!#REF!</f>
        <v>#REF!</v>
      </c>
      <c r="S708" t="e">
        <f>GRMSDetail!#REF!</f>
        <v>#REF!</v>
      </c>
      <c r="T708" t="e">
        <f>VLOOKUP('XL-OPT'!Q708,Months!$A$4:$D$288,4)</f>
        <v>#REF!</v>
      </c>
    </row>
    <row r="709" spans="15:20" x14ac:dyDescent="0.2">
      <c r="O709" t="e">
        <f t="shared" si="39"/>
        <v>#REF!</v>
      </c>
      <c r="P709" t="e">
        <f>GRMSDetail!#REF!</f>
        <v>#REF!</v>
      </c>
      <c r="Q709" s="161" t="e">
        <f>GRMSDetail!#REF!</f>
        <v>#REF!</v>
      </c>
      <c r="R709" t="e">
        <f>GRMSDetail!#REF!</f>
        <v>#REF!</v>
      </c>
      <c r="S709" t="e">
        <f>GRMSDetail!#REF!</f>
        <v>#REF!</v>
      </c>
      <c r="T709" t="e">
        <f>VLOOKUP('XL-OPT'!Q709,Months!$A$4:$D$288,4)</f>
        <v>#REF!</v>
      </c>
    </row>
    <row r="710" spans="15:20" x14ac:dyDescent="0.2">
      <c r="O710" t="e">
        <f t="shared" si="39"/>
        <v>#REF!</v>
      </c>
      <c r="P710" t="e">
        <f>GRMSDetail!#REF!</f>
        <v>#REF!</v>
      </c>
      <c r="Q710" s="161" t="e">
        <f>GRMSDetail!#REF!</f>
        <v>#REF!</v>
      </c>
      <c r="R710" t="e">
        <f>GRMSDetail!#REF!</f>
        <v>#REF!</v>
      </c>
      <c r="S710" t="e">
        <f>GRMSDetail!#REF!</f>
        <v>#REF!</v>
      </c>
      <c r="T710" t="e">
        <f>VLOOKUP('XL-OPT'!Q710,Months!$A$4:$D$288,4)</f>
        <v>#REF!</v>
      </c>
    </row>
    <row r="711" spans="15:20" x14ac:dyDescent="0.2">
      <c r="O711" t="e">
        <f t="shared" si="39"/>
        <v>#REF!</v>
      </c>
      <c r="P711" t="e">
        <f>GRMSDetail!#REF!</f>
        <v>#REF!</v>
      </c>
      <c r="Q711" s="161" t="e">
        <f>GRMSDetail!#REF!</f>
        <v>#REF!</v>
      </c>
      <c r="R711" t="e">
        <f>GRMSDetail!#REF!</f>
        <v>#REF!</v>
      </c>
      <c r="S711" t="e">
        <f>GRMSDetail!#REF!</f>
        <v>#REF!</v>
      </c>
      <c r="T711" t="e">
        <f>VLOOKUP('XL-OPT'!Q711,Months!$A$4:$D$288,4)</f>
        <v>#REF!</v>
      </c>
    </row>
    <row r="712" spans="15:20" x14ac:dyDescent="0.2">
      <c r="O712" t="e">
        <f t="shared" si="39"/>
        <v>#REF!</v>
      </c>
      <c r="P712" t="e">
        <f>GRMSDetail!#REF!</f>
        <v>#REF!</v>
      </c>
      <c r="Q712" s="161" t="e">
        <f>GRMSDetail!#REF!</f>
        <v>#REF!</v>
      </c>
      <c r="R712" t="e">
        <f>GRMSDetail!#REF!</f>
        <v>#REF!</v>
      </c>
      <c r="S712" t="e">
        <f>GRMSDetail!#REF!</f>
        <v>#REF!</v>
      </c>
      <c r="T712" t="e">
        <f>VLOOKUP('XL-OPT'!Q712,Months!$A$4:$D$288,4)</f>
        <v>#REF!</v>
      </c>
    </row>
    <row r="713" spans="15:20" x14ac:dyDescent="0.2">
      <c r="O713" t="e">
        <f t="shared" si="39"/>
        <v>#REF!</v>
      </c>
      <c r="P713" t="e">
        <f>GRMSDetail!#REF!</f>
        <v>#REF!</v>
      </c>
      <c r="Q713" s="161" t="e">
        <f>GRMSDetail!#REF!</f>
        <v>#REF!</v>
      </c>
      <c r="R713" t="e">
        <f>GRMSDetail!#REF!</f>
        <v>#REF!</v>
      </c>
      <c r="S713" t="e">
        <f>GRMSDetail!#REF!</f>
        <v>#REF!</v>
      </c>
      <c r="T713" t="e">
        <f>VLOOKUP('XL-OPT'!Q713,Months!$A$4:$D$288,4)</f>
        <v>#REF!</v>
      </c>
    </row>
    <row r="714" spans="15:20" x14ac:dyDescent="0.2">
      <c r="O714" t="e">
        <f t="shared" si="39"/>
        <v>#REF!</v>
      </c>
      <c r="P714" t="e">
        <f>GRMSDetail!#REF!</f>
        <v>#REF!</v>
      </c>
      <c r="Q714" s="161" t="e">
        <f>GRMSDetail!#REF!</f>
        <v>#REF!</v>
      </c>
      <c r="R714" t="e">
        <f>GRMSDetail!#REF!</f>
        <v>#REF!</v>
      </c>
      <c r="S714" t="e">
        <f>GRMSDetail!#REF!</f>
        <v>#REF!</v>
      </c>
      <c r="T714" t="e">
        <f>VLOOKUP('XL-OPT'!Q714,Months!$A$4:$D$288,4)</f>
        <v>#REF!</v>
      </c>
    </row>
    <row r="715" spans="15:20" x14ac:dyDescent="0.2">
      <c r="O715" t="e">
        <f t="shared" si="39"/>
        <v>#REF!</v>
      </c>
      <c r="P715" t="e">
        <f>GRMSDetail!#REF!</f>
        <v>#REF!</v>
      </c>
      <c r="Q715" s="161" t="e">
        <f>GRMSDetail!#REF!</f>
        <v>#REF!</v>
      </c>
      <c r="R715" t="e">
        <f>GRMSDetail!#REF!</f>
        <v>#REF!</v>
      </c>
      <c r="S715" t="e">
        <f>GRMSDetail!#REF!</f>
        <v>#REF!</v>
      </c>
      <c r="T715" t="e">
        <f>VLOOKUP('XL-OPT'!Q715,Months!$A$4:$D$288,4)</f>
        <v>#REF!</v>
      </c>
    </row>
    <row r="716" spans="15:20" x14ac:dyDescent="0.2">
      <c r="O716" t="e">
        <f t="shared" si="39"/>
        <v>#REF!</v>
      </c>
      <c r="P716" t="e">
        <f>GRMSDetail!#REF!</f>
        <v>#REF!</v>
      </c>
      <c r="Q716" s="161" t="e">
        <f>GRMSDetail!#REF!</f>
        <v>#REF!</v>
      </c>
      <c r="R716" t="e">
        <f>GRMSDetail!#REF!</f>
        <v>#REF!</v>
      </c>
      <c r="S716" t="e">
        <f>GRMSDetail!#REF!</f>
        <v>#REF!</v>
      </c>
      <c r="T716" t="e">
        <f>VLOOKUP('XL-OPT'!Q716,Months!$A$4:$D$288,4)</f>
        <v>#REF!</v>
      </c>
    </row>
    <row r="717" spans="15:20" x14ac:dyDescent="0.2">
      <c r="O717" t="e">
        <f t="shared" si="39"/>
        <v>#REF!</v>
      </c>
      <c r="P717" t="e">
        <f>GRMSDetail!#REF!</f>
        <v>#REF!</v>
      </c>
      <c r="Q717" s="161" t="e">
        <f>GRMSDetail!#REF!</f>
        <v>#REF!</v>
      </c>
      <c r="R717" t="e">
        <f>GRMSDetail!#REF!</f>
        <v>#REF!</v>
      </c>
      <c r="S717" t="e">
        <f>GRMSDetail!#REF!</f>
        <v>#REF!</v>
      </c>
      <c r="T717" t="e">
        <f>VLOOKUP('XL-OPT'!Q717,Months!$A$4:$D$288,4)</f>
        <v>#REF!</v>
      </c>
    </row>
    <row r="718" spans="15:20" x14ac:dyDescent="0.2">
      <c r="O718" t="e">
        <f t="shared" si="39"/>
        <v>#REF!</v>
      </c>
      <c r="P718" t="e">
        <f>GRMSDetail!#REF!</f>
        <v>#REF!</v>
      </c>
      <c r="Q718" s="161" t="e">
        <f>GRMSDetail!#REF!</f>
        <v>#REF!</v>
      </c>
      <c r="R718" t="e">
        <f>GRMSDetail!#REF!</f>
        <v>#REF!</v>
      </c>
      <c r="S718" t="e">
        <f>GRMSDetail!#REF!</f>
        <v>#REF!</v>
      </c>
      <c r="T718" t="e">
        <f>VLOOKUP('XL-OPT'!Q718,Months!$A$4:$D$288,4)</f>
        <v>#REF!</v>
      </c>
    </row>
    <row r="719" spans="15:20" x14ac:dyDescent="0.2">
      <c r="O719" t="e">
        <f t="shared" si="39"/>
        <v>#REF!</v>
      </c>
      <c r="P719" t="e">
        <f>GRMSDetail!#REF!</f>
        <v>#REF!</v>
      </c>
      <c r="Q719" s="161" t="e">
        <f>GRMSDetail!#REF!</f>
        <v>#REF!</v>
      </c>
      <c r="R719" t="e">
        <f>GRMSDetail!#REF!</f>
        <v>#REF!</v>
      </c>
      <c r="S719" t="e">
        <f>GRMSDetail!#REF!</f>
        <v>#REF!</v>
      </c>
      <c r="T719" t="e">
        <f>VLOOKUP('XL-OPT'!Q719,Months!$A$4:$D$288,4)</f>
        <v>#REF!</v>
      </c>
    </row>
    <row r="720" spans="15:20" x14ac:dyDescent="0.2">
      <c r="O720" t="e">
        <f t="shared" si="39"/>
        <v>#REF!</v>
      </c>
      <c r="P720" t="e">
        <f>GRMSDetail!#REF!</f>
        <v>#REF!</v>
      </c>
      <c r="Q720" s="161" t="e">
        <f>GRMSDetail!#REF!</f>
        <v>#REF!</v>
      </c>
      <c r="R720" t="e">
        <f>GRMSDetail!#REF!</f>
        <v>#REF!</v>
      </c>
      <c r="S720" t="e">
        <f>GRMSDetail!#REF!</f>
        <v>#REF!</v>
      </c>
      <c r="T720" t="e">
        <f>VLOOKUP('XL-OPT'!Q720,Months!$A$4:$D$288,4)</f>
        <v>#REF!</v>
      </c>
    </row>
    <row r="721" spans="15:20" x14ac:dyDescent="0.2">
      <c r="O721" t="e">
        <f t="shared" si="39"/>
        <v>#REF!</v>
      </c>
      <c r="P721" t="e">
        <f>GRMSDetail!#REF!</f>
        <v>#REF!</v>
      </c>
      <c r="Q721" s="161" t="e">
        <f>GRMSDetail!#REF!</f>
        <v>#REF!</v>
      </c>
      <c r="R721" t="e">
        <f>GRMSDetail!#REF!</f>
        <v>#REF!</v>
      </c>
      <c r="S721" t="e">
        <f>GRMSDetail!#REF!</f>
        <v>#REF!</v>
      </c>
      <c r="T721" t="e">
        <f>VLOOKUP('XL-OPT'!Q721,Months!$A$4:$D$288,4)</f>
        <v>#REF!</v>
      </c>
    </row>
    <row r="722" spans="15:20" x14ac:dyDescent="0.2">
      <c r="O722" t="e">
        <f t="shared" si="39"/>
        <v>#REF!</v>
      </c>
      <c r="P722" t="e">
        <f>GRMSDetail!#REF!</f>
        <v>#REF!</v>
      </c>
      <c r="Q722" s="161" t="e">
        <f>GRMSDetail!#REF!</f>
        <v>#REF!</v>
      </c>
      <c r="R722" t="e">
        <f>GRMSDetail!#REF!</f>
        <v>#REF!</v>
      </c>
      <c r="S722" t="e">
        <f>GRMSDetail!#REF!</f>
        <v>#REF!</v>
      </c>
      <c r="T722" t="e">
        <f>VLOOKUP('XL-OPT'!Q722,Months!$A$4:$D$288,4)</f>
        <v>#REF!</v>
      </c>
    </row>
    <row r="723" spans="15:20" x14ac:dyDescent="0.2">
      <c r="O723" t="e">
        <f t="shared" si="39"/>
        <v>#REF!</v>
      </c>
      <c r="P723" t="e">
        <f>GRMSDetail!#REF!</f>
        <v>#REF!</v>
      </c>
      <c r="Q723" s="161" t="e">
        <f>GRMSDetail!#REF!</f>
        <v>#REF!</v>
      </c>
      <c r="R723" t="e">
        <f>GRMSDetail!#REF!</f>
        <v>#REF!</v>
      </c>
      <c r="S723" t="e">
        <f>GRMSDetail!#REF!</f>
        <v>#REF!</v>
      </c>
      <c r="T723" t="e">
        <f>VLOOKUP('XL-OPT'!Q723,Months!$A$4:$D$288,4)</f>
        <v>#REF!</v>
      </c>
    </row>
    <row r="724" spans="15:20" x14ac:dyDescent="0.2">
      <c r="O724" t="e">
        <f t="shared" si="39"/>
        <v>#REF!</v>
      </c>
      <c r="P724" t="e">
        <f>GRMSDetail!#REF!</f>
        <v>#REF!</v>
      </c>
      <c r="Q724" s="161" t="e">
        <f>GRMSDetail!#REF!</f>
        <v>#REF!</v>
      </c>
      <c r="R724" t="e">
        <f>GRMSDetail!#REF!</f>
        <v>#REF!</v>
      </c>
      <c r="S724" t="e">
        <f>GRMSDetail!#REF!</f>
        <v>#REF!</v>
      </c>
      <c r="T724" t="e">
        <f>VLOOKUP('XL-OPT'!Q724,Months!$A$4:$D$288,4)</f>
        <v>#REF!</v>
      </c>
    </row>
    <row r="725" spans="15:20" x14ac:dyDescent="0.2">
      <c r="O725" t="e">
        <f t="shared" si="39"/>
        <v>#REF!</v>
      </c>
      <c r="P725" t="e">
        <f>GRMSDetail!#REF!</f>
        <v>#REF!</v>
      </c>
      <c r="Q725" s="161" t="e">
        <f>GRMSDetail!#REF!</f>
        <v>#REF!</v>
      </c>
      <c r="R725" t="e">
        <f>GRMSDetail!#REF!</f>
        <v>#REF!</v>
      </c>
      <c r="S725" t="e">
        <f>GRMSDetail!#REF!</f>
        <v>#REF!</v>
      </c>
      <c r="T725" t="e">
        <f>VLOOKUP('XL-OPT'!Q725,Months!$A$4:$D$288,4)</f>
        <v>#REF!</v>
      </c>
    </row>
    <row r="726" spans="15:20" x14ac:dyDescent="0.2">
      <c r="O726" t="e">
        <f t="shared" si="39"/>
        <v>#REF!</v>
      </c>
      <c r="P726" t="e">
        <f>GRMSDetail!#REF!</f>
        <v>#REF!</v>
      </c>
      <c r="Q726" s="161" t="e">
        <f>GRMSDetail!#REF!</f>
        <v>#REF!</v>
      </c>
      <c r="R726" t="e">
        <f>GRMSDetail!#REF!</f>
        <v>#REF!</v>
      </c>
      <c r="S726" t="e">
        <f>GRMSDetail!#REF!</f>
        <v>#REF!</v>
      </c>
      <c r="T726" t="e">
        <f>VLOOKUP('XL-OPT'!Q726,Months!$A$4:$D$288,4)</f>
        <v>#REF!</v>
      </c>
    </row>
    <row r="727" spans="15:20" x14ac:dyDescent="0.2">
      <c r="O727" t="e">
        <f t="shared" si="39"/>
        <v>#REF!</v>
      </c>
      <c r="P727" t="e">
        <f>GRMSDetail!#REF!</f>
        <v>#REF!</v>
      </c>
      <c r="Q727" s="161" t="e">
        <f>GRMSDetail!#REF!</f>
        <v>#REF!</v>
      </c>
      <c r="R727" t="e">
        <f>GRMSDetail!#REF!</f>
        <v>#REF!</v>
      </c>
      <c r="S727" t="e">
        <f>GRMSDetail!#REF!</f>
        <v>#REF!</v>
      </c>
      <c r="T727" t="e">
        <f>VLOOKUP('XL-OPT'!Q727,Months!$A$4:$D$288,4)</f>
        <v>#REF!</v>
      </c>
    </row>
    <row r="728" spans="15:20" x14ac:dyDescent="0.2">
      <c r="O728" t="e">
        <f t="shared" si="39"/>
        <v>#REF!</v>
      </c>
      <c r="P728" t="e">
        <f>GRMSDetail!#REF!</f>
        <v>#REF!</v>
      </c>
      <c r="Q728" s="161" t="e">
        <f>GRMSDetail!#REF!</f>
        <v>#REF!</v>
      </c>
      <c r="R728" t="e">
        <f>GRMSDetail!#REF!</f>
        <v>#REF!</v>
      </c>
      <c r="S728" t="e">
        <f>GRMSDetail!#REF!</f>
        <v>#REF!</v>
      </c>
      <c r="T728" t="e">
        <f>VLOOKUP('XL-OPT'!Q728,Months!$A$4:$D$288,4)</f>
        <v>#REF!</v>
      </c>
    </row>
    <row r="729" spans="15:20" x14ac:dyDescent="0.2">
      <c r="O729" t="e">
        <f t="shared" si="39"/>
        <v>#REF!</v>
      </c>
      <c r="P729" t="e">
        <f>GRMSDetail!#REF!</f>
        <v>#REF!</v>
      </c>
      <c r="Q729" s="161" t="e">
        <f>GRMSDetail!#REF!</f>
        <v>#REF!</v>
      </c>
      <c r="R729" t="e">
        <f>GRMSDetail!#REF!</f>
        <v>#REF!</v>
      </c>
      <c r="S729" t="e">
        <f>GRMSDetail!#REF!</f>
        <v>#REF!</v>
      </c>
      <c r="T729" t="e">
        <f>VLOOKUP('XL-OPT'!Q729,Months!$A$4:$D$288,4)</f>
        <v>#REF!</v>
      </c>
    </row>
    <row r="730" spans="15:20" x14ac:dyDescent="0.2">
      <c r="O730" t="e">
        <f t="shared" si="39"/>
        <v>#REF!</v>
      </c>
      <c r="P730" t="e">
        <f>GRMSDetail!#REF!</f>
        <v>#REF!</v>
      </c>
      <c r="Q730" s="161" t="e">
        <f>GRMSDetail!#REF!</f>
        <v>#REF!</v>
      </c>
      <c r="R730" t="e">
        <f>GRMSDetail!#REF!</f>
        <v>#REF!</v>
      </c>
      <c r="S730" t="e">
        <f>GRMSDetail!#REF!</f>
        <v>#REF!</v>
      </c>
      <c r="T730" t="e">
        <f>VLOOKUP('XL-OPT'!Q730,Months!$A$4:$D$288,4)</f>
        <v>#REF!</v>
      </c>
    </row>
    <row r="731" spans="15:20" x14ac:dyDescent="0.2">
      <c r="O731" t="e">
        <f t="shared" si="39"/>
        <v>#REF!</v>
      </c>
      <c r="P731" t="e">
        <f>GRMSDetail!#REF!</f>
        <v>#REF!</v>
      </c>
      <c r="Q731" s="161" t="e">
        <f>GRMSDetail!#REF!</f>
        <v>#REF!</v>
      </c>
      <c r="R731" t="e">
        <f>GRMSDetail!#REF!</f>
        <v>#REF!</v>
      </c>
      <c r="S731" t="e">
        <f>GRMSDetail!#REF!</f>
        <v>#REF!</v>
      </c>
      <c r="T731" t="e">
        <f>VLOOKUP('XL-OPT'!Q731,Months!$A$4:$D$288,4)</f>
        <v>#REF!</v>
      </c>
    </row>
    <row r="732" spans="15:20" x14ac:dyDescent="0.2">
      <c r="O732" t="e">
        <f t="shared" si="39"/>
        <v>#REF!</v>
      </c>
      <c r="P732" t="e">
        <f>GRMSDetail!#REF!</f>
        <v>#REF!</v>
      </c>
      <c r="Q732" s="161" t="e">
        <f>GRMSDetail!#REF!</f>
        <v>#REF!</v>
      </c>
      <c r="R732" t="e">
        <f>GRMSDetail!#REF!</f>
        <v>#REF!</v>
      </c>
      <c r="S732" t="e">
        <f>GRMSDetail!#REF!</f>
        <v>#REF!</v>
      </c>
      <c r="T732" t="e">
        <f>VLOOKUP('XL-OPT'!Q732,Months!$A$4:$D$288,4)</f>
        <v>#REF!</v>
      </c>
    </row>
    <row r="733" spans="15:20" x14ac:dyDescent="0.2">
      <c r="O733" t="e">
        <f t="shared" si="39"/>
        <v>#REF!</v>
      </c>
      <c r="P733" t="e">
        <f>GRMSDetail!#REF!</f>
        <v>#REF!</v>
      </c>
      <c r="Q733" s="161" t="e">
        <f>GRMSDetail!#REF!</f>
        <v>#REF!</v>
      </c>
      <c r="R733" t="e">
        <f>GRMSDetail!#REF!</f>
        <v>#REF!</v>
      </c>
      <c r="S733" t="e">
        <f>GRMSDetail!#REF!</f>
        <v>#REF!</v>
      </c>
      <c r="T733" t="e">
        <f>VLOOKUP('XL-OPT'!Q733,Months!$A$4:$D$288,4)</f>
        <v>#REF!</v>
      </c>
    </row>
    <row r="734" spans="15:20" x14ac:dyDescent="0.2">
      <c r="O734" t="e">
        <f t="shared" si="39"/>
        <v>#REF!</v>
      </c>
      <c r="P734" t="e">
        <f>GRMSDetail!#REF!</f>
        <v>#REF!</v>
      </c>
      <c r="Q734" s="161" t="e">
        <f>GRMSDetail!#REF!</f>
        <v>#REF!</v>
      </c>
      <c r="R734" t="e">
        <f>GRMSDetail!#REF!</f>
        <v>#REF!</v>
      </c>
      <c r="S734" t="e">
        <f>GRMSDetail!#REF!</f>
        <v>#REF!</v>
      </c>
      <c r="T734" t="e">
        <f>VLOOKUP('XL-OPT'!Q734,Months!$A$4:$D$288,4)</f>
        <v>#REF!</v>
      </c>
    </row>
    <row r="735" spans="15:20" x14ac:dyDescent="0.2">
      <c r="O735" t="e">
        <f t="shared" si="39"/>
        <v>#REF!</v>
      </c>
      <c r="P735" t="e">
        <f>GRMSDetail!#REF!</f>
        <v>#REF!</v>
      </c>
      <c r="Q735" s="161" t="e">
        <f>GRMSDetail!#REF!</f>
        <v>#REF!</v>
      </c>
      <c r="R735" t="e">
        <f>GRMSDetail!#REF!</f>
        <v>#REF!</v>
      </c>
      <c r="S735" t="e">
        <f>GRMSDetail!#REF!</f>
        <v>#REF!</v>
      </c>
      <c r="T735" t="e">
        <f>VLOOKUP('XL-OPT'!Q735,Months!$A$4:$D$288,4)</f>
        <v>#REF!</v>
      </c>
    </row>
    <row r="736" spans="15:20" x14ac:dyDescent="0.2">
      <c r="O736" t="e">
        <f t="shared" si="39"/>
        <v>#REF!</v>
      </c>
      <c r="P736" t="e">
        <f>GRMSDetail!#REF!</f>
        <v>#REF!</v>
      </c>
      <c r="Q736" s="161" t="e">
        <f>GRMSDetail!#REF!</f>
        <v>#REF!</v>
      </c>
      <c r="R736" t="e">
        <f>GRMSDetail!#REF!</f>
        <v>#REF!</v>
      </c>
      <c r="S736" t="e">
        <f>GRMSDetail!#REF!</f>
        <v>#REF!</v>
      </c>
      <c r="T736" t="e">
        <f>VLOOKUP('XL-OPT'!Q736,Months!$A$4:$D$288,4)</f>
        <v>#REF!</v>
      </c>
    </row>
    <row r="737" spans="15:20" x14ac:dyDescent="0.2">
      <c r="O737" t="e">
        <f t="shared" si="39"/>
        <v>#REF!</v>
      </c>
      <c r="P737" t="e">
        <f>GRMSDetail!#REF!</f>
        <v>#REF!</v>
      </c>
      <c r="Q737" s="161" t="e">
        <f>GRMSDetail!#REF!</f>
        <v>#REF!</v>
      </c>
      <c r="R737" t="e">
        <f>GRMSDetail!#REF!</f>
        <v>#REF!</v>
      </c>
      <c r="S737" t="e">
        <f>GRMSDetail!#REF!</f>
        <v>#REF!</v>
      </c>
      <c r="T737" t="e">
        <f>VLOOKUP('XL-OPT'!Q737,Months!$A$4:$D$288,4)</f>
        <v>#REF!</v>
      </c>
    </row>
    <row r="738" spans="15:20" x14ac:dyDescent="0.2">
      <c r="O738" t="e">
        <f t="shared" si="39"/>
        <v>#REF!</v>
      </c>
      <c r="P738" t="e">
        <f>GRMSDetail!#REF!</f>
        <v>#REF!</v>
      </c>
      <c r="Q738" s="161" t="e">
        <f>GRMSDetail!#REF!</f>
        <v>#REF!</v>
      </c>
      <c r="R738" t="e">
        <f>GRMSDetail!#REF!</f>
        <v>#REF!</v>
      </c>
      <c r="S738" t="e">
        <f>GRMSDetail!#REF!</f>
        <v>#REF!</v>
      </c>
      <c r="T738" t="e">
        <f>VLOOKUP('XL-OPT'!Q738,Months!$A$4:$D$288,4)</f>
        <v>#REF!</v>
      </c>
    </row>
    <row r="739" spans="15:20" x14ac:dyDescent="0.2">
      <c r="O739" t="e">
        <f t="shared" si="39"/>
        <v>#REF!</v>
      </c>
      <c r="P739" t="e">
        <f>GRMSDetail!#REF!</f>
        <v>#REF!</v>
      </c>
      <c r="Q739" s="161" t="e">
        <f>GRMSDetail!#REF!</f>
        <v>#REF!</v>
      </c>
      <c r="R739" t="e">
        <f>GRMSDetail!#REF!</f>
        <v>#REF!</v>
      </c>
      <c r="S739" t="e">
        <f>GRMSDetail!#REF!</f>
        <v>#REF!</v>
      </c>
      <c r="T739" t="e">
        <f>VLOOKUP('XL-OPT'!Q739,Months!$A$4:$D$288,4)</f>
        <v>#REF!</v>
      </c>
    </row>
    <row r="740" spans="15:20" x14ac:dyDescent="0.2">
      <c r="O740" t="e">
        <f t="shared" si="39"/>
        <v>#REF!</v>
      </c>
      <c r="P740" t="e">
        <f>GRMSDetail!#REF!</f>
        <v>#REF!</v>
      </c>
      <c r="Q740" s="161" t="e">
        <f>GRMSDetail!#REF!</f>
        <v>#REF!</v>
      </c>
      <c r="R740" t="e">
        <f>GRMSDetail!#REF!</f>
        <v>#REF!</v>
      </c>
      <c r="S740" t="e">
        <f>GRMSDetail!#REF!</f>
        <v>#REF!</v>
      </c>
      <c r="T740" t="e">
        <f>VLOOKUP('XL-OPT'!Q740,Months!$A$4:$D$288,4)</f>
        <v>#REF!</v>
      </c>
    </row>
    <row r="741" spans="15:20" x14ac:dyDescent="0.2">
      <c r="O741" t="e">
        <f t="shared" si="39"/>
        <v>#REF!</v>
      </c>
      <c r="P741" t="e">
        <f>GRMSDetail!#REF!</f>
        <v>#REF!</v>
      </c>
      <c r="Q741" s="161" t="e">
        <f>GRMSDetail!#REF!</f>
        <v>#REF!</v>
      </c>
      <c r="R741" t="e">
        <f>GRMSDetail!#REF!</f>
        <v>#REF!</v>
      </c>
      <c r="S741" t="e">
        <f>GRMSDetail!#REF!</f>
        <v>#REF!</v>
      </c>
      <c r="T741" t="e">
        <f>VLOOKUP('XL-OPT'!Q741,Months!$A$4:$D$288,4)</f>
        <v>#REF!</v>
      </c>
    </row>
    <row r="742" spans="15:20" x14ac:dyDescent="0.2">
      <c r="O742" t="e">
        <f t="shared" si="39"/>
        <v>#REF!</v>
      </c>
      <c r="P742" t="e">
        <f>GRMSDetail!#REF!</f>
        <v>#REF!</v>
      </c>
      <c r="Q742" s="161" t="e">
        <f>GRMSDetail!#REF!</f>
        <v>#REF!</v>
      </c>
      <c r="R742" t="e">
        <f>GRMSDetail!#REF!</f>
        <v>#REF!</v>
      </c>
      <c r="S742" t="e">
        <f>GRMSDetail!#REF!</f>
        <v>#REF!</v>
      </c>
      <c r="T742" t="e">
        <f>VLOOKUP('XL-OPT'!Q742,Months!$A$4:$D$288,4)</f>
        <v>#REF!</v>
      </c>
    </row>
    <row r="743" spans="15:20" x14ac:dyDescent="0.2">
      <c r="O743" t="e">
        <f t="shared" si="39"/>
        <v>#REF!</v>
      </c>
      <c r="P743" t="e">
        <f>GRMSDetail!#REF!</f>
        <v>#REF!</v>
      </c>
      <c r="Q743" s="161" t="e">
        <f>GRMSDetail!#REF!</f>
        <v>#REF!</v>
      </c>
      <c r="R743" t="e">
        <f>GRMSDetail!#REF!</f>
        <v>#REF!</v>
      </c>
      <c r="S743" t="e">
        <f>GRMSDetail!#REF!</f>
        <v>#REF!</v>
      </c>
      <c r="T743" t="e">
        <f>VLOOKUP('XL-OPT'!Q743,Months!$A$4:$D$288,4)</f>
        <v>#REF!</v>
      </c>
    </row>
    <row r="744" spans="15:20" x14ac:dyDescent="0.2">
      <c r="O744" t="e">
        <f t="shared" si="39"/>
        <v>#REF!</v>
      </c>
      <c r="P744" t="e">
        <f>GRMSDetail!#REF!</f>
        <v>#REF!</v>
      </c>
      <c r="Q744" s="161" t="e">
        <f>GRMSDetail!#REF!</f>
        <v>#REF!</v>
      </c>
      <c r="R744" t="e">
        <f>GRMSDetail!#REF!</f>
        <v>#REF!</v>
      </c>
      <c r="S744" t="e">
        <f>GRMSDetail!#REF!</f>
        <v>#REF!</v>
      </c>
      <c r="T744" t="e">
        <f>VLOOKUP('XL-OPT'!Q744,Months!$A$4:$D$288,4)</f>
        <v>#REF!</v>
      </c>
    </row>
    <row r="745" spans="15:20" x14ac:dyDescent="0.2">
      <c r="O745" t="e">
        <f t="shared" si="39"/>
        <v>#REF!</v>
      </c>
      <c r="P745" t="e">
        <f>GRMSDetail!#REF!</f>
        <v>#REF!</v>
      </c>
      <c r="Q745" s="161" t="e">
        <f>GRMSDetail!#REF!</f>
        <v>#REF!</v>
      </c>
      <c r="R745" t="e">
        <f>GRMSDetail!#REF!</f>
        <v>#REF!</v>
      </c>
      <c r="S745" t="e">
        <f>GRMSDetail!#REF!</f>
        <v>#REF!</v>
      </c>
      <c r="T745" t="e">
        <f>VLOOKUP('XL-OPT'!Q745,Months!$A$4:$D$288,4)</f>
        <v>#REF!</v>
      </c>
    </row>
    <row r="746" spans="15:20" x14ac:dyDescent="0.2">
      <c r="O746" t="e">
        <f t="shared" si="39"/>
        <v>#REF!</v>
      </c>
      <c r="P746" t="e">
        <f>GRMSDetail!#REF!</f>
        <v>#REF!</v>
      </c>
      <c r="Q746" s="161" t="e">
        <f>GRMSDetail!#REF!</f>
        <v>#REF!</v>
      </c>
      <c r="R746" t="e">
        <f>GRMSDetail!#REF!</f>
        <v>#REF!</v>
      </c>
      <c r="S746" t="e">
        <f>GRMSDetail!#REF!</f>
        <v>#REF!</v>
      </c>
      <c r="T746" t="e">
        <f>VLOOKUP('XL-OPT'!Q746,Months!$A$4:$D$288,4)</f>
        <v>#REF!</v>
      </c>
    </row>
    <row r="747" spans="15:20" x14ac:dyDescent="0.2">
      <c r="O747" t="e">
        <f t="shared" si="39"/>
        <v>#REF!</v>
      </c>
      <c r="P747" t="e">
        <f>GRMSDetail!#REF!</f>
        <v>#REF!</v>
      </c>
      <c r="Q747" s="161" t="e">
        <f>GRMSDetail!#REF!</f>
        <v>#REF!</v>
      </c>
      <c r="R747" t="e">
        <f>GRMSDetail!#REF!</f>
        <v>#REF!</v>
      </c>
      <c r="S747" t="e">
        <f>GRMSDetail!#REF!</f>
        <v>#REF!</v>
      </c>
      <c r="T747" t="e">
        <f>VLOOKUP('XL-OPT'!Q747,Months!$A$4:$D$288,4)</f>
        <v>#REF!</v>
      </c>
    </row>
    <row r="748" spans="15:20" x14ac:dyDescent="0.2">
      <c r="O748" t="e">
        <f t="shared" si="39"/>
        <v>#REF!</v>
      </c>
      <c r="P748" t="e">
        <f>GRMSDetail!#REF!</f>
        <v>#REF!</v>
      </c>
      <c r="Q748" s="161" t="e">
        <f>GRMSDetail!#REF!</f>
        <v>#REF!</v>
      </c>
      <c r="R748" t="e">
        <f>GRMSDetail!#REF!</f>
        <v>#REF!</v>
      </c>
      <c r="S748" t="e">
        <f>GRMSDetail!#REF!</f>
        <v>#REF!</v>
      </c>
      <c r="T748" t="e">
        <f>VLOOKUP('XL-OPT'!Q748,Months!$A$4:$D$288,4)</f>
        <v>#REF!</v>
      </c>
    </row>
    <row r="749" spans="15:20" x14ac:dyDescent="0.2">
      <c r="O749" t="e">
        <f t="shared" si="39"/>
        <v>#REF!</v>
      </c>
      <c r="P749" t="e">
        <f>GRMSDetail!#REF!</f>
        <v>#REF!</v>
      </c>
      <c r="Q749" s="161" t="e">
        <f>GRMSDetail!#REF!</f>
        <v>#REF!</v>
      </c>
      <c r="R749" t="e">
        <f>GRMSDetail!#REF!</f>
        <v>#REF!</v>
      </c>
      <c r="S749" t="e">
        <f>GRMSDetail!#REF!</f>
        <v>#REF!</v>
      </c>
      <c r="T749" t="e">
        <f>VLOOKUP('XL-OPT'!Q749,Months!$A$4:$D$288,4)</f>
        <v>#REF!</v>
      </c>
    </row>
    <row r="750" spans="15:20" x14ac:dyDescent="0.2">
      <c r="O750" t="e">
        <f t="shared" si="39"/>
        <v>#REF!</v>
      </c>
      <c r="P750" t="e">
        <f>GRMSDetail!#REF!</f>
        <v>#REF!</v>
      </c>
      <c r="Q750" s="161" t="e">
        <f>GRMSDetail!#REF!</f>
        <v>#REF!</v>
      </c>
      <c r="R750" t="e">
        <f>GRMSDetail!#REF!</f>
        <v>#REF!</v>
      </c>
      <c r="S750" t="e">
        <f>GRMSDetail!#REF!</f>
        <v>#REF!</v>
      </c>
      <c r="T750" t="e">
        <f>VLOOKUP('XL-OPT'!Q750,Months!$A$4:$D$288,4)</f>
        <v>#REF!</v>
      </c>
    </row>
    <row r="751" spans="15:20" x14ac:dyDescent="0.2">
      <c r="O751" t="e">
        <f t="shared" si="39"/>
        <v>#REF!</v>
      </c>
      <c r="P751" t="e">
        <f>GRMSDetail!#REF!</f>
        <v>#REF!</v>
      </c>
      <c r="Q751" s="161" t="e">
        <f>GRMSDetail!#REF!</f>
        <v>#REF!</v>
      </c>
      <c r="R751" t="e">
        <f>GRMSDetail!#REF!</f>
        <v>#REF!</v>
      </c>
      <c r="S751" t="e">
        <f>GRMSDetail!#REF!</f>
        <v>#REF!</v>
      </c>
      <c r="T751" t="e">
        <f>VLOOKUP('XL-OPT'!Q751,Months!$A$4:$D$288,4)</f>
        <v>#REF!</v>
      </c>
    </row>
    <row r="752" spans="15:20" x14ac:dyDescent="0.2">
      <c r="O752" t="e">
        <f t="shared" si="39"/>
        <v>#REF!</v>
      </c>
      <c r="P752" t="e">
        <f>GRMSDetail!#REF!</f>
        <v>#REF!</v>
      </c>
      <c r="Q752" s="161" t="e">
        <f>GRMSDetail!#REF!</f>
        <v>#REF!</v>
      </c>
      <c r="R752" t="e">
        <f>GRMSDetail!#REF!</f>
        <v>#REF!</v>
      </c>
      <c r="S752" t="e">
        <f>GRMSDetail!#REF!</f>
        <v>#REF!</v>
      </c>
      <c r="T752" t="e">
        <f>VLOOKUP('XL-OPT'!Q752,Months!$A$4:$D$288,4)</f>
        <v>#REF!</v>
      </c>
    </row>
    <row r="753" spans="15:20" x14ac:dyDescent="0.2">
      <c r="O753" t="e">
        <f t="shared" si="39"/>
        <v>#REF!</v>
      </c>
      <c r="P753" t="e">
        <f>GRMSDetail!#REF!</f>
        <v>#REF!</v>
      </c>
      <c r="Q753" s="161" t="e">
        <f>GRMSDetail!#REF!</f>
        <v>#REF!</v>
      </c>
      <c r="R753" t="e">
        <f>GRMSDetail!#REF!</f>
        <v>#REF!</v>
      </c>
      <c r="S753" t="e">
        <f>GRMSDetail!#REF!</f>
        <v>#REF!</v>
      </c>
      <c r="T753" t="e">
        <f>VLOOKUP('XL-OPT'!Q753,Months!$A$4:$D$288,4)</f>
        <v>#REF!</v>
      </c>
    </row>
    <row r="754" spans="15:20" x14ac:dyDescent="0.2">
      <c r="O754" t="e">
        <f t="shared" si="39"/>
        <v>#REF!</v>
      </c>
      <c r="P754" t="e">
        <f>GRMSDetail!#REF!</f>
        <v>#REF!</v>
      </c>
      <c r="Q754" s="161" t="e">
        <f>GRMSDetail!#REF!</f>
        <v>#REF!</v>
      </c>
      <c r="R754" t="e">
        <f>GRMSDetail!#REF!</f>
        <v>#REF!</v>
      </c>
      <c r="S754" t="e">
        <f>GRMSDetail!#REF!</f>
        <v>#REF!</v>
      </c>
      <c r="T754" t="e">
        <f>VLOOKUP('XL-OPT'!Q754,Months!$A$4:$D$288,4)</f>
        <v>#REF!</v>
      </c>
    </row>
    <row r="755" spans="15:20" x14ac:dyDescent="0.2">
      <c r="O755" t="e">
        <f t="shared" si="39"/>
        <v>#REF!</v>
      </c>
      <c r="P755" t="e">
        <f>GRMSDetail!#REF!</f>
        <v>#REF!</v>
      </c>
      <c r="Q755" s="161" t="e">
        <f>GRMSDetail!#REF!</f>
        <v>#REF!</v>
      </c>
      <c r="R755" t="e">
        <f>GRMSDetail!#REF!</f>
        <v>#REF!</v>
      </c>
      <c r="S755" t="e">
        <f>GRMSDetail!#REF!</f>
        <v>#REF!</v>
      </c>
      <c r="T755" t="e">
        <f>VLOOKUP('XL-OPT'!Q755,Months!$A$4:$D$288,4)</f>
        <v>#REF!</v>
      </c>
    </row>
    <row r="756" spans="15:20" x14ac:dyDescent="0.2">
      <c r="O756" t="e">
        <f t="shared" si="39"/>
        <v>#REF!</v>
      </c>
      <c r="P756" t="e">
        <f>GRMSDetail!#REF!</f>
        <v>#REF!</v>
      </c>
      <c r="Q756" s="161" t="e">
        <f>GRMSDetail!#REF!</f>
        <v>#REF!</v>
      </c>
      <c r="R756" t="e">
        <f>GRMSDetail!#REF!</f>
        <v>#REF!</v>
      </c>
      <c r="S756" t="e">
        <f>GRMSDetail!#REF!</f>
        <v>#REF!</v>
      </c>
      <c r="T756" t="e">
        <f>VLOOKUP('XL-OPT'!Q756,Months!$A$4:$D$288,4)</f>
        <v>#REF!</v>
      </c>
    </row>
    <row r="757" spans="15:20" x14ac:dyDescent="0.2">
      <c r="O757" t="e">
        <f t="shared" si="39"/>
        <v>#REF!</v>
      </c>
      <c r="P757" t="e">
        <f>GRMSDetail!#REF!</f>
        <v>#REF!</v>
      </c>
      <c r="Q757" s="161" t="e">
        <f>GRMSDetail!#REF!</f>
        <v>#REF!</v>
      </c>
      <c r="R757" t="e">
        <f>GRMSDetail!#REF!</f>
        <v>#REF!</v>
      </c>
      <c r="S757" t="e">
        <f>GRMSDetail!#REF!</f>
        <v>#REF!</v>
      </c>
      <c r="T757" t="e">
        <f>VLOOKUP('XL-OPT'!Q757,Months!$A$4:$D$288,4)</f>
        <v>#REF!</v>
      </c>
    </row>
    <row r="758" spans="15:20" x14ac:dyDescent="0.2">
      <c r="O758" t="e">
        <f t="shared" si="39"/>
        <v>#REF!</v>
      </c>
      <c r="P758" t="e">
        <f>GRMSDetail!#REF!</f>
        <v>#REF!</v>
      </c>
      <c r="Q758" s="161" t="e">
        <f>GRMSDetail!#REF!</f>
        <v>#REF!</v>
      </c>
      <c r="R758" t="e">
        <f>GRMSDetail!#REF!</f>
        <v>#REF!</v>
      </c>
      <c r="S758" t="e">
        <f>GRMSDetail!#REF!</f>
        <v>#REF!</v>
      </c>
      <c r="T758" t="e">
        <f>VLOOKUP('XL-OPT'!Q758,Months!$A$4:$D$288,4)</f>
        <v>#REF!</v>
      </c>
    </row>
    <row r="759" spans="15:20" x14ac:dyDescent="0.2">
      <c r="O759" t="e">
        <f t="shared" si="39"/>
        <v>#REF!</v>
      </c>
      <c r="P759" t="e">
        <f>GRMSDetail!#REF!</f>
        <v>#REF!</v>
      </c>
      <c r="Q759" s="161" t="e">
        <f>GRMSDetail!#REF!</f>
        <v>#REF!</v>
      </c>
      <c r="R759" t="e">
        <f>GRMSDetail!#REF!</f>
        <v>#REF!</v>
      </c>
      <c r="S759" t="e">
        <f>GRMSDetail!#REF!</f>
        <v>#REF!</v>
      </c>
      <c r="T759" t="e">
        <f>VLOOKUP('XL-OPT'!Q759,Months!$A$4:$D$288,4)</f>
        <v>#REF!</v>
      </c>
    </row>
    <row r="760" spans="15:20" x14ac:dyDescent="0.2">
      <c r="O760" t="e">
        <f t="shared" si="39"/>
        <v>#REF!</v>
      </c>
      <c r="P760" t="e">
        <f>GRMSDetail!#REF!</f>
        <v>#REF!</v>
      </c>
      <c r="Q760" s="161" t="e">
        <f>GRMSDetail!#REF!</f>
        <v>#REF!</v>
      </c>
      <c r="R760" t="e">
        <f>GRMSDetail!#REF!</f>
        <v>#REF!</v>
      </c>
      <c r="S760" t="e">
        <f>GRMSDetail!#REF!</f>
        <v>#REF!</v>
      </c>
      <c r="T760" t="e">
        <f>VLOOKUP('XL-OPT'!Q760,Months!$A$4:$D$288,4)</f>
        <v>#REF!</v>
      </c>
    </row>
    <row r="761" spans="15:20" x14ac:dyDescent="0.2">
      <c r="O761" t="e">
        <f t="shared" si="39"/>
        <v>#REF!</v>
      </c>
      <c r="P761" t="e">
        <f>GRMSDetail!#REF!</f>
        <v>#REF!</v>
      </c>
      <c r="Q761" s="161" t="e">
        <f>GRMSDetail!#REF!</f>
        <v>#REF!</v>
      </c>
      <c r="R761" t="e">
        <f>GRMSDetail!#REF!</f>
        <v>#REF!</v>
      </c>
      <c r="S761" t="e">
        <f>GRMSDetail!#REF!</f>
        <v>#REF!</v>
      </c>
      <c r="T761" t="e">
        <f>VLOOKUP('XL-OPT'!Q761,Months!$A$4:$D$288,4)</f>
        <v>#REF!</v>
      </c>
    </row>
    <row r="762" spans="15:20" x14ac:dyDescent="0.2">
      <c r="O762" t="e">
        <f t="shared" si="39"/>
        <v>#REF!</v>
      </c>
      <c r="P762" t="e">
        <f>GRMSDetail!#REF!</f>
        <v>#REF!</v>
      </c>
      <c r="Q762" s="161" t="e">
        <f>GRMSDetail!#REF!</f>
        <v>#REF!</v>
      </c>
      <c r="R762" t="e">
        <f>GRMSDetail!#REF!</f>
        <v>#REF!</v>
      </c>
      <c r="S762" t="e">
        <f>GRMSDetail!#REF!</f>
        <v>#REF!</v>
      </c>
      <c r="T762" t="e">
        <f>VLOOKUP('XL-OPT'!Q762,Months!$A$4:$D$288,4)</f>
        <v>#REF!</v>
      </c>
    </row>
    <row r="763" spans="15:20" x14ac:dyDescent="0.2">
      <c r="O763" t="e">
        <f t="shared" si="39"/>
        <v>#REF!</v>
      </c>
      <c r="P763" t="e">
        <f>GRMSDetail!#REF!</f>
        <v>#REF!</v>
      </c>
      <c r="Q763" s="161" t="e">
        <f>GRMSDetail!#REF!</f>
        <v>#REF!</v>
      </c>
      <c r="R763" t="e">
        <f>GRMSDetail!#REF!</f>
        <v>#REF!</v>
      </c>
      <c r="S763" t="e">
        <f>GRMSDetail!#REF!</f>
        <v>#REF!</v>
      </c>
      <c r="T763" t="e">
        <f>VLOOKUP('XL-OPT'!Q763,Months!$A$4:$D$288,4)</f>
        <v>#REF!</v>
      </c>
    </row>
    <row r="764" spans="15:20" x14ac:dyDescent="0.2">
      <c r="O764" t="e">
        <f t="shared" si="39"/>
        <v>#REF!</v>
      </c>
      <c r="P764" t="e">
        <f>GRMSDetail!#REF!</f>
        <v>#REF!</v>
      </c>
      <c r="Q764" s="161" t="e">
        <f>GRMSDetail!#REF!</f>
        <v>#REF!</v>
      </c>
      <c r="R764" t="e">
        <f>GRMSDetail!#REF!</f>
        <v>#REF!</v>
      </c>
      <c r="S764" t="e">
        <f>GRMSDetail!#REF!</f>
        <v>#REF!</v>
      </c>
      <c r="T764" t="e">
        <f>VLOOKUP('XL-OPT'!Q764,Months!$A$4:$D$288,4)</f>
        <v>#REF!</v>
      </c>
    </row>
    <row r="765" spans="15:20" x14ac:dyDescent="0.2">
      <c r="O765" t="e">
        <f t="shared" si="39"/>
        <v>#REF!</v>
      </c>
      <c r="P765" t="e">
        <f>GRMSDetail!#REF!</f>
        <v>#REF!</v>
      </c>
      <c r="Q765" s="161" t="e">
        <f>GRMSDetail!#REF!</f>
        <v>#REF!</v>
      </c>
      <c r="R765" t="e">
        <f>GRMSDetail!#REF!</f>
        <v>#REF!</v>
      </c>
      <c r="S765" t="e">
        <f>GRMSDetail!#REF!</f>
        <v>#REF!</v>
      </c>
      <c r="T765" t="e">
        <f>VLOOKUP('XL-OPT'!Q765,Months!$A$4:$D$288,4)</f>
        <v>#REF!</v>
      </c>
    </row>
    <row r="766" spans="15:20" x14ac:dyDescent="0.2">
      <c r="O766" t="e">
        <f t="shared" si="39"/>
        <v>#REF!</v>
      </c>
      <c r="P766" t="e">
        <f>GRMSDetail!#REF!</f>
        <v>#REF!</v>
      </c>
      <c r="Q766" s="161" t="e">
        <f>GRMSDetail!#REF!</f>
        <v>#REF!</v>
      </c>
      <c r="R766" t="e">
        <f>GRMSDetail!#REF!</f>
        <v>#REF!</v>
      </c>
      <c r="S766" t="e">
        <f>GRMSDetail!#REF!</f>
        <v>#REF!</v>
      </c>
      <c r="T766" t="e">
        <f>VLOOKUP('XL-OPT'!Q766,Months!$A$4:$D$288,4)</f>
        <v>#REF!</v>
      </c>
    </row>
    <row r="767" spans="15:20" x14ac:dyDescent="0.2">
      <c r="O767" t="e">
        <f t="shared" si="39"/>
        <v>#REF!</v>
      </c>
      <c r="P767" t="e">
        <f>GRMSDetail!#REF!</f>
        <v>#REF!</v>
      </c>
      <c r="Q767" s="161" t="e">
        <f>GRMSDetail!#REF!</f>
        <v>#REF!</v>
      </c>
      <c r="R767" t="e">
        <f>GRMSDetail!#REF!</f>
        <v>#REF!</v>
      </c>
      <c r="S767" t="e">
        <f>GRMSDetail!#REF!</f>
        <v>#REF!</v>
      </c>
      <c r="T767" t="e">
        <f>VLOOKUP('XL-OPT'!Q767,Months!$A$4:$D$288,4)</f>
        <v>#REF!</v>
      </c>
    </row>
    <row r="768" spans="15:20" x14ac:dyDescent="0.2">
      <c r="O768" t="e">
        <f t="shared" si="39"/>
        <v>#REF!</v>
      </c>
      <c r="P768" t="e">
        <f>GRMSDetail!#REF!</f>
        <v>#REF!</v>
      </c>
      <c r="Q768" s="161" t="e">
        <f>GRMSDetail!#REF!</f>
        <v>#REF!</v>
      </c>
      <c r="R768" t="e">
        <f>GRMSDetail!#REF!</f>
        <v>#REF!</v>
      </c>
      <c r="S768" t="e">
        <f>GRMSDetail!#REF!</f>
        <v>#REF!</v>
      </c>
      <c r="T768" t="e">
        <f>VLOOKUP('XL-OPT'!Q768,Months!$A$4:$D$288,4)</f>
        <v>#REF!</v>
      </c>
    </row>
    <row r="769" spans="15:20" x14ac:dyDescent="0.2">
      <c r="O769" t="e">
        <f t="shared" ref="O769:O832" si="40">CONCATENATE(P769,Q769)</f>
        <v>#REF!</v>
      </c>
      <c r="P769" t="e">
        <f>GRMSDetail!#REF!</f>
        <v>#REF!</v>
      </c>
      <c r="Q769" s="161" t="e">
        <f>GRMSDetail!#REF!</f>
        <v>#REF!</v>
      </c>
      <c r="R769" t="e">
        <f>GRMSDetail!#REF!</f>
        <v>#REF!</v>
      </c>
      <c r="S769" t="e">
        <f>GRMSDetail!#REF!</f>
        <v>#REF!</v>
      </c>
      <c r="T769" t="e">
        <f>VLOOKUP('XL-OPT'!Q769,Months!$A$4:$D$288,4)</f>
        <v>#REF!</v>
      </c>
    </row>
    <row r="770" spans="15:20" x14ac:dyDescent="0.2">
      <c r="O770" t="e">
        <f t="shared" si="40"/>
        <v>#REF!</v>
      </c>
      <c r="P770" t="e">
        <f>GRMSDetail!#REF!</f>
        <v>#REF!</v>
      </c>
      <c r="Q770" s="161" t="e">
        <f>GRMSDetail!#REF!</f>
        <v>#REF!</v>
      </c>
      <c r="R770" t="e">
        <f>GRMSDetail!#REF!</f>
        <v>#REF!</v>
      </c>
      <c r="S770" t="e">
        <f>GRMSDetail!#REF!</f>
        <v>#REF!</v>
      </c>
      <c r="T770" t="e">
        <f>VLOOKUP('XL-OPT'!Q770,Months!$A$4:$D$288,4)</f>
        <v>#REF!</v>
      </c>
    </row>
    <row r="771" spans="15:20" x14ac:dyDescent="0.2">
      <c r="O771" t="e">
        <f t="shared" si="40"/>
        <v>#REF!</v>
      </c>
      <c r="P771" t="e">
        <f>GRMSDetail!#REF!</f>
        <v>#REF!</v>
      </c>
      <c r="Q771" s="161" t="e">
        <f>GRMSDetail!#REF!</f>
        <v>#REF!</v>
      </c>
      <c r="R771" t="e">
        <f>GRMSDetail!#REF!</f>
        <v>#REF!</v>
      </c>
      <c r="S771" t="e">
        <f>GRMSDetail!#REF!</f>
        <v>#REF!</v>
      </c>
      <c r="T771" t="e">
        <f>VLOOKUP('XL-OPT'!Q771,Months!$A$4:$D$288,4)</f>
        <v>#REF!</v>
      </c>
    </row>
    <row r="772" spans="15:20" x14ac:dyDescent="0.2">
      <c r="O772" t="e">
        <f t="shared" si="40"/>
        <v>#REF!</v>
      </c>
      <c r="P772" t="e">
        <f>GRMSDetail!#REF!</f>
        <v>#REF!</v>
      </c>
      <c r="Q772" s="161" t="e">
        <f>GRMSDetail!#REF!</f>
        <v>#REF!</v>
      </c>
      <c r="R772" t="e">
        <f>GRMSDetail!#REF!</f>
        <v>#REF!</v>
      </c>
      <c r="S772" t="e">
        <f>GRMSDetail!#REF!</f>
        <v>#REF!</v>
      </c>
      <c r="T772" t="e">
        <f>VLOOKUP('XL-OPT'!Q772,Months!$A$4:$D$288,4)</f>
        <v>#REF!</v>
      </c>
    </row>
    <row r="773" spans="15:20" x14ac:dyDescent="0.2">
      <c r="O773" t="e">
        <f t="shared" si="40"/>
        <v>#REF!</v>
      </c>
      <c r="P773" t="e">
        <f>GRMSDetail!#REF!</f>
        <v>#REF!</v>
      </c>
      <c r="Q773" s="161" t="e">
        <f>GRMSDetail!#REF!</f>
        <v>#REF!</v>
      </c>
      <c r="R773" t="e">
        <f>GRMSDetail!#REF!</f>
        <v>#REF!</v>
      </c>
      <c r="S773" t="e">
        <f>GRMSDetail!#REF!</f>
        <v>#REF!</v>
      </c>
      <c r="T773" t="e">
        <f>VLOOKUP('XL-OPT'!Q773,Months!$A$4:$D$288,4)</f>
        <v>#REF!</v>
      </c>
    </row>
    <row r="774" spans="15:20" x14ac:dyDescent="0.2">
      <c r="O774" t="e">
        <f t="shared" si="40"/>
        <v>#REF!</v>
      </c>
      <c r="P774" t="e">
        <f>GRMSDetail!#REF!</f>
        <v>#REF!</v>
      </c>
      <c r="Q774" s="161" t="e">
        <f>GRMSDetail!#REF!</f>
        <v>#REF!</v>
      </c>
      <c r="R774" t="e">
        <f>GRMSDetail!#REF!</f>
        <v>#REF!</v>
      </c>
      <c r="S774" t="e">
        <f>GRMSDetail!#REF!</f>
        <v>#REF!</v>
      </c>
      <c r="T774" t="e">
        <f>VLOOKUP('XL-OPT'!Q774,Months!$A$4:$D$288,4)</f>
        <v>#REF!</v>
      </c>
    </row>
    <row r="775" spans="15:20" x14ac:dyDescent="0.2">
      <c r="O775" t="e">
        <f t="shared" si="40"/>
        <v>#REF!</v>
      </c>
      <c r="P775" t="e">
        <f>GRMSDetail!#REF!</f>
        <v>#REF!</v>
      </c>
      <c r="Q775" s="161" t="e">
        <f>GRMSDetail!#REF!</f>
        <v>#REF!</v>
      </c>
      <c r="R775" t="e">
        <f>GRMSDetail!#REF!</f>
        <v>#REF!</v>
      </c>
      <c r="S775" t="e">
        <f>GRMSDetail!#REF!</f>
        <v>#REF!</v>
      </c>
      <c r="T775" t="e">
        <f>VLOOKUP('XL-OPT'!Q775,Months!$A$4:$D$288,4)</f>
        <v>#REF!</v>
      </c>
    </row>
    <row r="776" spans="15:20" x14ac:dyDescent="0.2">
      <c r="O776" t="e">
        <f t="shared" si="40"/>
        <v>#REF!</v>
      </c>
      <c r="P776" t="e">
        <f>GRMSDetail!#REF!</f>
        <v>#REF!</v>
      </c>
      <c r="Q776" s="161" t="e">
        <f>GRMSDetail!#REF!</f>
        <v>#REF!</v>
      </c>
      <c r="R776" t="e">
        <f>GRMSDetail!#REF!</f>
        <v>#REF!</v>
      </c>
      <c r="S776" t="e">
        <f>GRMSDetail!#REF!</f>
        <v>#REF!</v>
      </c>
      <c r="T776" t="e">
        <f>VLOOKUP('XL-OPT'!Q776,Months!$A$4:$D$288,4)</f>
        <v>#REF!</v>
      </c>
    </row>
    <row r="777" spans="15:20" x14ac:dyDescent="0.2">
      <c r="O777" t="e">
        <f t="shared" si="40"/>
        <v>#REF!</v>
      </c>
      <c r="P777" t="e">
        <f>GRMSDetail!#REF!</f>
        <v>#REF!</v>
      </c>
      <c r="Q777" s="161" t="e">
        <f>GRMSDetail!#REF!</f>
        <v>#REF!</v>
      </c>
      <c r="R777" t="e">
        <f>GRMSDetail!#REF!</f>
        <v>#REF!</v>
      </c>
      <c r="S777" t="e">
        <f>GRMSDetail!#REF!</f>
        <v>#REF!</v>
      </c>
      <c r="T777" t="e">
        <f>VLOOKUP('XL-OPT'!Q777,Months!$A$4:$D$288,4)</f>
        <v>#REF!</v>
      </c>
    </row>
    <row r="778" spans="15:20" x14ac:dyDescent="0.2">
      <c r="O778" t="e">
        <f t="shared" si="40"/>
        <v>#REF!</v>
      </c>
      <c r="P778" t="e">
        <f>GRMSDetail!#REF!</f>
        <v>#REF!</v>
      </c>
      <c r="Q778" s="161" t="e">
        <f>GRMSDetail!#REF!</f>
        <v>#REF!</v>
      </c>
      <c r="R778" t="e">
        <f>GRMSDetail!#REF!</f>
        <v>#REF!</v>
      </c>
      <c r="S778" t="e">
        <f>GRMSDetail!#REF!</f>
        <v>#REF!</v>
      </c>
      <c r="T778" t="e">
        <f>VLOOKUP('XL-OPT'!Q778,Months!$A$4:$D$288,4)</f>
        <v>#REF!</v>
      </c>
    </row>
    <row r="779" spans="15:20" x14ac:dyDescent="0.2">
      <c r="O779" t="e">
        <f t="shared" si="40"/>
        <v>#REF!</v>
      </c>
      <c r="P779" t="e">
        <f>GRMSDetail!#REF!</f>
        <v>#REF!</v>
      </c>
      <c r="Q779" s="161" t="e">
        <f>GRMSDetail!#REF!</f>
        <v>#REF!</v>
      </c>
      <c r="R779" t="e">
        <f>GRMSDetail!#REF!</f>
        <v>#REF!</v>
      </c>
      <c r="S779" t="e">
        <f>GRMSDetail!#REF!</f>
        <v>#REF!</v>
      </c>
      <c r="T779" t="e">
        <f>VLOOKUP('XL-OPT'!Q779,Months!$A$4:$D$288,4)</f>
        <v>#REF!</v>
      </c>
    </row>
    <row r="780" spans="15:20" x14ac:dyDescent="0.2">
      <c r="O780" t="e">
        <f t="shared" si="40"/>
        <v>#REF!</v>
      </c>
      <c r="P780" t="e">
        <f>GRMSDetail!#REF!</f>
        <v>#REF!</v>
      </c>
      <c r="Q780" s="161" t="e">
        <f>GRMSDetail!#REF!</f>
        <v>#REF!</v>
      </c>
      <c r="R780" t="e">
        <f>GRMSDetail!#REF!</f>
        <v>#REF!</v>
      </c>
      <c r="S780" t="e">
        <f>GRMSDetail!#REF!</f>
        <v>#REF!</v>
      </c>
      <c r="T780" t="e">
        <f>VLOOKUP('XL-OPT'!Q780,Months!$A$4:$D$288,4)</f>
        <v>#REF!</v>
      </c>
    </row>
    <row r="781" spans="15:20" x14ac:dyDescent="0.2">
      <c r="O781" t="e">
        <f t="shared" si="40"/>
        <v>#REF!</v>
      </c>
      <c r="P781" t="e">
        <f>GRMSDetail!#REF!</f>
        <v>#REF!</v>
      </c>
      <c r="Q781" s="161" t="e">
        <f>GRMSDetail!#REF!</f>
        <v>#REF!</v>
      </c>
      <c r="R781" t="e">
        <f>GRMSDetail!#REF!</f>
        <v>#REF!</v>
      </c>
      <c r="S781" t="e">
        <f>GRMSDetail!#REF!</f>
        <v>#REF!</v>
      </c>
      <c r="T781" t="e">
        <f>VLOOKUP('XL-OPT'!Q781,Months!$A$4:$D$288,4)</f>
        <v>#REF!</v>
      </c>
    </row>
    <row r="782" spans="15:20" x14ac:dyDescent="0.2">
      <c r="O782" t="e">
        <f t="shared" si="40"/>
        <v>#REF!</v>
      </c>
      <c r="P782" t="e">
        <f>GRMSDetail!#REF!</f>
        <v>#REF!</v>
      </c>
      <c r="Q782" s="161" t="e">
        <f>GRMSDetail!#REF!</f>
        <v>#REF!</v>
      </c>
      <c r="R782" t="e">
        <f>GRMSDetail!#REF!</f>
        <v>#REF!</v>
      </c>
      <c r="S782" t="e">
        <f>GRMSDetail!#REF!</f>
        <v>#REF!</v>
      </c>
      <c r="T782" t="e">
        <f>VLOOKUP('XL-OPT'!Q782,Months!$A$4:$D$288,4)</f>
        <v>#REF!</v>
      </c>
    </row>
    <row r="783" spans="15:20" x14ac:dyDescent="0.2">
      <c r="O783" t="e">
        <f t="shared" si="40"/>
        <v>#REF!</v>
      </c>
      <c r="P783" t="e">
        <f>GRMSDetail!#REF!</f>
        <v>#REF!</v>
      </c>
      <c r="Q783" s="161" t="e">
        <f>GRMSDetail!#REF!</f>
        <v>#REF!</v>
      </c>
      <c r="R783" t="e">
        <f>GRMSDetail!#REF!</f>
        <v>#REF!</v>
      </c>
      <c r="S783" t="e">
        <f>GRMSDetail!#REF!</f>
        <v>#REF!</v>
      </c>
      <c r="T783" t="e">
        <f>VLOOKUP('XL-OPT'!Q783,Months!$A$4:$D$288,4)</f>
        <v>#REF!</v>
      </c>
    </row>
    <row r="784" spans="15:20" x14ac:dyDescent="0.2">
      <c r="O784" t="e">
        <f t="shared" si="40"/>
        <v>#REF!</v>
      </c>
      <c r="P784" t="e">
        <f>GRMSDetail!#REF!</f>
        <v>#REF!</v>
      </c>
      <c r="Q784" s="161" t="e">
        <f>GRMSDetail!#REF!</f>
        <v>#REF!</v>
      </c>
      <c r="R784" t="e">
        <f>GRMSDetail!#REF!</f>
        <v>#REF!</v>
      </c>
      <c r="S784" t="e">
        <f>GRMSDetail!#REF!</f>
        <v>#REF!</v>
      </c>
      <c r="T784" t="e">
        <f>VLOOKUP('XL-OPT'!Q784,Months!$A$4:$D$288,4)</f>
        <v>#REF!</v>
      </c>
    </row>
    <row r="785" spans="15:20" x14ac:dyDescent="0.2">
      <c r="O785" t="e">
        <f t="shared" si="40"/>
        <v>#REF!</v>
      </c>
      <c r="P785" t="e">
        <f>GRMSDetail!#REF!</f>
        <v>#REF!</v>
      </c>
      <c r="Q785" s="161" t="e">
        <f>GRMSDetail!#REF!</f>
        <v>#REF!</v>
      </c>
      <c r="R785" t="e">
        <f>GRMSDetail!#REF!</f>
        <v>#REF!</v>
      </c>
      <c r="S785" t="e">
        <f>GRMSDetail!#REF!</f>
        <v>#REF!</v>
      </c>
      <c r="T785" t="e">
        <f>VLOOKUP('XL-OPT'!Q785,Months!$A$4:$D$288,4)</f>
        <v>#REF!</v>
      </c>
    </row>
    <row r="786" spans="15:20" x14ac:dyDescent="0.2">
      <c r="O786" t="e">
        <f t="shared" si="40"/>
        <v>#REF!</v>
      </c>
      <c r="P786" t="e">
        <f>GRMSDetail!#REF!</f>
        <v>#REF!</v>
      </c>
      <c r="Q786" s="161" t="e">
        <f>GRMSDetail!#REF!</f>
        <v>#REF!</v>
      </c>
      <c r="R786" t="e">
        <f>GRMSDetail!#REF!</f>
        <v>#REF!</v>
      </c>
      <c r="S786" t="e">
        <f>GRMSDetail!#REF!</f>
        <v>#REF!</v>
      </c>
      <c r="T786" t="e">
        <f>VLOOKUP('XL-OPT'!Q786,Months!$A$4:$D$288,4)</f>
        <v>#REF!</v>
      </c>
    </row>
    <row r="787" spans="15:20" x14ac:dyDescent="0.2">
      <c r="O787" t="e">
        <f t="shared" si="40"/>
        <v>#REF!</v>
      </c>
      <c r="P787" t="e">
        <f>GRMSDetail!#REF!</f>
        <v>#REF!</v>
      </c>
      <c r="Q787" s="161" t="e">
        <f>GRMSDetail!#REF!</f>
        <v>#REF!</v>
      </c>
      <c r="R787" t="e">
        <f>GRMSDetail!#REF!</f>
        <v>#REF!</v>
      </c>
      <c r="S787" t="e">
        <f>GRMSDetail!#REF!</f>
        <v>#REF!</v>
      </c>
      <c r="T787" t="e">
        <f>VLOOKUP('XL-OPT'!Q787,Months!$A$4:$D$288,4)</f>
        <v>#REF!</v>
      </c>
    </row>
    <row r="788" spans="15:20" x14ac:dyDescent="0.2">
      <c r="O788" t="e">
        <f t="shared" si="40"/>
        <v>#REF!</v>
      </c>
      <c r="P788" t="e">
        <f>GRMSDetail!#REF!</f>
        <v>#REF!</v>
      </c>
      <c r="Q788" s="161" t="e">
        <f>GRMSDetail!#REF!</f>
        <v>#REF!</v>
      </c>
      <c r="R788" t="e">
        <f>GRMSDetail!#REF!</f>
        <v>#REF!</v>
      </c>
      <c r="S788" t="e">
        <f>GRMSDetail!#REF!</f>
        <v>#REF!</v>
      </c>
      <c r="T788" t="e">
        <f>VLOOKUP('XL-OPT'!Q788,Months!$A$4:$D$288,4)</f>
        <v>#REF!</v>
      </c>
    </row>
    <row r="789" spans="15:20" x14ac:dyDescent="0.2">
      <c r="O789" t="e">
        <f t="shared" si="40"/>
        <v>#REF!</v>
      </c>
      <c r="P789" t="e">
        <f>GRMSDetail!#REF!</f>
        <v>#REF!</v>
      </c>
      <c r="Q789" s="161" t="e">
        <f>GRMSDetail!#REF!</f>
        <v>#REF!</v>
      </c>
      <c r="R789" t="e">
        <f>GRMSDetail!#REF!</f>
        <v>#REF!</v>
      </c>
      <c r="S789" t="e">
        <f>GRMSDetail!#REF!</f>
        <v>#REF!</v>
      </c>
      <c r="T789" t="e">
        <f>VLOOKUP('XL-OPT'!Q789,Months!$A$4:$D$288,4)</f>
        <v>#REF!</v>
      </c>
    </row>
    <row r="790" spans="15:20" x14ac:dyDescent="0.2">
      <c r="O790" t="e">
        <f t="shared" si="40"/>
        <v>#REF!</v>
      </c>
      <c r="P790" t="e">
        <f>GRMSDetail!#REF!</f>
        <v>#REF!</v>
      </c>
      <c r="Q790" s="161" t="e">
        <f>GRMSDetail!#REF!</f>
        <v>#REF!</v>
      </c>
      <c r="R790" t="e">
        <f>GRMSDetail!#REF!</f>
        <v>#REF!</v>
      </c>
      <c r="S790" t="e">
        <f>GRMSDetail!#REF!</f>
        <v>#REF!</v>
      </c>
      <c r="T790" t="e">
        <f>VLOOKUP('XL-OPT'!Q790,Months!$A$4:$D$288,4)</f>
        <v>#REF!</v>
      </c>
    </row>
    <row r="791" spans="15:20" x14ac:dyDescent="0.2">
      <c r="O791" t="e">
        <f t="shared" si="40"/>
        <v>#REF!</v>
      </c>
      <c r="P791" t="e">
        <f>GRMSDetail!#REF!</f>
        <v>#REF!</v>
      </c>
      <c r="Q791" s="161" t="e">
        <f>GRMSDetail!#REF!</f>
        <v>#REF!</v>
      </c>
      <c r="R791" t="e">
        <f>GRMSDetail!#REF!</f>
        <v>#REF!</v>
      </c>
      <c r="S791" t="e">
        <f>GRMSDetail!#REF!</f>
        <v>#REF!</v>
      </c>
      <c r="T791" t="e">
        <f>VLOOKUP('XL-OPT'!Q791,Months!$A$4:$D$288,4)</f>
        <v>#REF!</v>
      </c>
    </row>
    <row r="792" spans="15:20" x14ac:dyDescent="0.2">
      <c r="O792" t="e">
        <f t="shared" si="40"/>
        <v>#REF!</v>
      </c>
      <c r="P792" t="e">
        <f>GRMSDetail!#REF!</f>
        <v>#REF!</v>
      </c>
      <c r="Q792" s="161" t="e">
        <f>GRMSDetail!#REF!</f>
        <v>#REF!</v>
      </c>
      <c r="R792" t="e">
        <f>GRMSDetail!#REF!</f>
        <v>#REF!</v>
      </c>
      <c r="S792" t="e">
        <f>GRMSDetail!#REF!</f>
        <v>#REF!</v>
      </c>
      <c r="T792" t="e">
        <f>VLOOKUP('XL-OPT'!Q792,Months!$A$4:$D$288,4)</f>
        <v>#REF!</v>
      </c>
    </row>
    <row r="793" spans="15:20" x14ac:dyDescent="0.2">
      <c r="O793" t="e">
        <f t="shared" si="40"/>
        <v>#REF!</v>
      </c>
      <c r="P793" t="e">
        <f>GRMSDetail!#REF!</f>
        <v>#REF!</v>
      </c>
      <c r="Q793" s="161" t="e">
        <f>GRMSDetail!#REF!</f>
        <v>#REF!</v>
      </c>
      <c r="R793" t="e">
        <f>GRMSDetail!#REF!</f>
        <v>#REF!</v>
      </c>
      <c r="S793" t="e">
        <f>GRMSDetail!#REF!</f>
        <v>#REF!</v>
      </c>
      <c r="T793" t="e">
        <f>VLOOKUP('XL-OPT'!Q793,Months!$A$4:$D$288,4)</f>
        <v>#REF!</v>
      </c>
    </row>
    <row r="794" spans="15:20" x14ac:dyDescent="0.2">
      <c r="O794" t="e">
        <f t="shared" si="40"/>
        <v>#REF!</v>
      </c>
      <c r="P794" t="e">
        <f>GRMSDetail!#REF!</f>
        <v>#REF!</v>
      </c>
      <c r="Q794" s="161" t="e">
        <f>GRMSDetail!#REF!</f>
        <v>#REF!</v>
      </c>
      <c r="R794" t="e">
        <f>GRMSDetail!#REF!</f>
        <v>#REF!</v>
      </c>
      <c r="S794" t="e">
        <f>GRMSDetail!#REF!</f>
        <v>#REF!</v>
      </c>
      <c r="T794" t="e">
        <f>VLOOKUP('XL-OPT'!Q794,Months!$A$4:$D$288,4)</f>
        <v>#REF!</v>
      </c>
    </row>
    <row r="795" spans="15:20" x14ac:dyDescent="0.2">
      <c r="O795" t="e">
        <f t="shared" si="40"/>
        <v>#REF!</v>
      </c>
      <c r="P795" t="e">
        <f>GRMSDetail!#REF!</f>
        <v>#REF!</v>
      </c>
      <c r="Q795" s="161" t="e">
        <f>GRMSDetail!#REF!</f>
        <v>#REF!</v>
      </c>
      <c r="R795" t="e">
        <f>GRMSDetail!#REF!</f>
        <v>#REF!</v>
      </c>
      <c r="S795" t="e">
        <f>GRMSDetail!#REF!</f>
        <v>#REF!</v>
      </c>
      <c r="T795" t="e">
        <f>VLOOKUP('XL-OPT'!Q795,Months!$A$4:$D$288,4)</f>
        <v>#REF!</v>
      </c>
    </row>
    <row r="796" spans="15:20" x14ac:dyDescent="0.2">
      <c r="O796" t="e">
        <f t="shared" si="40"/>
        <v>#REF!</v>
      </c>
      <c r="P796" t="e">
        <f>GRMSDetail!#REF!</f>
        <v>#REF!</v>
      </c>
      <c r="Q796" s="161" t="e">
        <f>GRMSDetail!#REF!</f>
        <v>#REF!</v>
      </c>
      <c r="R796" t="e">
        <f>GRMSDetail!#REF!</f>
        <v>#REF!</v>
      </c>
      <c r="S796" t="e">
        <f>GRMSDetail!#REF!</f>
        <v>#REF!</v>
      </c>
      <c r="T796" t="e">
        <f>VLOOKUP('XL-OPT'!Q796,Months!$A$4:$D$288,4)</f>
        <v>#REF!</v>
      </c>
    </row>
    <row r="797" spans="15:20" x14ac:dyDescent="0.2">
      <c r="O797" t="e">
        <f t="shared" si="40"/>
        <v>#REF!</v>
      </c>
      <c r="P797" t="e">
        <f>GRMSDetail!#REF!</f>
        <v>#REF!</v>
      </c>
      <c r="Q797" s="161" t="e">
        <f>GRMSDetail!#REF!</f>
        <v>#REF!</v>
      </c>
      <c r="R797" t="e">
        <f>GRMSDetail!#REF!</f>
        <v>#REF!</v>
      </c>
      <c r="S797" t="e">
        <f>GRMSDetail!#REF!</f>
        <v>#REF!</v>
      </c>
      <c r="T797" t="e">
        <f>VLOOKUP('XL-OPT'!Q797,Months!$A$4:$D$288,4)</f>
        <v>#REF!</v>
      </c>
    </row>
    <row r="798" spans="15:20" x14ac:dyDescent="0.2">
      <c r="O798" t="e">
        <f t="shared" si="40"/>
        <v>#REF!</v>
      </c>
      <c r="P798" t="e">
        <f>GRMSDetail!#REF!</f>
        <v>#REF!</v>
      </c>
      <c r="Q798" s="161" t="e">
        <f>GRMSDetail!#REF!</f>
        <v>#REF!</v>
      </c>
      <c r="R798" t="e">
        <f>GRMSDetail!#REF!</f>
        <v>#REF!</v>
      </c>
      <c r="S798" t="e">
        <f>GRMSDetail!#REF!</f>
        <v>#REF!</v>
      </c>
      <c r="T798" t="e">
        <f>VLOOKUP('XL-OPT'!Q798,Months!$A$4:$D$288,4)</f>
        <v>#REF!</v>
      </c>
    </row>
    <row r="799" spans="15:20" x14ac:dyDescent="0.2">
      <c r="O799" t="e">
        <f t="shared" si="40"/>
        <v>#REF!</v>
      </c>
      <c r="P799" t="e">
        <f>GRMSDetail!#REF!</f>
        <v>#REF!</v>
      </c>
      <c r="Q799" s="161" t="e">
        <f>GRMSDetail!#REF!</f>
        <v>#REF!</v>
      </c>
      <c r="R799" t="e">
        <f>GRMSDetail!#REF!</f>
        <v>#REF!</v>
      </c>
      <c r="S799" t="e">
        <f>GRMSDetail!#REF!</f>
        <v>#REF!</v>
      </c>
      <c r="T799" t="e">
        <f>VLOOKUP('XL-OPT'!Q799,Months!$A$4:$D$288,4)</f>
        <v>#REF!</v>
      </c>
    </row>
    <row r="800" spans="15:20" x14ac:dyDescent="0.2">
      <c r="O800" t="e">
        <f t="shared" si="40"/>
        <v>#REF!</v>
      </c>
      <c r="P800" t="e">
        <f>GRMSDetail!#REF!</f>
        <v>#REF!</v>
      </c>
      <c r="Q800" s="161" t="e">
        <f>GRMSDetail!#REF!</f>
        <v>#REF!</v>
      </c>
      <c r="R800" t="e">
        <f>GRMSDetail!#REF!</f>
        <v>#REF!</v>
      </c>
      <c r="S800" t="e">
        <f>GRMSDetail!#REF!</f>
        <v>#REF!</v>
      </c>
      <c r="T800" t="e">
        <f>VLOOKUP('XL-OPT'!Q800,Months!$A$4:$D$288,4)</f>
        <v>#REF!</v>
      </c>
    </row>
    <row r="801" spans="15:20" x14ac:dyDescent="0.2">
      <c r="O801" t="e">
        <f t="shared" si="40"/>
        <v>#REF!</v>
      </c>
      <c r="P801" t="e">
        <f>GRMSDetail!#REF!</f>
        <v>#REF!</v>
      </c>
      <c r="Q801" s="161" t="e">
        <f>GRMSDetail!#REF!</f>
        <v>#REF!</v>
      </c>
      <c r="R801" t="e">
        <f>GRMSDetail!#REF!</f>
        <v>#REF!</v>
      </c>
      <c r="S801" t="e">
        <f>GRMSDetail!#REF!</f>
        <v>#REF!</v>
      </c>
      <c r="T801" t="e">
        <f>VLOOKUP('XL-OPT'!Q801,Months!$A$4:$D$288,4)</f>
        <v>#REF!</v>
      </c>
    </row>
    <row r="802" spans="15:20" x14ac:dyDescent="0.2">
      <c r="O802" t="e">
        <f t="shared" si="40"/>
        <v>#REF!</v>
      </c>
      <c r="P802" t="e">
        <f>GRMSDetail!#REF!</f>
        <v>#REF!</v>
      </c>
      <c r="Q802" s="161" t="e">
        <f>GRMSDetail!#REF!</f>
        <v>#REF!</v>
      </c>
      <c r="R802" t="e">
        <f>GRMSDetail!#REF!</f>
        <v>#REF!</v>
      </c>
      <c r="S802" t="e">
        <f>GRMSDetail!#REF!</f>
        <v>#REF!</v>
      </c>
      <c r="T802" t="e">
        <f>VLOOKUP('XL-OPT'!Q802,Months!$A$4:$D$288,4)</f>
        <v>#REF!</v>
      </c>
    </row>
    <row r="803" spans="15:20" x14ac:dyDescent="0.2">
      <c r="O803" t="e">
        <f t="shared" si="40"/>
        <v>#REF!</v>
      </c>
      <c r="P803" t="e">
        <f>GRMSDetail!#REF!</f>
        <v>#REF!</v>
      </c>
      <c r="Q803" s="161" t="e">
        <f>GRMSDetail!#REF!</f>
        <v>#REF!</v>
      </c>
      <c r="R803" t="e">
        <f>GRMSDetail!#REF!</f>
        <v>#REF!</v>
      </c>
      <c r="S803" t="e">
        <f>GRMSDetail!#REF!</f>
        <v>#REF!</v>
      </c>
      <c r="T803" t="e">
        <f>VLOOKUP('XL-OPT'!Q803,Months!$A$4:$D$288,4)</f>
        <v>#REF!</v>
      </c>
    </row>
    <row r="804" spans="15:20" x14ac:dyDescent="0.2">
      <c r="O804" t="e">
        <f t="shared" si="40"/>
        <v>#REF!</v>
      </c>
      <c r="P804" t="e">
        <f>GRMSDetail!#REF!</f>
        <v>#REF!</v>
      </c>
      <c r="Q804" s="161" t="e">
        <f>GRMSDetail!#REF!</f>
        <v>#REF!</v>
      </c>
      <c r="R804" t="e">
        <f>GRMSDetail!#REF!</f>
        <v>#REF!</v>
      </c>
      <c r="S804" t="e">
        <f>GRMSDetail!#REF!</f>
        <v>#REF!</v>
      </c>
      <c r="T804" t="e">
        <f>VLOOKUP('XL-OPT'!Q804,Months!$A$4:$D$288,4)</f>
        <v>#REF!</v>
      </c>
    </row>
    <row r="805" spans="15:20" x14ac:dyDescent="0.2">
      <c r="O805" t="e">
        <f t="shared" si="40"/>
        <v>#REF!</v>
      </c>
      <c r="P805" t="e">
        <f>GRMSDetail!#REF!</f>
        <v>#REF!</v>
      </c>
      <c r="Q805" s="161" t="e">
        <f>GRMSDetail!#REF!</f>
        <v>#REF!</v>
      </c>
      <c r="R805" t="e">
        <f>GRMSDetail!#REF!</f>
        <v>#REF!</v>
      </c>
      <c r="S805" t="e">
        <f>GRMSDetail!#REF!</f>
        <v>#REF!</v>
      </c>
      <c r="T805" t="e">
        <f>VLOOKUP('XL-OPT'!Q805,Months!$A$4:$D$288,4)</f>
        <v>#REF!</v>
      </c>
    </row>
    <row r="806" spans="15:20" x14ac:dyDescent="0.2">
      <c r="O806" t="e">
        <f t="shared" si="40"/>
        <v>#REF!</v>
      </c>
      <c r="P806" t="e">
        <f>GRMSDetail!#REF!</f>
        <v>#REF!</v>
      </c>
      <c r="Q806" s="161" t="e">
        <f>GRMSDetail!#REF!</f>
        <v>#REF!</v>
      </c>
      <c r="R806" t="e">
        <f>GRMSDetail!#REF!</f>
        <v>#REF!</v>
      </c>
      <c r="S806" t="e">
        <f>GRMSDetail!#REF!</f>
        <v>#REF!</v>
      </c>
      <c r="T806" t="e">
        <f>VLOOKUP('XL-OPT'!Q806,Months!$A$4:$D$288,4)</f>
        <v>#REF!</v>
      </c>
    </row>
    <row r="807" spans="15:20" x14ac:dyDescent="0.2">
      <c r="O807" t="e">
        <f t="shared" si="40"/>
        <v>#REF!</v>
      </c>
      <c r="P807" t="e">
        <f>GRMSDetail!#REF!</f>
        <v>#REF!</v>
      </c>
      <c r="Q807" s="161" t="e">
        <f>GRMSDetail!#REF!</f>
        <v>#REF!</v>
      </c>
      <c r="R807" t="e">
        <f>GRMSDetail!#REF!</f>
        <v>#REF!</v>
      </c>
      <c r="S807" t="e">
        <f>GRMSDetail!#REF!</f>
        <v>#REF!</v>
      </c>
      <c r="T807" t="e">
        <f>VLOOKUP('XL-OPT'!Q807,Months!$A$4:$D$288,4)</f>
        <v>#REF!</v>
      </c>
    </row>
    <row r="808" spans="15:20" x14ac:dyDescent="0.2">
      <c r="O808" t="e">
        <f t="shared" si="40"/>
        <v>#REF!</v>
      </c>
      <c r="P808" t="e">
        <f>GRMSDetail!#REF!</f>
        <v>#REF!</v>
      </c>
      <c r="Q808" s="161" t="e">
        <f>GRMSDetail!#REF!</f>
        <v>#REF!</v>
      </c>
      <c r="R808" t="e">
        <f>GRMSDetail!#REF!</f>
        <v>#REF!</v>
      </c>
      <c r="S808" t="e">
        <f>GRMSDetail!#REF!</f>
        <v>#REF!</v>
      </c>
      <c r="T808" t="e">
        <f>VLOOKUP('XL-OPT'!Q808,Months!$A$4:$D$288,4)</f>
        <v>#REF!</v>
      </c>
    </row>
    <row r="809" spans="15:20" x14ac:dyDescent="0.2">
      <c r="O809" t="e">
        <f t="shared" si="40"/>
        <v>#REF!</v>
      </c>
      <c r="P809" t="e">
        <f>GRMSDetail!#REF!</f>
        <v>#REF!</v>
      </c>
      <c r="Q809" s="161" t="e">
        <f>GRMSDetail!#REF!</f>
        <v>#REF!</v>
      </c>
      <c r="R809" t="e">
        <f>GRMSDetail!#REF!</f>
        <v>#REF!</v>
      </c>
      <c r="S809" t="e">
        <f>GRMSDetail!#REF!</f>
        <v>#REF!</v>
      </c>
      <c r="T809" t="e">
        <f>VLOOKUP('XL-OPT'!Q809,Months!$A$4:$D$288,4)</f>
        <v>#REF!</v>
      </c>
    </row>
    <row r="810" spans="15:20" x14ac:dyDescent="0.2">
      <c r="O810" t="e">
        <f t="shared" si="40"/>
        <v>#REF!</v>
      </c>
      <c r="P810" t="e">
        <f>GRMSDetail!#REF!</f>
        <v>#REF!</v>
      </c>
      <c r="Q810" s="161" t="e">
        <f>GRMSDetail!#REF!</f>
        <v>#REF!</v>
      </c>
      <c r="R810" t="e">
        <f>GRMSDetail!#REF!</f>
        <v>#REF!</v>
      </c>
      <c r="S810" t="e">
        <f>GRMSDetail!#REF!</f>
        <v>#REF!</v>
      </c>
      <c r="T810" t="e">
        <f>VLOOKUP('XL-OPT'!Q810,Months!$A$4:$D$288,4)</f>
        <v>#REF!</v>
      </c>
    </row>
    <row r="811" spans="15:20" x14ac:dyDescent="0.2">
      <c r="O811" t="e">
        <f t="shared" si="40"/>
        <v>#REF!</v>
      </c>
      <c r="P811" t="e">
        <f>GRMSDetail!#REF!</f>
        <v>#REF!</v>
      </c>
      <c r="Q811" s="161" t="e">
        <f>GRMSDetail!#REF!</f>
        <v>#REF!</v>
      </c>
      <c r="R811" t="e">
        <f>GRMSDetail!#REF!</f>
        <v>#REF!</v>
      </c>
      <c r="S811" t="e">
        <f>GRMSDetail!#REF!</f>
        <v>#REF!</v>
      </c>
      <c r="T811" t="e">
        <f>VLOOKUP('XL-OPT'!Q811,Months!$A$4:$D$288,4)</f>
        <v>#REF!</v>
      </c>
    </row>
    <row r="812" spans="15:20" x14ac:dyDescent="0.2">
      <c r="O812" t="e">
        <f t="shared" si="40"/>
        <v>#REF!</v>
      </c>
      <c r="P812" t="e">
        <f>GRMSDetail!#REF!</f>
        <v>#REF!</v>
      </c>
      <c r="Q812" s="161" t="e">
        <f>GRMSDetail!#REF!</f>
        <v>#REF!</v>
      </c>
      <c r="R812" t="e">
        <f>GRMSDetail!#REF!</f>
        <v>#REF!</v>
      </c>
      <c r="S812" t="e">
        <f>GRMSDetail!#REF!</f>
        <v>#REF!</v>
      </c>
      <c r="T812" t="e">
        <f>VLOOKUP('XL-OPT'!Q812,Months!$A$4:$D$288,4)</f>
        <v>#REF!</v>
      </c>
    </row>
    <row r="813" spans="15:20" x14ac:dyDescent="0.2">
      <c r="O813" t="e">
        <f t="shared" si="40"/>
        <v>#REF!</v>
      </c>
      <c r="P813" t="e">
        <f>GRMSDetail!#REF!</f>
        <v>#REF!</v>
      </c>
      <c r="Q813" s="161" t="e">
        <f>GRMSDetail!#REF!</f>
        <v>#REF!</v>
      </c>
      <c r="R813" t="e">
        <f>GRMSDetail!#REF!</f>
        <v>#REF!</v>
      </c>
      <c r="S813" t="e">
        <f>GRMSDetail!#REF!</f>
        <v>#REF!</v>
      </c>
      <c r="T813" t="e">
        <f>VLOOKUP('XL-OPT'!Q813,Months!$A$4:$D$288,4)</f>
        <v>#REF!</v>
      </c>
    </row>
    <row r="814" spans="15:20" x14ac:dyDescent="0.2">
      <c r="O814" t="e">
        <f t="shared" si="40"/>
        <v>#REF!</v>
      </c>
      <c r="P814" t="e">
        <f>GRMSDetail!#REF!</f>
        <v>#REF!</v>
      </c>
      <c r="Q814" s="161" t="e">
        <f>GRMSDetail!#REF!</f>
        <v>#REF!</v>
      </c>
      <c r="R814" t="e">
        <f>GRMSDetail!#REF!</f>
        <v>#REF!</v>
      </c>
      <c r="S814" t="e">
        <f>GRMSDetail!#REF!</f>
        <v>#REF!</v>
      </c>
      <c r="T814" t="e">
        <f>VLOOKUP('XL-OPT'!Q814,Months!$A$4:$D$288,4)</f>
        <v>#REF!</v>
      </c>
    </row>
    <row r="815" spans="15:20" x14ac:dyDescent="0.2">
      <c r="O815" t="e">
        <f t="shared" si="40"/>
        <v>#REF!</v>
      </c>
      <c r="P815" t="e">
        <f>GRMSDetail!#REF!</f>
        <v>#REF!</v>
      </c>
      <c r="Q815" s="161" t="e">
        <f>GRMSDetail!#REF!</f>
        <v>#REF!</v>
      </c>
      <c r="R815" t="e">
        <f>GRMSDetail!#REF!</f>
        <v>#REF!</v>
      </c>
      <c r="S815" t="e">
        <f>GRMSDetail!#REF!</f>
        <v>#REF!</v>
      </c>
      <c r="T815" t="e">
        <f>VLOOKUP('XL-OPT'!Q815,Months!$A$4:$D$288,4)</f>
        <v>#REF!</v>
      </c>
    </row>
    <row r="816" spans="15:20" x14ac:dyDescent="0.2">
      <c r="O816" t="e">
        <f t="shared" si="40"/>
        <v>#REF!</v>
      </c>
      <c r="P816" t="e">
        <f>GRMSDetail!#REF!</f>
        <v>#REF!</v>
      </c>
      <c r="Q816" s="161" t="e">
        <f>GRMSDetail!#REF!</f>
        <v>#REF!</v>
      </c>
      <c r="R816" t="e">
        <f>GRMSDetail!#REF!</f>
        <v>#REF!</v>
      </c>
      <c r="S816" t="e">
        <f>GRMSDetail!#REF!</f>
        <v>#REF!</v>
      </c>
      <c r="T816" t="e">
        <f>VLOOKUP('XL-OPT'!Q816,Months!$A$4:$D$288,4)</f>
        <v>#REF!</v>
      </c>
    </row>
    <row r="817" spans="15:20" x14ac:dyDescent="0.2">
      <c r="O817" t="e">
        <f t="shared" si="40"/>
        <v>#REF!</v>
      </c>
      <c r="P817" t="e">
        <f>GRMSDetail!#REF!</f>
        <v>#REF!</v>
      </c>
      <c r="Q817" s="161" t="e">
        <f>GRMSDetail!#REF!</f>
        <v>#REF!</v>
      </c>
      <c r="R817" t="e">
        <f>GRMSDetail!#REF!</f>
        <v>#REF!</v>
      </c>
      <c r="S817" t="e">
        <f>GRMSDetail!#REF!</f>
        <v>#REF!</v>
      </c>
      <c r="T817" t="e">
        <f>VLOOKUP('XL-OPT'!Q817,Months!$A$4:$D$288,4)</f>
        <v>#REF!</v>
      </c>
    </row>
    <row r="818" spans="15:20" x14ac:dyDescent="0.2">
      <c r="O818" t="e">
        <f t="shared" si="40"/>
        <v>#REF!</v>
      </c>
      <c r="P818" t="e">
        <f>GRMSDetail!#REF!</f>
        <v>#REF!</v>
      </c>
      <c r="Q818" s="161" t="e">
        <f>GRMSDetail!#REF!</f>
        <v>#REF!</v>
      </c>
      <c r="R818" t="e">
        <f>GRMSDetail!#REF!</f>
        <v>#REF!</v>
      </c>
      <c r="S818" t="e">
        <f>GRMSDetail!#REF!</f>
        <v>#REF!</v>
      </c>
      <c r="T818" t="e">
        <f>VLOOKUP('XL-OPT'!Q818,Months!$A$4:$D$288,4)</f>
        <v>#REF!</v>
      </c>
    </row>
    <row r="819" spans="15:20" x14ac:dyDescent="0.2">
      <c r="O819" t="e">
        <f t="shared" si="40"/>
        <v>#REF!</v>
      </c>
      <c r="P819" t="e">
        <f>GRMSDetail!#REF!</f>
        <v>#REF!</v>
      </c>
      <c r="Q819" s="161" t="e">
        <f>GRMSDetail!#REF!</f>
        <v>#REF!</v>
      </c>
      <c r="R819" t="e">
        <f>GRMSDetail!#REF!</f>
        <v>#REF!</v>
      </c>
      <c r="S819" t="e">
        <f>GRMSDetail!#REF!</f>
        <v>#REF!</v>
      </c>
      <c r="T819" t="e">
        <f>VLOOKUP('XL-OPT'!Q819,Months!$A$4:$D$288,4)</f>
        <v>#REF!</v>
      </c>
    </row>
    <row r="820" spans="15:20" x14ac:dyDescent="0.2">
      <c r="O820" t="e">
        <f t="shared" si="40"/>
        <v>#REF!</v>
      </c>
      <c r="P820" t="e">
        <f>GRMSDetail!#REF!</f>
        <v>#REF!</v>
      </c>
      <c r="Q820" s="161" t="e">
        <f>GRMSDetail!#REF!</f>
        <v>#REF!</v>
      </c>
      <c r="R820" t="e">
        <f>GRMSDetail!#REF!</f>
        <v>#REF!</v>
      </c>
      <c r="S820" t="e">
        <f>GRMSDetail!#REF!</f>
        <v>#REF!</v>
      </c>
      <c r="T820" t="e">
        <f>VLOOKUP('XL-OPT'!Q820,Months!$A$4:$D$288,4)</f>
        <v>#REF!</v>
      </c>
    </row>
    <row r="821" spans="15:20" x14ac:dyDescent="0.2">
      <c r="O821" t="e">
        <f t="shared" si="40"/>
        <v>#REF!</v>
      </c>
      <c r="P821" t="e">
        <f>GRMSDetail!#REF!</f>
        <v>#REF!</v>
      </c>
      <c r="Q821" s="161" t="e">
        <f>GRMSDetail!#REF!</f>
        <v>#REF!</v>
      </c>
      <c r="R821" t="e">
        <f>GRMSDetail!#REF!</f>
        <v>#REF!</v>
      </c>
      <c r="S821" t="e">
        <f>GRMSDetail!#REF!</f>
        <v>#REF!</v>
      </c>
      <c r="T821" t="e">
        <f>VLOOKUP('XL-OPT'!Q821,Months!$A$4:$D$288,4)</f>
        <v>#REF!</v>
      </c>
    </row>
    <row r="822" spans="15:20" x14ac:dyDescent="0.2">
      <c r="O822" t="e">
        <f t="shared" si="40"/>
        <v>#REF!</v>
      </c>
      <c r="P822" t="e">
        <f>GRMSDetail!#REF!</f>
        <v>#REF!</v>
      </c>
      <c r="Q822" s="161" t="e">
        <f>GRMSDetail!#REF!</f>
        <v>#REF!</v>
      </c>
      <c r="R822" t="e">
        <f>GRMSDetail!#REF!</f>
        <v>#REF!</v>
      </c>
      <c r="S822" t="e">
        <f>GRMSDetail!#REF!</f>
        <v>#REF!</v>
      </c>
      <c r="T822" t="e">
        <f>VLOOKUP('XL-OPT'!Q822,Months!$A$4:$D$288,4)</f>
        <v>#REF!</v>
      </c>
    </row>
    <row r="823" spans="15:20" x14ac:dyDescent="0.2">
      <c r="O823" t="e">
        <f t="shared" si="40"/>
        <v>#REF!</v>
      </c>
      <c r="P823" t="e">
        <f>GRMSDetail!#REF!</f>
        <v>#REF!</v>
      </c>
      <c r="Q823" s="161" t="e">
        <f>GRMSDetail!#REF!</f>
        <v>#REF!</v>
      </c>
      <c r="R823" t="e">
        <f>GRMSDetail!#REF!</f>
        <v>#REF!</v>
      </c>
      <c r="S823" t="e">
        <f>GRMSDetail!#REF!</f>
        <v>#REF!</v>
      </c>
      <c r="T823" t="e">
        <f>VLOOKUP('XL-OPT'!Q823,Months!$A$4:$D$288,4)</f>
        <v>#REF!</v>
      </c>
    </row>
    <row r="824" spans="15:20" x14ac:dyDescent="0.2">
      <c r="O824" t="e">
        <f t="shared" si="40"/>
        <v>#REF!</v>
      </c>
      <c r="P824" t="e">
        <f>GRMSDetail!#REF!</f>
        <v>#REF!</v>
      </c>
      <c r="Q824" s="161" t="e">
        <f>GRMSDetail!#REF!</f>
        <v>#REF!</v>
      </c>
      <c r="R824" t="e">
        <f>GRMSDetail!#REF!</f>
        <v>#REF!</v>
      </c>
      <c r="S824" t="e">
        <f>GRMSDetail!#REF!</f>
        <v>#REF!</v>
      </c>
      <c r="T824" t="e">
        <f>VLOOKUP('XL-OPT'!Q824,Months!$A$4:$D$288,4)</f>
        <v>#REF!</v>
      </c>
    </row>
    <row r="825" spans="15:20" x14ac:dyDescent="0.2">
      <c r="O825" t="e">
        <f t="shared" si="40"/>
        <v>#REF!</v>
      </c>
      <c r="P825" t="e">
        <f>GRMSDetail!#REF!</f>
        <v>#REF!</v>
      </c>
      <c r="Q825" s="161" t="e">
        <f>GRMSDetail!#REF!</f>
        <v>#REF!</v>
      </c>
      <c r="R825" t="e">
        <f>GRMSDetail!#REF!</f>
        <v>#REF!</v>
      </c>
      <c r="S825" t="e">
        <f>GRMSDetail!#REF!</f>
        <v>#REF!</v>
      </c>
      <c r="T825" t="e">
        <f>VLOOKUP('XL-OPT'!Q825,Months!$A$4:$D$288,4)</f>
        <v>#REF!</v>
      </c>
    </row>
    <row r="826" spans="15:20" x14ac:dyDescent="0.2">
      <c r="O826" t="e">
        <f t="shared" si="40"/>
        <v>#REF!</v>
      </c>
      <c r="P826" t="e">
        <f>GRMSDetail!#REF!</f>
        <v>#REF!</v>
      </c>
      <c r="Q826" s="161" t="e">
        <f>GRMSDetail!#REF!</f>
        <v>#REF!</v>
      </c>
      <c r="R826" t="e">
        <f>GRMSDetail!#REF!</f>
        <v>#REF!</v>
      </c>
      <c r="S826" t="e">
        <f>GRMSDetail!#REF!</f>
        <v>#REF!</v>
      </c>
      <c r="T826" t="e">
        <f>VLOOKUP('XL-OPT'!Q826,Months!$A$4:$D$288,4)</f>
        <v>#REF!</v>
      </c>
    </row>
    <row r="827" spans="15:20" x14ac:dyDescent="0.2">
      <c r="O827" t="e">
        <f t="shared" si="40"/>
        <v>#REF!</v>
      </c>
      <c r="P827" t="e">
        <f>GRMSDetail!#REF!</f>
        <v>#REF!</v>
      </c>
      <c r="Q827" s="161" t="e">
        <f>GRMSDetail!#REF!</f>
        <v>#REF!</v>
      </c>
      <c r="R827" t="e">
        <f>GRMSDetail!#REF!</f>
        <v>#REF!</v>
      </c>
      <c r="S827" t="e">
        <f>GRMSDetail!#REF!</f>
        <v>#REF!</v>
      </c>
      <c r="T827" t="e">
        <f>VLOOKUP('XL-OPT'!Q827,Months!$A$4:$D$288,4)</f>
        <v>#REF!</v>
      </c>
    </row>
    <row r="828" spans="15:20" x14ac:dyDescent="0.2">
      <c r="O828" t="e">
        <f t="shared" si="40"/>
        <v>#REF!</v>
      </c>
      <c r="P828" t="e">
        <f>GRMSDetail!#REF!</f>
        <v>#REF!</v>
      </c>
      <c r="Q828" s="161" t="e">
        <f>GRMSDetail!#REF!</f>
        <v>#REF!</v>
      </c>
      <c r="R828" t="e">
        <f>GRMSDetail!#REF!</f>
        <v>#REF!</v>
      </c>
      <c r="S828" t="e">
        <f>GRMSDetail!#REF!</f>
        <v>#REF!</v>
      </c>
      <c r="T828" t="e">
        <f>VLOOKUP('XL-OPT'!Q828,Months!$A$4:$D$288,4)</f>
        <v>#REF!</v>
      </c>
    </row>
    <row r="829" spans="15:20" x14ac:dyDescent="0.2">
      <c r="O829" t="e">
        <f t="shared" si="40"/>
        <v>#REF!</v>
      </c>
      <c r="P829" t="e">
        <f>GRMSDetail!#REF!</f>
        <v>#REF!</v>
      </c>
      <c r="Q829" s="161" t="e">
        <f>GRMSDetail!#REF!</f>
        <v>#REF!</v>
      </c>
      <c r="R829" t="e">
        <f>GRMSDetail!#REF!</f>
        <v>#REF!</v>
      </c>
      <c r="S829" t="e">
        <f>GRMSDetail!#REF!</f>
        <v>#REF!</v>
      </c>
      <c r="T829" t="e">
        <f>VLOOKUP('XL-OPT'!Q829,Months!$A$4:$D$288,4)</f>
        <v>#REF!</v>
      </c>
    </row>
    <row r="830" spans="15:20" x14ac:dyDescent="0.2">
      <c r="O830" t="e">
        <f t="shared" si="40"/>
        <v>#REF!</v>
      </c>
      <c r="P830" t="e">
        <f>GRMSDetail!#REF!</f>
        <v>#REF!</v>
      </c>
      <c r="Q830" s="161" t="e">
        <f>GRMSDetail!#REF!</f>
        <v>#REF!</v>
      </c>
      <c r="R830" t="e">
        <f>GRMSDetail!#REF!</f>
        <v>#REF!</v>
      </c>
      <c r="S830" t="e">
        <f>GRMSDetail!#REF!</f>
        <v>#REF!</v>
      </c>
      <c r="T830" t="e">
        <f>VLOOKUP('XL-OPT'!Q830,Months!$A$4:$D$288,4)</f>
        <v>#REF!</v>
      </c>
    </row>
    <row r="831" spans="15:20" x14ac:dyDescent="0.2">
      <c r="O831" t="e">
        <f t="shared" si="40"/>
        <v>#REF!</v>
      </c>
      <c r="P831" t="e">
        <f>GRMSDetail!#REF!</f>
        <v>#REF!</v>
      </c>
      <c r="Q831" s="161" t="e">
        <f>GRMSDetail!#REF!</f>
        <v>#REF!</v>
      </c>
      <c r="R831" t="e">
        <f>GRMSDetail!#REF!</f>
        <v>#REF!</v>
      </c>
      <c r="S831" t="e">
        <f>GRMSDetail!#REF!</f>
        <v>#REF!</v>
      </c>
      <c r="T831" t="e">
        <f>VLOOKUP('XL-OPT'!Q831,Months!$A$4:$D$288,4)</f>
        <v>#REF!</v>
      </c>
    </row>
    <row r="832" spans="15:20" x14ac:dyDescent="0.2">
      <c r="O832" t="e">
        <f t="shared" si="40"/>
        <v>#REF!</v>
      </c>
      <c r="P832" t="e">
        <f>GRMSDetail!#REF!</f>
        <v>#REF!</v>
      </c>
      <c r="Q832" s="161" t="e">
        <f>GRMSDetail!#REF!</f>
        <v>#REF!</v>
      </c>
      <c r="R832" t="e">
        <f>GRMSDetail!#REF!</f>
        <v>#REF!</v>
      </c>
      <c r="S832" t="e">
        <f>GRMSDetail!#REF!</f>
        <v>#REF!</v>
      </c>
      <c r="T832" t="e">
        <f>VLOOKUP('XL-OPT'!Q832,Months!$A$4:$D$288,4)</f>
        <v>#REF!</v>
      </c>
    </row>
    <row r="833" spans="15:20" x14ac:dyDescent="0.2">
      <c r="O833" t="e">
        <f t="shared" ref="O833:O896" si="41">CONCATENATE(P833,Q833)</f>
        <v>#REF!</v>
      </c>
      <c r="P833" t="e">
        <f>GRMSDetail!#REF!</f>
        <v>#REF!</v>
      </c>
      <c r="Q833" s="161" t="e">
        <f>GRMSDetail!#REF!</f>
        <v>#REF!</v>
      </c>
      <c r="R833" t="e">
        <f>GRMSDetail!#REF!</f>
        <v>#REF!</v>
      </c>
      <c r="S833" t="e">
        <f>GRMSDetail!#REF!</f>
        <v>#REF!</v>
      </c>
      <c r="T833" t="e">
        <f>VLOOKUP('XL-OPT'!Q833,Months!$A$4:$D$288,4)</f>
        <v>#REF!</v>
      </c>
    </row>
    <row r="834" spans="15:20" x14ac:dyDescent="0.2">
      <c r="O834" t="e">
        <f t="shared" si="41"/>
        <v>#REF!</v>
      </c>
      <c r="P834" t="e">
        <f>GRMSDetail!#REF!</f>
        <v>#REF!</v>
      </c>
      <c r="Q834" s="161" t="e">
        <f>GRMSDetail!#REF!</f>
        <v>#REF!</v>
      </c>
      <c r="R834" t="e">
        <f>GRMSDetail!#REF!</f>
        <v>#REF!</v>
      </c>
      <c r="S834" t="e">
        <f>GRMSDetail!#REF!</f>
        <v>#REF!</v>
      </c>
      <c r="T834" t="e">
        <f>VLOOKUP('XL-OPT'!Q834,Months!$A$4:$D$288,4)</f>
        <v>#REF!</v>
      </c>
    </row>
    <row r="835" spans="15:20" x14ac:dyDescent="0.2">
      <c r="O835" t="e">
        <f t="shared" si="41"/>
        <v>#REF!</v>
      </c>
      <c r="P835" t="e">
        <f>GRMSDetail!#REF!</f>
        <v>#REF!</v>
      </c>
      <c r="Q835" s="161" t="e">
        <f>GRMSDetail!#REF!</f>
        <v>#REF!</v>
      </c>
      <c r="R835" t="e">
        <f>GRMSDetail!#REF!</f>
        <v>#REF!</v>
      </c>
      <c r="S835" t="e">
        <f>GRMSDetail!#REF!</f>
        <v>#REF!</v>
      </c>
      <c r="T835" t="e">
        <f>VLOOKUP('XL-OPT'!Q835,Months!$A$4:$D$288,4)</f>
        <v>#REF!</v>
      </c>
    </row>
    <row r="836" spans="15:20" x14ac:dyDescent="0.2">
      <c r="O836" t="e">
        <f t="shared" si="41"/>
        <v>#REF!</v>
      </c>
      <c r="P836" t="e">
        <f>GRMSDetail!#REF!</f>
        <v>#REF!</v>
      </c>
      <c r="Q836" s="161" t="e">
        <f>GRMSDetail!#REF!</f>
        <v>#REF!</v>
      </c>
      <c r="R836" t="e">
        <f>GRMSDetail!#REF!</f>
        <v>#REF!</v>
      </c>
      <c r="S836" t="e">
        <f>GRMSDetail!#REF!</f>
        <v>#REF!</v>
      </c>
      <c r="T836" t="e">
        <f>VLOOKUP('XL-OPT'!Q836,Months!$A$4:$D$288,4)</f>
        <v>#REF!</v>
      </c>
    </row>
    <row r="837" spans="15:20" x14ac:dyDescent="0.2">
      <c r="O837" t="e">
        <f t="shared" si="41"/>
        <v>#REF!</v>
      </c>
      <c r="P837" t="e">
        <f>GRMSDetail!#REF!</f>
        <v>#REF!</v>
      </c>
      <c r="Q837" s="161" t="e">
        <f>GRMSDetail!#REF!</f>
        <v>#REF!</v>
      </c>
      <c r="R837" t="e">
        <f>GRMSDetail!#REF!</f>
        <v>#REF!</v>
      </c>
      <c r="S837" t="e">
        <f>GRMSDetail!#REF!</f>
        <v>#REF!</v>
      </c>
      <c r="T837" t="e">
        <f>VLOOKUP('XL-OPT'!Q837,Months!$A$4:$D$288,4)</f>
        <v>#REF!</v>
      </c>
    </row>
    <row r="838" spans="15:20" x14ac:dyDescent="0.2">
      <c r="O838" t="e">
        <f t="shared" si="41"/>
        <v>#REF!</v>
      </c>
      <c r="P838" t="e">
        <f>GRMSDetail!#REF!</f>
        <v>#REF!</v>
      </c>
      <c r="Q838" s="161" t="e">
        <f>GRMSDetail!#REF!</f>
        <v>#REF!</v>
      </c>
      <c r="R838" t="e">
        <f>GRMSDetail!#REF!</f>
        <v>#REF!</v>
      </c>
      <c r="S838" t="e">
        <f>GRMSDetail!#REF!</f>
        <v>#REF!</v>
      </c>
      <c r="T838" t="e">
        <f>VLOOKUP('XL-OPT'!Q838,Months!$A$4:$D$288,4)</f>
        <v>#REF!</v>
      </c>
    </row>
    <row r="839" spans="15:20" x14ac:dyDescent="0.2">
      <c r="O839" t="e">
        <f t="shared" si="41"/>
        <v>#REF!</v>
      </c>
      <c r="P839" t="e">
        <f>GRMSDetail!#REF!</f>
        <v>#REF!</v>
      </c>
      <c r="Q839" s="161" t="e">
        <f>GRMSDetail!#REF!</f>
        <v>#REF!</v>
      </c>
      <c r="R839" t="e">
        <f>GRMSDetail!#REF!</f>
        <v>#REF!</v>
      </c>
      <c r="S839" t="e">
        <f>GRMSDetail!#REF!</f>
        <v>#REF!</v>
      </c>
      <c r="T839" t="e">
        <f>VLOOKUP('XL-OPT'!Q839,Months!$A$4:$D$288,4)</f>
        <v>#REF!</v>
      </c>
    </row>
    <row r="840" spans="15:20" x14ac:dyDescent="0.2">
      <c r="O840" t="e">
        <f t="shared" si="41"/>
        <v>#REF!</v>
      </c>
      <c r="P840" t="e">
        <f>GRMSDetail!#REF!</f>
        <v>#REF!</v>
      </c>
      <c r="Q840" s="161" t="e">
        <f>GRMSDetail!#REF!</f>
        <v>#REF!</v>
      </c>
      <c r="R840" t="e">
        <f>GRMSDetail!#REF!</f>
        <v>#REF!</v>
      </c>
      <c r="S840" t="e">
        <f>GRMSDetail!#REF!</f>
        <v>#REF!</v>
      </c>
      <c r="T840" t="e">
        <f>VLOOKUP('XL-OPT'!Q840,Months!$A$4:$D$288,4)</f>
        <v>#REF!</v>
      </c>
    </row>
    <row r="841" spans="15:20" x14ac:dyDescent="0.2">
      <c r="O841" t="e">
        <f t="shared" si="41"/>
        <v>#REF!</v>
      </c>
      <c r="P841" t="e">
        <f>GRMSDetail!#REF!</f>
        <v>#REF!</v>
      </c>
      <c r="Q841" s="161" t="e">
        <f>GRMSDetail!#REF!</f>
        <v>#REF!</v>
      </c>
      <c r="R841" t="e">
        <f>GRMSDetail!#REF!</f>
        <v>#REF!</v>
      </c>
      <c r="S841" t="e">
        <f>GRMSDetail!#REF!</f>
        <v>#REF!</v>
      </c>
      <c r="T841" t="e">
        <f>VLOOKUP('XL-OPT'!Q841,Months!$A$4:$D$288,4)</f>
        <v>#REF!</v>
      </c>
    </row>
    <row r="842" spans="15:20" x14ac:dyDescent="0.2">
      <c r="O842" t="e">
        <f t="shared" si="41"/>
        <v>#REF!</v>
      </c>
      <c r="P842" t="e">
        <f>GRMSDetail!#REF!</f>
        <v>#REF!</v>
      </c>
      <c r="Q842" s="161" t="e">
        <f>GRMSDetail!#REF!</f>
        <v>#REF!</v>
      </c>
      <c r="R842" t="e">
        <f>GRMSDetail!#REF!</f>
        <v>#REF!</v>
      </c>
      <c r="S842" t="e">
        <f>GRMSDetail!#REF!</f>
        <v>#REF!</v>
      </c>
      <c r="T842" t="e">
        <f>VLOOKUP('XL-OPT'!Q842,Months!$A$4:$D$288,4)</f>
        <v>#REF!</v>
      </c>
    </row>
    <row r="843" spans="15:20" x14ac:dyDescent="0.2">
      <c r="O843" t="e">
        <f t="shared" si="41"/>
        <v>#REF!</v>
      </c>
      <c r="P843" t="e">
        <f>GRMSDetail!#REF!</f>
        <v>#REF!</v>
      </c>
      <c r="Q843" s="161" t="e">
        <f>GRMSDetail!#REF!</f>
        <v>#REF!</v>
      </c>
      <c r="R843" t="e">
        <f>GRMSDetail!#REF!</f>
        <v>#REF!</v>
      </c>
      <c r="S843" t="e">
        <f>GRMSDetail!#REF!</f>
        <v>#REF!</v>
      </c>
      <c r="T843" t="e">
        <f>VLOOKUP('XL-OPT'!Q843,Months!$A$4:$D$288,4)</f>
        <v>#REF!</v>
      </c>
    </row>
    <row r="844" spans="15:20" x14ac:dyDescent="0.2">
      <c r="O844" t="e">
        <f t="shared" si="41"/>
        <v>#REF!</v>
      </c>
      <c r="P844" t="e">
        <f>GRMSDetail!#REF!</f>
        <v>#REF!</v>
      </c>
      <c r="Q844" s="161" t="e">
        <f>GRMSDetail!#REF!</f>
        <v>#REF!</v>
      </c>
      <c r="R844" t="e">
        <f>GRMSDetail!#REF!</f>
        <v>#REF!</v>
      </c>
      <c r="S844" t="e">
        <f>GRMSDetail!#REF!</f>
        <v>#REF!</v>
      </c>
      <c r="T844" t="e">
        <f>VLOOKUP('XL-OPT'!Q844,Months!$A$4:$D$288,4)</f>
        <v>#REF!</v>
      </c>
    </row>
    <row r="845" spans="15:20" x14ac:dyDescent="0.2">
      <c r="O845" t="e">
        <f t="shared" si="41"/>
        <v>#REF!</v>
      </c>
      <c r="P845" t="e">
        <f>GRMSDetail!#REF!</f>
        <v>#REF!</v>
      </c>
      <c r="Q845" s="161" t="e">
        <f>GRMSDetail!#REF!</f>
        <v>#REF!</v>
      </c>
      <c r="R845" t="e">
        <f>GRMSDetail!#REF!</f>
        <v>#REF!</v>
      </c>
      <c r="S845" t="e">
        <f>GRMSDetail!#REF!</f>
        <v>#REF!</v>
      </c>
      <c r="T845" t="e">
        <f>VLOOKUP('XL-OPT'!Q845,Months!$A$4:$D$288,4)</f>
        <v>#REF!</v>
      </c>
    </row>
    <row r="846" spans="15:20" x14ac:dyDescent="0.2">
      <c r="O846" t="e">
        <f t="shared" si="41"/>
        <v>#REF!</v>
      </c>
      <c r="P846" t="e">
        <f>GRMSDetail!#REF!</f>
        <v>#REF!</v>
      </c>
      <c r="Q846" s="161" t="e">
        <f>GRMSDetail!#REF!</f>
        <v>#REF!</v>
      </c>
      <c r="R846" t="e">
        <f>GRMSDetail!#REF!</f>
        <v>#REF!</v>
      </c>
      <c r="S846" t="e">
        <f>GRMSDetail!#REF!</f>
        <v>#REF!</v>
      </c>
      <c r="T846" t="e">
        <f>VLOOKUP('XL-OPT'!Q846,Months!$A$4:$D$288,4)</f>
        <v>#REF!</v>
      </c>
    </row>
    <row r="847" spans="15:20" x14ac:dyDescent="0.2">
      <c r="O847" t="e">
        <f t="shared" si="41"/>
        <v>#REF!</v>
      </c>
      <c r="P847" t="e">
        <f>GRMSDetail!#REF!</f>
        <v>#REF!</v>
      </c>
      <c r="Q847" s="161" t="e">
        <f>GRMSDetail!#REF!</f>
        <v>#REF!</v>
      </c>
      <c r="R847" t="e">
        <f>GRMSDetail!#REF!</f>
        <v>#REF!</v>
      </c>
      <c r="S847" t="e">
        <f>GRMSDetail!#REF!</f>
        <v>#REF!</v>
      </c>
      <c r="T847" t="e">
        <f>VLOOKUP('XL-OPT'!Q847,Months!$A$4:$D$288,4)</f>
        <v>#REF!</v>
      </c>
    </row>
    <row r="848" spans="15:20" x14ac:dyDescent="0.2">
      <c r="O848" t="e">
        <f t="shared" si="41"/>
        <v>#REF!</v>
      </c>
      <c r="P848" t="e">
        <f>GRMSDetail!#REF!</f>
        <v>#REF!</v>
      </c>
      <c r="Q848" s="161" t="e">
        <f>GRMSDetail!#REF!</f>
        <v>#REF!</v>
      </c>
      <c r="R848" t="e">
        <f>GRMSDetail!#REF!</f>
        <v>#REF!</v>
      </c>
      <c r="S848" t="e">
        <f>GRMSDetail!#REF!</f>
        <v>#REF!</v>
      </c>
      <c r="T848" t="e">
        <f>VLOOKUP('XL-OPT'!Q848,Months!$A$4:$D$288,4)</f>
        <v>#REF!</v>
      </c>
    </row>
    <row r="849" spans="15:20" x14ac:dyDescent="0.2">
      <c r="O849" t="e">
        <f t="shared" si="41"/>
        <v>#REF!</v>
      </c>
      <c r="P849" t="e">
        <f>GRMSDetail!#REF!</f>
        <v>#REF!</v>
      </c>
      <c r="Q849" s="161" t="e">
        <f>GRMSDetail!#REF!</f>
        <v>#REF!</v>
      </c>
      <c r="R849" t="e">
        <f>GRMSDetail!#REF!</f>
        <v>#REF!</v>
      </c>
      <c r="S849" t="e">
        <f>GRMSDetail!#REF!</f>
        <v>#REF!</v>
      </c>
      <c r="T849" t="e">
        <f>VLOOKUP('XL-OPT'!Q849,Months!$A$4:$D$288,4)</f>
        <v>#REF!</v>
      </c>
    </row>
    <row r="850" spans="15:20" x14ac:dyDescent="0.2">
      <c r="O850" t="e">
        <f t="shared" si="41"/>
        <v>#REF!</v>
      </c>
      <c r="P850" t="e">
        <f>GRMSDetail!#REF!</f>
        <v>#REF!</v>
      </c>
      <c r="Q850" s="161" t="e">
        <f>GRMSDetail!#REF!</f>
        <v>#REF!</v>
      </c>
      <c r="R850" t="e">
        <f>GRMSDetail!#REF!</f>
        <v>#REF!</v>
      </c>
      <c r="S850" t="e">
        <f>GRMSDetail!#REF!</f>
        <v>#REF!</v>
      </c>
      <c r="T850" t="e">
        <f>VLOOKUP('XL-OPT'!Q850,Months!$A$4:$D$288,4)</f>
        <v>#REF!</v>
      </c>
    </row>
    <row r="851" spans="15:20" x14ac:dyDescent="0.2">
      <c r="O851" t="e">
        <f t="shared" si="41"/>
        <v>#REF!</v>
      </c>
      <c r="P851" t="e">
        <f>GRMSDetail!#REF!</f>
        <v>#REF!</v>
      </c>
      <c r="Q851" s="161" t="e">
        <f>GRMSDetail!#REF!</f>
        <v>#REF!</v>
      </c>
      <c r="R851" t="e">
        <f>GRMSDetail!#REF!</f>
        <v>#REF!</v>
      </c>
      <c r="S851" t="e">
        <f>GRMSDetail!#REF!</f>
        <v>#REF!</v>
      </c>
      <c r="T851" t="e">
        <f>VLOOKUP('XL-OPT'!Q851,Months!$A$4:$D$288,4)</f>
        <v>#REF!</v>
      </c>
    </row>
    <row r="852" spans="15:20" x14ac:dyDescent="0.2">
      <c r="O852" t="e">
        <f t="shared" si="41"/>
        <v>#REF!</v>
      </c>
      <c r="P852" t="e">
        <f>GRMSDetail!#REF!</f>
        <v>#REF!</v>
      </c>
      <c r="Q852" s="161" t="e">
        <f>GRMSDetail!#REF!</f>
        <v>#REF!</v>
      </c>
      <c r="R852" t="e">
        <f>GRMSDetail!#REF!</f>
        <v>#REF!</v>
      </c>
      <c r="S852" t="e">
        <f>GRMSDetail!#REF!</f>
        <v>#REF!</v>
      </c>
      <c r="T852" t="e">
        <f>VLOOKUP('XL-OPT'!Q852,Months!$A$4:$D$288,4)</f>
        <v>#REF!</v>
      </c>
    </row>
    <row r="853" spans="15:20" x14ac:dyDescent="0.2">
      <c r="O853" t="e">
        <f t="shared" si="41"/>
        <v>#REF!</v>
      </c>
      <c r="P853" t="e">
        <f>GRMSDetail!#REF!</f>
        <v>#REF!</v>
      </c>
      <c r="Q853" s="161" t="e">
        <f>GRMSDetail!#REF!</f>
        <v>#REF!</v>
      </c>
      <c r="R853" t="e">
        <f>GRMSDetail!#REF!</f>
        <v>#REF!</v>
      </c>
      <c r="S853" t="e">
        <f>GRMSDetail!#REF!</f>
        <v>#REF!</v>
      </c>
      <c r="T853" t="e">
        <f>VLOOKUP('XL-OPT'!Q853,Months!$A$4:$D$288,4)</f>
        <v>#REF!</v>
      </c>
    </row>
    <row r="854" spans="15:20" x14ac:dyDescent="0.2">
      <c r="O854" t="e">
        <f t="shared" si="41"/>
        <v>#REF!</v>
      </c>
      <c r="P854" t="e">
        <f>GRMSDetail!#REF!</f>
        <v>#REF!</v>
      </c>
      <c r="Q854" s="161" t="e">
        <f>GRMSDetail!#REF!</f>
        <v>#REF!</v>
      </c>
      <c r="R854" t="e">
        <f>GRMSDetail!#REF!</f>
        <v>#REF!</v>
      </c>
      <c r="S854" t="e">
        <f>GRMSDetail!#REF!</f>
        <v>#REF!</v>
      </c>
      <c r="T854" t="e">
        <f>VLOOKUP('XL-OPT'!Q854,Months!$A$4:$D$288,4)</f>
        <v>#REF!</v>
      </c>
    </row>
    <row r="855" spans="15:20" x14ac:dyDescent="0.2">
      <c r="O855" t="e">
        <f t="shared" si="41"/>
        <v>#REF!</v>
      </c>
      <c r="P855" t="e">
        <f>GRMSDetail!#REF!</f>
        <v>#REF!</v>
      </c>
      <c r="Q855" s="161" t="e">
        <f>GRMSDetail!#REF!</f>
        <v>#REF!</v>
      </c>
      <c r="R855" t="e">
        <f>GRMSDetail!#REF!</f>
        <v>#REF!</v>
      </c>
      <c r="S855" t="e">
        <f>GRMSDetail!#REF!</f>
        <v>#REF!</v>
      </c>
      <c r="T855" t="e">
        <f>VLOOKUP('XL-OPT'!Q855,Months!$A$4:$D$288,4)</f>
        <v>#REF!</v>
      </c>
    </row>
    <row r="856" spans="15:20" x14ac:dyDescent="0.2">
      <c r="O856" t="e">
        <f t="shared" si="41"/>
        <v>#REF!</v>
      </c>
      <c r="P856" t="e">
        <f>GRMSDetail!#REF!</f>
        <v>#REF!</v>
      </c>
      <c r="Q856" s="161" t="e">
        <f>GRMSDetail!#REF!</f>
        <v>#REF!</v>
      </c>
      <c r="R856" t="e">
        <f>GRMSDetail!#REF!</f>
        <v>#REF!</v>
      </c>
      <c r="S856" t="e">
        <f>GRMSDetail!#REF!</f>
        <v>#REF!</v>
      </c>
      <c r="T856" t="e">
        <f>VLOOKUP('XL-OPT'!Q856,Months!$A$4:$D$288,4)</f>
        <v>#REF!</v>
      </c>
    </row>
    <row r="857" spans="15:20" x14ac:dyDescent="0.2">
      <c r="O857" t="e">
        <f t="shared" si="41"/>
        <v>#REF!</v>
      </c>
      <c r="P857" t="e">
        <f>GRMSDetail!#REF!</f>
        <v>#REF!</v>
      </c>
      <c r="Q857" s="161" t="e">
        <f>GRMSDetail!#REF!</f>
        <v>#REF!</v>
      </c>
      <c r="R857" t="e">
        <f>GRMSDetail!#REF!</f>
        <v>#REF!</v>
      </c>
      <c r="S857" t="e">
        <f>GRMSDetail!#REF!</f>
        <v>#REF!</v>
      </c>
      <c r="T857" t="e">
        <f>VLOOKUP('XL-OPT'!Q857,Months!$A$4:$D$288,4)</f>
        <v>#REF!</v>
      </c>
    </row>
    <row r="858" spans="15:20" x14ac:dyDescent="0.2">
      <c r="O858" t="e">
        <f t="shared" si="41"/>
        <v>#REF!</v>
      </c>
      <c r="P858" t="e">
        <f>GRMSDetail!#REF!</f>
        <v>#REF!</v>
      </c>
      <c r="Q858" s="161" t="e">
        <f>GRMSDetail!#REF!</f>
        <v>#REF!</v>
      </c>
      <c r="R858" t="e">
        <f>GRMSDetail!#REF!</f>
        <v>#REF!</v>
      </c>
      <c r="S858" t="e">
        <f>GRMSDetail!#REF!</f>
        <v>#REF!</v>
      </c>
      <c r="T858" t="e">
        <f>VLOOKUP('XL-OPT'!Q858,Months!$A$4:$D$288,4)</f>
        <v>#REF!</v>
      </c>
    </row>
    <row r="859" spans="15:20" x14ac:dyDescent="0.2">
      <c r="O859" t="e">
        <f t="shared" si="41"/>
        <v>#REF!</v>
      </c>
      <c r="P859" t="e">
        <f>GRMSDetail!#REF!</f>
        <v>#REF!</v>
      </c>
      <c r="Q859" s="161" t="e">
        <f>GRMSDetail!#REF!</f>
        <v>#REF!</v>
      </c>
      <c r="R859" t="e">
        <f>GRMSDetail!#REF!</f>
        <v>#REF!</v>
      </c>
      <c r="S859" t="e">
        <f>GRMSDetail!#REF!</f>
        <v>#REF!</v>
      </c>
      <c r="T859" t="e">
        <f>VLOOKUP('XL-OPT'!Q859,Months!$A$4:$D$288,4)</f>
        <v>#REF!</v>
      </c>
    </row>
    <row r="860" spans="15:20" x14ac:dyDescent="0.2">
      <c r="O860" t="e">
        <f t="shared" si="41"/>
        <v>#REF!</v>
      </c>
      <c r="P860" t="e">
        <f>GRMSDetail!#REF!</f>
        <v>#REF!</v>
      </c>
      <c r="Q860" s="161" t="e">
        <f>GRMSDetail!#REF!</f>
        <v>#REF!</v>
      </c>
      <c r="R860" t="e">
        <f>GRMSDetail!#REF!</f>
        <v>#REF!</v>
      </c>
      <c r="S860" t="e">
        <f>GRMSDetail!#REF!</f>
        <v>#REF!</v>
      </c>
      <c r="T860" t="e">
        <f>VLOOKUP('XL-OPT'!Q860,Months!$A$4:$D$288,4)</f>
        <v>#REF!</v>
      </c>
    </row>
    <row r="861" spans="15:20" x14ac:dyDescent="0.2">
      <c r="O861" t="e">
        <f t="shared" si="41"/>
        <v>#REF!</v>
      </c>
      <c r="P861" t="e">
        <f>GRMSDetail!#REF!</f>
        <v>#REF!</v>
      </c>
      <c r="Q861" s="161" t="e">
        <f>GRMSDetail!#REF!</f>
        <v>#REF!</v>
      </c>
      <c r="R861" t="e">
        <f>GRMSDetail!#REF!</f>
        <v>#REF!</v>
      </c>
      <c r="S861" t="e">
        <f>GRMSDetail!#REF!</f>
        <v>#REF!</v>
      </c>
      <c r="T861" t="e">
        <f>VLOOKUP('XL-OPT'!Q861,Months!$A$4:$D$288,4)</f>
        <v>#REF!</v>
      </c>
    </row>
    <row r="862" spans="15:20" x14ac:dyDescent="0.2">
      <c r="O862" t="e">
        <f t="shared" si="41"/>
        <v>#REF!</v>
      </c>
      <c r="P862" t="e">
        <f>GRMSDetail!#REF!</f>
        <v>#REF!</v>
      </c>
      <c r="Q862" s="161" t="e">
        <f>GRMSDetail!#REF!</f>
        <v>#REF!</v>
      </c>
      <c r="R862" t="e">
        <f>GRMSDetail!#REF!</f>
        <v>#REF!</v>
      </c>
      <c r="S862" t="e">
        <f>GRMSDetail!#REF!</f>
        <v>#REF!</v>
      </c>
      <c r="T862" t="e">
        <f>VLOOKUP('XL-OPT'!Q862,Months!$A$4:$D$288,4)</f>
        <v>#REF!</v>
      </c>
    </row>
    <row r="863" spans="15:20" x14ac:dyDescent="0.2">
      <c r="O863" t="e">
        <f t="shared" si="41"/>
        <v>#REF!</v>
      </c>
      <c r="P863" t="e">
        <f>GRMSDetail!#REF!</f>
        <v>#REF!</v>
      </c>
      <c r="Q863" s="161" t="e">
        <f>GRMSDetail!#REF!</f>
        <v>#REF!</v>
      </c>
      <c r="R863" t="e">
        <f>GRMSDetail!#REF!</f>
        <v>#REF!</v>
      </c>
      <c r="S863" t="e">
        <f>GRMSDetail!#REF!</f>
        <v>#REF!</v>
      </c>
      <c r="T863" t="e">
        <f>VLOOKUP('XL-OPT'!Q863,Months!$A$4:$D$288,4)</f>
        <v>#REF!</v>
      </c>
    </row>
    <row r="864" spans="15:20" x14ac:dyDescent="0.2">
      <c r="O864" t="e">
        <f t="shared" si="41"/>
        <v>#REF!</v>
      </c>
      <c r="P864" t="e">
        <f>GRMSDetail!#REF!</f>
        <v>#REF!</v>
      </c>
      <c r="Q864" s="161" t="e">
        <f>GRMSDetail!#REF!</f>
        <v>#REF!</v>
      </c>
      <c r="R864" t="e">
        <f>GRMSDetail!#REF!</f>
        <v>#REF!</v>
      </c>
      <c r="S864" t="e">
        <f>GRMSDetail!#REF!</f>
        <v>#REF!</v>
      </c>
      <c r="T864" t="e">
        <f>VLOOKUP('XL-OPT'!Q864,Months!$A$4:$D$288,4)</f>
        <v>#REF!</v>
      </c>
    </row>
    <row r="865" spans="15:20" x14ac:dyDescent="0.2">
      <c r="O865" t="e">
        <f t="shared" si="41"/>
        <v>#REF!</v>
      </c>
      <c r="P865" t="e">
        <f>GRMSDetail!#REF!</f>
        <v>#REF!</v>
      </c>
      <c r="Q865" s="161" t="e">
        <f>GRMSDetail!#REF!</f>
        <v>#REF!</v>
      </c>
      <c r="R865" t="e">
        <f>GRMSDetail!#REF!</f>
        <v>#REF!</v>
      </c>
      <c r="S865" t="e">
        <f>GRMSDetail!#REF!</f>
        <v>#REF!</v>
      </c>
      <c r="T865" t="e">
        <f>VLOOKUP('XL-OPT'!Q865,Months!$A$4:$D$288,4)</f>
        <v>#REF!</v>
      </c>
    </row>
    <row r="866" spans="15:20" x14ac:dyDescent="0.2">
      <c r="O866" t="e">
        <f t="shared" si="41"/>
        <v>#REF!</v>
      </c>
      <c r="P866" t="e">
        <f>GRMSDetail!#REF!</f>
        <v>#REF!</v>
      </c>
      <c r="Q866" s="161" t="e">
        <f>GRMSDetail!#REF!</f>
        <v>#REF!</v>
      </c>
      <c r="R866" t="e">
        <f>GRMSDetail!#REF!</f>
        <v>#REF!</v>
      </c>
      <c r="S866" t="e">
        <f>GRMSDetail!#REF!</f>
        <v>#REF!</v>
      </c>
      <c r="T866" t="e">
        <f>VLOOKUP('XL-OPT'!Q866,Months!$A$4:$D$288,4)</f>
        <v>#REF!</v>
      </c>
    </row>
    <row r="867" spans="15:20" x14ac:dyDescent="0.2">
      <c r="O867" t="e">
        <f t="shared" si="41"/>
        <v>#REF!</v>
      </c>
      <c r="P867" t="e">
        <f>GRMSDetail!#REF!</f>
        <v>#REF!</v>
      </c>
      <c r="Q867" s="161" t="e">
        <f>GRMSDetail!#REF!</f>
        <v>#REF!</v>
      </c>
      <c r="R867" t="e">
        <f>GRMSDetail!#REF!</f>
        <v>#REF!</v>
      </c>
      <c r="S867" t="e">
        <f>GRMSDetail!#REF!</f>
        <v>#REF!</v>
      </c>
      <c r="T867" t="e">
        <f>VLOOKUP('XL-OPT'!Q867,Months!$A$4:$D$288,4)</f>
        <v>#REF!</v>
      </c>
    </row>
    <row r="868" spans="15:20" x14ac:dyDescent="0.2">
      <c r="O868" t="e">
        <f t="shared" si="41"/>
        <v>#REF!</v>
      </c>
      <c r="P868" t="e">
        <f>GRMSDetail!#REF!</f>
        <v>#REF!</v>
      </c>
      <c r="Q868" s="161" t="e">
        <f>GRMSDetail!#REF!</f>
        <v>#REF!</v>
      </c>
      <c r="R868" t="e">
        <f>GRMSDetail!#REF!</f>
        <v>#REF!</v>
      </c>
      <c r="S868" t="e">
        <f>GRMSDetail!#REF!</f>
        <v>#REF!</v>
      </c>
      <c r="T868" t="e">
        <f>VLOOKUP('XL-OPT'!Q868,Months!$A$4:$D$288,4)</f>
        <v>#REF!</v>
      </c>
    </row>
    <row r="869" spans="15:20" x14ac:dyDescent="0.2">
      <c r="O869" t="e">
        <f t="shared" si="41"/>
        <v>#REF!</v>
      </c>
      <c r="P869" t="e">
        <f>GRMSDetail!#REF!</f>
        <v>#REF!</v>
      </c>
      <c r="Q869" s="161" t="e">
        <f>GRMSDetail!#REF!</f>
        <v>#REF!</v>
      </c>
      <c r="R869" t="e">
        <f>GRMSDetail!#REF!</f>
        <v>#REF!</v>
      </c>
      <c r="S869" t="e">
        <f>GRMSDetail!#REF!</f>
        <v>#REF!</v>
      </c>
      <c r="T869" t="e">
        <f>VLOOKUP('XL-OPT'!Q869,Months!$A$4:$D$288,4)</f>
        <v>#REF!</v>
      </c>
    </row>
    <row r="870" spans="15:20" x14ac:dyDescent="0.2">
      <c r="O870" t="e">
        <f t="shared" si="41"/>
        <v>#REF!</v>
      </c>
      <c r="P870" t="e">
        <f>GRMSDetail!#REF!</f>
        <v>#REF!</v>
      </c>
      <c r="Q870" s="161" t="e">
        <f>GRMSDetail!#REF!</f>
        <v>#REF!</v>
      </c>
      <c r="R870" t="e">
        <f>GRMSDetail!#REF!</f>
        <v>#REF!</v>
      </c>
      <c r="S870" t="e">
        <f>GRMSDetail!#REF!</f>
        <v>#REF!</v>
      </c>
      <c r="T870" t="e">
        <f>VLOOKUP('XL-OPT'!Q870,Months!$A$4:$D$288,4)</f>
        <v>#REF!</v>
      </c>
    </row>
    <row r="871" spans="15:20" x14ac:dyDescent="0.2">
      <c r="O871" t="e">
        <f t="shared" si="41"/>
        <v>#REF!</v>
      </c>
      <c r="P871" t="e">
        <f>GRMSDetail!#REF!</f>
        <v>#REF!</v>
      </c>
      <c r="Q871" s="161" t="e">
        <f>GRMSDetail!#REF!</f>
        <v>#REF!</v>
      </c>
      <c r="R871" t="e">
        <f>GRMSDetail!#REF!</f>
        <v>#REF!</v>
      </c>
      <c r="S871" t="e">
        <f>GRMSDetail!#REF!</f>
        <v>#REF!</v>
      </c>
      <c r="T871" t="e">
        <f>VLOOKUP('XL-OPT'!Q871,Months!$A$4:$D$288,4)</f>
        <v>#REF!</v>
      </c>
    </row>
    <row r="872" spans="15:20" x14ac:dyDescent="0.2">
      <c r="O872" t="e">
        <f t="shared" si="41"/>
        <v>#REF!</v>
      </c>
      <c r="P872" t="e">
        <f>GRMSDetail!#REF!</f>
        <v>#REF!</v>
      </c>
      <c r="Q872" s="161" t="e">
        <f>GRMSDetail!#REF!</f>
        <v>#REF!</v>
      </c>
      <c r="R872" t="e">
        <f>GRMSDetail!#REF!</f>
        <v>#REF!</v>
      </c>
      <c r="S872" t="e">
        <f>GRMSDetail!#REF!</f>
        <v>#REF!</v>
      </c>
      <c r="T872" t="e">
        <f>VLOOKUP('XL-OPT'!Q872,Months!$A$4:$D$288,4)</f>
        <v>#REF!</v>
      </c>
    </row>
    <row r="873" spans="15:20" x14ac:dyDescent="0.2">
      <c r="O873" t="e">
        <f t="shared" si="41"/>
        <v>#REF!</v>
      </c>
      <c r="P873" t="e">
        <f>GRMSDetail!#REF!</f>
        <v>#REF!</v>
      </c>
      <c r="Q873" s="161" t="e">
        <f>GRMSDetail!#REF!</f>
        <v>#REF!</v>
      </c>
      <c r="R873" t="e">
        <f>GRMSDetail!#REF!</f>
        <v>#REF!</v>
      </c>
      <c r="S873" t="e">
        <f>GRMSDetail!#REF!</f>
        <v>#REF!</v>
      </c>
      <c r="T873" t="e">
        <f>VLOOKUP('XL-OPT'!Q873,Months!$A$4:$D$288,4)</f>
        <v>#REF!</v>
      </c>
    </row>
    <row r="874" spans="15:20" x14ac:dyDescent="0.2">
      <c r="O874" t="e">
        <f t="shared" si="41"/>
        <v>#REF!</v>
      </c>
      <c r="P874" t="e">
        <f>GRMSDetail!#REF!</f>
        <v>#REF!</v>
      </c>
      <c r="Q874" s="161" t="e">
        <f>GRMSDetail!#REF!</f>
        <v>#REF!</v>
      </c>
      <c r="R874" t="e">
        <f>GRMSDetail!#REF!</f>
        <v>#REF!</v>
      </c>
      <c r="S874" t="e">
        <f>GRMSDetail!#REF!</f>
        <v>#REF!</v>
      </c>
      <c r="T874" t="e">
        <f>VLOOKUP('XL-OPT'!Q874,Months!$A$4:$D$288,4)</f>
        <v>#REF!</v>
      </c>
    </row>
    <row r="875" spans="15:20" x14ac:dyDescent="0.2">
      <c r="O875" t="e">
        <f t="shared" si="41"/>
        <v>#REF!</v>
      </c>
      <c r="P875" t="e">
        <f>GRMSDetail!#REF!</f>
        <v>#REF!</v>
      </c>
      <c r="Q875" s="161" t="e">
        <f>GRMSDetail!#REF!</f>
        <v>#REF!</v>
      </c>
      <c r="R875" t="e">
        <f>GRMSDetail!#REF!</f>
        <v>#REF!</v>
      </c>
      <c r="S875" t="e">
        <f>GRMSDetail!#REF!</f>
        <v>#REF!</v>
      </c>
      <c r="T875" t="e">
        <f>VLOOKUP('XL-OPT'!Q875,Months!$A$4:$D$288,4)</f>
        <v>#REF!</v>
      </c>
    </row>
    <row r="876" spans="15:20" x14ac:dyDescent="0.2">
      <c r="O876" t="e">
        <f t="shared" si="41"/>
        <v>#REF!</v>
      </c>
      <c r="P876" t="e">
        <f>GRMSDetail!#REF!</f>
        <v>#REF!</v>
      </c>
      <c r="Q876" s="161" t="e">
        <f>GRMSDetail!#REF!</f>
        <v>#REF!</v>
      </c>
      <c r="R876" t="e">
        <f>GRMSDetail!#REF!</f>
        <v>#REF!</v>
      </c>
      <c r="S876" t="e">
        <f>GRMSDetail!#REF!</f>
        <v>#REF!</v>
      </c>
      <c r="T876" t="e">
        <f>VLOOKUP('XL-OPT'!Q876,Months!$A$4:$D$288,4)</f>
        <v>#REF!</v>
      </c>
    </row>
    <row r="877" spans="15:20" x14ac:dyDescent="0.2">
      <c r="O877" t="e">
        <f t="shared" si="41"/>
        <v>#REF!</v>
      </c>
      <c r="P877" t="e">
        <f>GRMSDetail!#REF!</f>
        <v>#REF!</v>
      </c>
      <c r="Q877" s="161" t="e">
        <f>GRMSDetail!#REF!</f>
        <v>#REF!</v>
      </c>
      <c r="R877" t="e">
        <f>GRMSDetail!#REF!</f>
        <v>#REF!</v>
      </c>
      <c r="S877" t="e">
        <f>GRMSDetail!#REF!</f>
        <v>#REF!</v>
      </c>
      <c r="T877" t="e">
        <f>VLOOKUP('XL-OPT'!Q877,Months!$A$4:$D$288,4)</f>
        <v>#REF!</v>
      </c>
    </row>
    <row r="878" spans="15:20" x14ac:dyDescent="0.2">
      <c r="O878" t="e">
        <f t="shared" si="41"/>
        <v>#REF!</v>
      </c>
      <c r="P878" t="e">
        <f>GRMSDetail!#REF!</f>
        <v>#REF!</v>
      </c>
      <c r="Q878" s="161" t="e">
        <f>GRMSDetail!#REF!</f>
        <v>#REF!</v>
      </c>
      <c r="R878" t="e">
        <f>GRMSDetail!#REF!</f>
        <v>#REF!</v>
      </c>
      <c r="S878" t="e">
        <f>GRMSDetail!#REF!</f>
        <v>#REF!</v>
      </c>
      <c r="T878" t="e">
        <f>VLOOKUP('XL-OPT'!Q878,Months!$A$4:$D$288,4)</f>
        <v>#REF!</v>
      </c>
    </row>
    <row r="879" spans="15:20" x14ac:dyDescent="0.2">
      <c r="O879" t="e">
        <f t="shared" si="41"/>
        <v>#REF!</v>
      </c>
      <c r="P879" t="e">
        <f>GRMSDetail!#REF!</f>
        <v>#REF!</v>
      </c>
      <c r="Q879" s="161" t="e">
        <f>GRMSDetail!#REF!</f>
        <v>#REF!</v>
      </c>
      <c r="R879" t="e">
        <f>GRMSDetail!#REF!</f>
        <v>#REF!</v>
      </c>
      <c r="S879" t="e">
        <f>GRMSDetail!#REF!</f>
        <v>#REF!</v>
      </c>
      <c r="T879" t="e">
        <f>VLOOKUP('XL-OPT'!Q879,Months!$A$4:$D$288,4)</f>
        <v>#REF!</v>
      </c>
    </row>
    <row r="880" spans="15:20" x14ac:dyDescent="0.2">
      <c r="O880" t="e">
        <f t="shared" si="41"/>
        <v>#REF!</v>
      </c>
      <c r="P880" t="e">
        <f>GRMSDetail!#REF!</f>
        <v>#REF!</v>
      </c>
      <c r="Q880" s="161" t="e">
        <f>GRMSDetail!#REF!</f>
        <v>#REF!</v>
      </c>
      <c r="R880" t="e">
        <f>GRMSDetail!#REF!</f>
        <v>#REF!</v>
      </c>
      <c r="S880" t="e">
        <f>GRMSDetail!#REF!</f>
        <v>#REF!</v>
      </c>
      <c r="T880" t="e">
        <f>VLOOKUP('XL-OPT'!Q880,Months!$A$4:$D$288,4)</f>
        <v>#REF!</v>
      </c>
    </row>
    <row r="881" spans="15:20" x14ac:dyDescent="0.2">
      <c r="O881" t="e">
        <f t="shared" si="41"/>
        <v>#REF!</v>
      </c>
      <c r="P881" t="e">
        <f>GRMSDetail!#REF!</f>
        <v>#REF!</v>
      </c>
      <c r="Q881" s="161" t="e">
        <f>GRMSDetail!#REF!</f>
        <v>#REF!</v>
      </c>
      <c r="R881" t="e">
        <f>GRMSDetail!#REF!</f>
        <v>#REF!</v>
      </c>
      <c r="S881" t="e">
        <f>GRMSDetail!#REF!</f>
        <v>#REF!</v>
      </c>
      <c r="T881" t="e">
        <f>VLOOKUP('XL-OPT'!Q881,Months!$A$4:$D$288,4)</f>
        <v>#REF!</v>
      </c>
    </row>
    <row r="882" spans="15:20" x14ac:dyDescent="0.2">
      <c r="O882" t="e">
        <f t="shared" si="41"/>
        <v>#REF!</v>
      </c>
      <c r="P882" t="e">
        <f>GRMSDetail!#REF!</f>
        <v>#REF!</v>
      </c>
      <c r="Q882" s="161" t="e">
        <f>GRMSDetail!#REF!</f>
        <v>#REF!</v>
      </c>
      <c r="R882" t="e">
        <f>GRMSDetail!#REF!</f>
        <v>#REF!</v>
      </c>
      <c r="S882" t="e">
        <f>GRMSDetail!#REF!</f>
        <v>#REF!</v>
      </c>
      <c r="T882" t="e">
        <f>VLOOKUP('XL-OPT'!Q882,Months!$A$4:$D$288,4)</f>
        <v>#REF!</v>
      </c>
    </row>
    <row r="883" spans="15:20" x14ac:dyDescent="0.2">
      <c r="O883" t="e">
        <f t="shared" si="41"/>
        <v>#REF!</v>
      </c>
      <c r="P883" t="e">
        <f>GRMSDetail!#REF!</f>
        <v>#REF!</v>
      </c>
      <c r="Q883" s="161" t="e">
        <f>GRMSDetail!#REF!</f>
        <v>#REF!</v>
      </c>
      <c r="R883" t="e">
        <f>GRMSDetail!#REF!</f>
        <v>#REF!</v>
      </c>
      <c r="S883" t="e">
        <f>GRMSDetail!#REF!</f>
        <v>#REF!</v>
      </c>
      <c r="T883" t="e">
        <f>VLOOKUP('XL-OPT'!Q883,Months!$A$4:$D$288,4)</f>
        <v>#REF!</v>
      </c>
    </row>
    <row r="884" spans="15:20" x14ac:dyDescent="0.2">
      <c r="O884" t="e">
        <f t="shared" si="41"/>
        <v>#REF!</v>
      </c>
      <c r="P884" t="e">
        <f>GRMSDetail!#REF!</f>
        <v>#REF!</v>
      </c>
      <c r="Q884" s="161" t="e">
        <f>GRMSDetail!#REF!</f>
        <v>#REF!</v>
      </c>
      <c r="R884" t="e">
        <f>GRMSDetail!#REF!</f>
        <v>#REF!</v>
      </c>
      <c r="S884" t="e">
        <f>GRMSDetail!#REF!</f>
        <v>#REF!</v>
      </c>
      <c r="T884" t="e">
        <f>VLOOKUP('XL-OPT'!Q884,Months!$A$4:$D$288,4)</f>
        <v>#REF!</v>
      </c>
    </row>
    <row r="885" spans="15:20" x14ac:dyDescent="0.2">
      <c r="O885" t="e">
        <f t="shared" si="41"/>
        <v>#REF!</v>
      </c>
      <c r="P885" t="e">
        <f>GRMSDetail!#REF!</f>
        <v>#REF!</v>
      </c>
      <c r="Q885" s="161" t="e">
        <f>GRMSDetail!#REF!</f>
        <v>#REF!</v>
      </c>
      <c r="R885" t="e">
        <f>GRMSDetail!#REF!</f>
        <v>#REF!</v>
      </c>
      <c r="S885" t="e">
        <f>GRMSDetail!#REF!</f>
        <v>#REF!</v>
      </c>
      <c r="T885" t="e">
        <f>VLOOKUP('XL-OPT'!Q885,Months!$A$4:$D$288,4)</f>
        <v>#REF!</v>
      </c>
    </row>
    <row r="886" spans="15:20" x14ac:dyDescent="0.2">
      <c r="O886" t="e">
        <f t="shared" si="41"/>
        <v>#REF!</v>
      </c>
      <c r="P886" t="e">
        <f>GRMSDetail!#REF!</f>
        <v>#REF!</v>
      </c>
      <c r="Q886" s="161" t="e">
        <f>GRMSDetail!#REF!</f>
        <v>#REF!</v>
      </c>
      <c r="R886" t="e">
        <f>GRMSDetail!#REF!</f>
        <v>#REF!</v>
      </c>
      <c r="S886" t="e">
        <f>GRMSDetail!#REF!</f>
        <v>#REF!</v>
      </c>
      <c r="T886" t="e">
        <f>VLOOKUP('XL-OPT'!Q886,Months!$A$4:$D$288,4)</f>
        <v>#REF!</v>
      </c>
    </row>
    <row r="887" spans="15:20" x14ac:dyDescent="0.2">
      <c r="O887" t="e">
        <f t="shared" si="41"/>
        <v>#REF!</v>
      </c>
      <c r="P887" t="e">
        <f>GRMSDetail!#REF!</f>
        <v>#REF!</v>
      </c>
      <c r="Q887" s="161" t="e">
        <f>GRMSDetail!#REF!</f>
        <v>#REF!</v>
      </c>
      <c r="R887" t="e">
        <f>GRMSDetail!#REF!</f>
        <v>#REF!</v>
      </c>
      <c r="S887" t="e">
        <f>GRMSDetail!#REF!</f>
        <v>#REF!</v>
      </c>
      <c r="T887" t="e">
        <f>VLOOKUP('XL-OPT'!Q887,Months!$A$4:$D$288,4)</f>
        <v>#REF!</v>
      </c>
    </row>
    <row r="888" spans="15:20" x14ac:dyDescent="0.2">
      <c r="O888" t="e">
        <f t="shared" si="41"/>
        <v>#REF!</v>
      </c>
      <c r="P888" t="e">
        <f>GRMSDetail!#REF!</f>
        <v>#REF!</v>
      </c>
      <c r="Q888" s="161" t="e">
        <f>GRMSDetail!#REF!</f>
        <v>#REF!</v>
      </c>
      <c r="R888" t="e">
        <f>GRMSDetail!#REF!</f>
        <v>#REF!</v>
      </c>
      <c r="S888" t="e">
        <f>GRMSDetail!#REF!</f>
        <v>#REF!</v>
      </c>
      <c r="T888" t="e">
        <f>VLOOKUP('XL-OPT'!Q888,Months!$A$4:$D$288,4)</f>
        <v>#REF!</v>
      </c>
    </row>
    <row r="889" spans="15:20" x14ac:dyDescent="0.2">
      <c r="O889" t="e">
        <f t="shared" si="41"/>
        <v>#REF!</v>
      </c>
      <c r="P889" t="e">
        <f>GRMSDetail!#REF!</f>
        <v>#REF!</v>
      </c>
      <c r="Q889" s="161" t="e">
        <f>GRMSDetail!#REF!</f>
        <v>#REF!</v>
      </c>
      <c r="R889" t="e">
        <f>GRMSDetail!#REF!</f>
        <v>#REF!</v>
      </c>
      <c r="S889" t="e">
        <f>GRMSDetail!#REF!</f>
        <v>#REF!</v>
      </c>
      <c r="T889" t="e">
        <f>VLOOKUP('XL-OPT'!Q889,Months!$A$4:$D$288,4)</f>
        <v>#REF!</v>
      </c>
    </row>
    <row r="890" spans="15:20" x14ac:dyDescent="0.2">
      <c r="O890" t="e">
        <f t="shared" si="41"/>
        <v>#REF!</v>
      </c>
      <c r="P890" t="e">
        <f>GRMSDetail!#REF!</f>
        <v>#REF!</v>
      </c>
      <c r="Q890" s="161" t="e">
        <f>GRMSDetail!#REF!</f>
        <v>#REF!</v>
      </c>
      <c r="R890" t="e">
        <f>GRMSDetail!#REF!</f>
        <v>#REF!</v>
      </c>
      <c r="S890" t="e">
        <f>GRMSDetail!#REF!</f>
        <v>#REF!</v>
      </c>
      <c r="T890" t="e">
        <f>VLOOKUP('XL-OPT'!Q890,Months!$A$4:$D$288,4)</f>
        <v>#REF!</v>
      </c>
    </row>
    <row r="891" spans="15:20" x14ac:dyDescent="0.2">
      <c r="O891" t="e">
        <f t="shared" si="41"/>
        <v>#REF!</v>
      </c>
      <c r="P891" t="e">
        <f>GRMSDetail!#REF!</f>
        <v>#REF!</v>
      </c>
      <c r="Q891" s="161" t="e">
        <f>GRMSDetail!#REF!</f>
        <v>#REF!</v>
      </c>
      <c r="R891" t="e">
        <f>GRMSDetail!#REF!</f>
        <v>#REF!</v>
      </c>
      <c r="S891" t="e">
        <f>GRMSDetail!#REF!</f>
        <v>#REF!</v>
      </c>
      <c r="T891" t="e">
        <f>VLOOKUP('XL-OPT'!Q891,Months!$A$4:$D$288,4)</f>
        <v>#REF!</v>
      </c>
    </row>
    <row r="892" spans="15:20" x14ac:dyDescent="0.2">
      <c r="O892" t="e">
        <f t="shared" si="41"/>
        <v>#REF!</v>
      </c>
      <c r="P892" t="e">
        <f>GRMSDetail!#REF!</f>
        <v>#REF!</v>
      </c>
      <c r="Q892" s="161" t="e">
        <f>GRMSDetail!#REF!</f>
        <v>#REF!</v>
      </c>
      <c r="R892" t="e">
        <f>GRMSDetail!#REF!</f>
        <v>#REF!</v>
      </c>
      <c r="S892" t="e">
        <f>GRMSDetail!#REF!</f>
        <v>#REF!</v>
      </c>
      <c r="T892" t="e">
        <f>VLOOKUP('XL-OPT'!Q892,Months!$A$4:$D$288,4)</f>
        <v>#REF!</v>
      </c>
    </row>
    <row r="893" spans="15:20" x14ac:dyDescent="0.2">
      <c r="O893" t="e">
        <f t="shared" si="41"/>
        <v>#REF!</v>
      </c>
      <c r="P893" t="e">
        <f>GRMSDetail!#REF!</f>
        <v>#REF!</v>
      </c>
      <c r="Q893" s="161" t="e">
        <f>GRMSDetail!#REF!</f>
        <v>#REF!</v>
      </c>
      <c r="R893" t="e">
        <f>GRMSDetail!#REF!</f>
        <v>#REF!</v>
      </c>
      <c r="S893" t="e">
        <f>GRMSDetail!#REF!</f>
        <v>#REF!</v>
      </c>
      <c r="T893" t="e">
        <f>VLOOKUP('XL-OPT'!Q893,Months!$A$4:$D$288,4)</f>
        <v>#REF!</v>
      </c>
    </row>
    <row r="894" spans="15:20" x14ac:dyDescent="0.2">
      <c r="O894" t="e">
        <f t="shared" si="41"/>
        <v>#REF!</v>
      </c>
      <c r="P894" t="e">
        <f>GRMSDetail!#REF!</f>
        <v>#REF!</v>
      </c>
      <c r="Q894" s="161" t="e">
        <f>GRMSDetail!#REF!</f>
        <v>#REF!</v>
      </c>
      <c r="R894" t="e">
        <f>GRMSDetail!#REF!</f>
        <v>#REF!</v>
      </c>
      <c r="S894" t="e">
        <f>GRMSDetail!#REF!</f>
        <v>#REF!</v>
      </c>
      <c r="T894" t="e">
        <f>VLOOKUP('XL-OPT'!Q894,Months!$A$4:$D$288,4)</f>
        <v>#REF!</v>
      </c>
    </row>
    <row r="895" spans="15:20" x14ac:dyDescent="0.2">
      <c r="O895" t="e">
        <f t="shared" si="41"/>
        <v>#REF!</v>
      </c>
      <c r="P895" t="e">
        <f>GRMSDetail!#REF!</f>
        <v>#REF!</v>
      </c>
      <c r="Q895" s="161" t="e">
        <f>GRMSDetail!#REF!</f>
        <v>#REF!</v>
      </c>
      <c r="R895" t="e">
        <f>GRMSDetail!#REF!</f>
        <v>#REF!</v>
      </c>
      <c r="S895" t="e">
        <f>GRMSDetail!#REF!</f>
        <v>#REF!</v>
      </c>
      <c r="T895" t="e">
        <f>VLOOKUP('XL-OPT'!Q895,Months!$A$4:$D$288,4)</f>
        <v>#REF!</v>
      </c>
    </row>
    <row r="896" spans="15:20" x14ac:dyDescent="0.2">
      <c r="O896" t="e">
        <f t="shared" si="41"/>
        <v>#REF!</v>
      </c>
      <c r="P896" t="e">
        <f>GRMSDetail!#REF!</f>
        <v>#REF!</v>
      </c>
      <c r="Q896" s="161" t="e">
        <f>GRMSDetail!#REF!</f>
        <v>#REF!</v>
      </c>
      <c r="R896" t="e">
        <f>GRMSDetail!#REF!</f>
        <v>#REF!</v>
      </c>
      <c r="S896" t="e">
        <f>GRMSDetail!#REF!</f>
        <v>#REF!</v>
      </c>
      <c r="T896" t="e">
        <f>VLOOKUP('XL-OPT'!Q896,Months!$A$4:$D$288,4)</f>
        <v>#REF!</v>
      </c>
    </row>
    <row r="897" spans="15:20" x14ac:dyDescent="0.2">
      <c r="O897" t="e">
        <f t="shared" ref="O897:O960" si="42">CONCATENATE(P897,Q897)</f>
        <v>#REF!</v>
      </c>
      <c r="P897" t="e">
        <f>GRMSDetail!#REF!</f>
        <v>#REF!</v>
      </c>
      <c r="Q897" s="161" t="e">
        <f>GRMSDetail!#REF!</f>
        <v>#REF!</v>
      </c>
      <c r="R897" t="e">
        <f>GRMSDetail!#REF!</f>
        <v>#REF!</v>
      </c>
      <c r="S897" t="e">
        <f>GRMSDetail!#REF!</f>
        <v>#REF!</v>
      </c>
      <c r="T897" t="e">
        <f>VLOOKUP('XL-OPT'!Q897,Months!$A$4:$D$288,4)</f>
        <v>#REF!</v>
      </c>
    </row>
    <row r="898" spans="15:20" x14ac:dyDescent="0.2">
      <c r="O898" t="e">
        <f t="shared" si="42"/>
        <v>#REF!</v>
      </c>
      <c r="P898" t="e">
        <f>GRMSDetail!#REF!</f>
        <v>#REF!</v>
      </c>
      <c r="Q898" s="161" t="e">
        <f>GRMSDetail!#REF!</f>
        <v>#REF!</v>
      </c>
      <c r="R898" t="e">
        <f>GRMSDetail!#REF!</f>
        <v>#REF!</v>
      </c>
      <c r="S898" t="e">
        <f>GRMSDetail!#REF!</f>
        <v>#REF!</v>
      </c>
      <c r="T898" t="e">
        <f>VLOOKUP('XL-OPT'!Q898,Months!$A$4:$D$288,4)</f>
        <v>#REF!</v>
      </c>
    </row>
    <row r="899" spans="15:20" x14ac:dyDescent="0.2">
      <c r="O899" t="e">
        <f t="shared" si="42"/>
        <v>#REF!</v>
      </c>
      <c r="P899" t="e">
        <f>GRMSDetail!#REF!</f>
        <v>#REF!</v>
      </c>
      <c r="Q899" s="161" t="e">
        <f>GRMSDetail!#REF!</f>
        <v>#REF!</v>
      </c>
      <c r="R899" t="e">
        <f>GRMSDetail!#REF!</f>
        <v>#REF!</v>
      </c>
      <c r="S899" t="e">
        <f>GRMSDetail!#REF!</f>
        <v>#REF!</v>
      </c>
      <c r="T899" t="e">
        <f>VLOOKUP('XL-OPT'!Q899,Months!$A$4:$D$288,4)</f>
        <v>#REF!</v>
      </c>
    </row>
    <row r="900" spans="15:20" x14ac:dyDescent="0.2">
      <c r="O900" t="e">
        <f t="shared" si="42"/>
        <v>#REF!</v>
      </c>
      <c r="P900" t="e">
        <f>GRMSDetail!#REF!</f>
        <v>#REF!</v>
      </c>
      <c r="Q900" s="161" t="e">
        <f>GRMSDetail!#REF!</f>
        <v>#REF!</v>
      </c>
      <c r="R900" t="e">
        <f>GRMSDetail!#REF!</f>
        <v>#REF!</v>
      </c>
      <c r="S900" t="e">
        <f>GRMSDetail!#REF!</f>
        <v>#REF!</v>
      </c>
      <c r="T900" t="e">
        <f>VLOOKUP('XL-OPT'!Q900,Months!$A$4:$D$288,4)</f>
        <v>#REF!</v>
      </c>
    </row>
    <row r="901" spans="15:20" x14ac:dyDescent="0.2">
      <c r="O901" t="e">
        <f t="shared" si="42"/>
        <v>#REF!</v>
      </c>
      <c r="P901" t="e">
        <f>GRMSDetail!#REF!</f>
        <v>#REF!</v>
      </c>
      <c r="Q901" s="161" t="e">
        <f>GRMSDetail!#REF!</f>
        <v>#REF!</v>
      </c>
      <c r="R901" t="e">
        <f>GRMSDetail!#REF!</f>
        <v>#REF!</v>
      </c>
      <c r="S901" t="e">
        <f>GRMSDetail!#REF!</f>
        <v>#REF!</v>
      </c>
      <c r="T901" t="e">
        <f>VLOOKUP('XL-OPT'!Q901,Months!$A$4:$D$288,4)</f>
        <v>#REF!</v>
      </c>
    </row>
    <row r="902" spans="15:20" x14ac:dyDescent="0.2">
      <c r="O902" t="e">
        <f t="shared" si="42"/>
        <v>#REF!</v>
      </c>
      <c r="P902" t="e">
        <f>GRMSDetail!#REF!</f>
        <v>#REF!</v>
      </c>
      <c r="Q902" s="161" t="e">
        <f>GRMSDetail!#REF!</f>
        <v>#REF!</v>
      </c>
      <c r="R902" t="e">
        <f>GRMSDetail!#REF!</f>
        <v>#REF!</v>
      </c>
      <c r="S902" t="e">
        <f>GRMSDetail!#REF!</f>
        <v>#REF!</v>
      </c>
      <c r="T902" t="e">
        <f>VLOOKUP('XL-OPT'!Q902,Months!$A$4:$D$288,4)</f>
        <v>#REF!</v>
      </c>
    </row>
    <row r="903" spans="15:20" x14ac:dyDescent="0.2">
      <c r="O903" t="e">
        <f t="shared" si="42"/>
        <v>#REF!</v>
      </c>
      <c r="P903" t="e">
        <f>GRMSDetail!#REF!</f>
        <v>#REF!</v>
      </c>
      <c r="Q903" s="161" t="e">
        <f>GRMSDetail!#REF!</f>
        <v>#REF!</v>
      </c>
      <c r="R903" t="e">
        <f>GRMSDetail!#REF!</f>
        <v>#REF!</v>
      </c>
      <c r="S903" t="e">
        <f>GRMSDetail!#REF!</f>
        <v>#REF!</v>
      </c>
      <c r="T903" t="e">
        <f>VLOOKUP('XL-OPT'!Q903,Months!$A$4:$D$288,4)</f>
        <v>#REF!</v>
      </c>
    </row>
    <row r="904" spans="15:20" x14ac:dyDescent="0.2">
      <c r="O904" t="e">
        <f t="shared" si="42"/>
        <v>#REF!</v>
      </c>
      <c r="P904" t="e">
        <f>GRMSDetail!#REF!</f>
        <v>#REF!</v>
      </c>
      <c r="Q904" s="161" t="e">
        <f>GRMSDetail!#REF!</f>
        <v>#REF!</v>
      </c>
      <c r="R904" t="e">
        <f>GRMSDetail!#REF!</f>
        <v>#REF!</v>
      </c>
      <c r="S904" t="e">
        <f>GRMSDetail!#REF!</f>
        <v>#REF!</v>
      </c>
      <c r="T904" t="e">
        <f>VLOOKUP('XL-OPT'!Q904,Months!$A$4:$D$288,4)</f>
        <v>#REF!</v>
      </c>
    </row>
    <row r="905" spans="15:20" x14ac:dyDescent="0.2">
      <c r="O905" t="e">
        <f t="shared" si="42"/>
        <v>#REF!</v>
      </c>
      <c r="P905" t="e">
        <f>GRMSDetail!#REF!</f>
        <v>#REF!</v>
      </c>
      <c r="Q905" s="161" t="e">
        <f>GRMSDetail!#REF!</f>
        <v>#REF!</v>
      </c>
      <c r="R905" t="e">
        <f>GRMSDetail!#REF!</f>
        <v>#REF!</v>
      </c>
      <c r="S905" t="e">
        <f>GRMSDetail!#REF!</f>
        <v>#REF!</v>
      </c>
      <c r="T905" t="e">
        <f>VLOOKUP('XL-OPT'!Q905,Months!$A$4:$D$288,4)</f>
        <v>#REF!</v>
      </c>
    </row>
    <row r="906" spans="15:20" x14ac:dyDescent="0.2">
      <c r="O906" t="e">
        <f t="shared" si="42"/>
        <v>#REF!</v>
      </c>
      <c r="P906" t="e">
        <f>GRMSDetail!#REF!</f>
        <v>#REF!</v>
      </c>
      <c r="Q906" s="161" t="e">
        <f>GRMSDetail!#REF!</f>
        <v>#REF!</v>
      </c>
      <c r="R906" t="e">
        <f>GRMSDetail!#REF!</f>
        <v>#REF!</v>
      </c>
      <c r="S906" t="e">
        <f>GRMSDetail!#REF!</f>
        <v>#REF!</v>
      </c>
      <c r="T906" t="e">
        <f>VLOOKUP('XL-OPT'!Q906,Months!$A$4:$D$288,4)</f>
        <v>#REF!</v>
      </c>
    </row>
    <row r="907" spans="15:20" x14ac:dyDescent="0.2">
      <c r="O907" t="e">
        <f t="shared" si="42"/>
        <v>#REF!</v>
      </c>
      <c r="P907" t="e">
        <f>GRMSDetail!#REF!</f>
        <v>#REF!</v>
      </c>
      <c r="Q907" s="161" t="e">
        <f>GRMSDetail!#REF!</f>
        <v>#REF!</v>
      </c>
      <c r="R907" t="e">
        <f>GRMSDetail!#REF!</f>
        <v>#REF!</v>
      </c>
      <c r="S907" t="e">
        <f>GRMSDetail!#REF!</f>
        <v>#REF!</v>
      </c>
      <c r="T907" t="e">
        <f>VLOOKUP('XL-OPT'!Q907,Months!$A$4:$D$288,4)</f>
        <v>#REF!</v>
      </c>
    </row>
    <row r="908" spans="15:20" x14ac:dyDescent="0.2">
      <c r="O908" t="e">
        <f t="shared" si="42"/>
        <v>#REF!</v>
      </c>
      <c r="P908" t="e">
        <f>GRMSDetail!#REF!</f>
        <v>#REF!</v>
      </c>
      <c r="Q908" s="161" t="e">
        <f>GRMSDetail!#REF!</f>
        <v>#REF!</v>
      </c>
      <c r="R908" t="e">
        <f>GRMSDetail!#REF!</f>
        <v>#REF!</v>
      </c>
      <c r="S908" t="e">
        <f>GRMSDetail!#REF!</f>
        <v>#REF!</v>
      </c>
      <c r="T908" t="e">
        <f>VLOOKUP('XL-OPT'!Q908,Months!$A$4:$D$288,4)</f>
        <v>#REF!</v>
      </c>
    </row>
    <row r="909" spans="15:20" x14ac:dyDescent="0.2">
      <c r="O909" t="e">
        <f t="shared" si="42"/>
        <v>#REF!</v>
      </c>
      <c r="P909" t="e">
        <f>GRMSDetail!#REF!</f>
        <v>#REF!</v>
      </c>
      <c r="Q909" s="161" t="e">
        <f>GRMSDetail!#REF!</f>
        <v>#REF!</v>
      </c>
      <c r="R909" t="e">
        <f>GRMSDetail!#REF!</f>
        <v>#REF!</v>
      </c>
      <c r="S909" t="e">
        <f>GRMSDetail!#REF!</f>
        <v>#REF!</v>
      </c>
      <c r="T909" t="e">
        <f>VLOOKUP('XL-OPT'!Q909,Months!$A$4:$D$288,4)</f>
        <v>#REF!</v>
      </c>
    </row>
    <row r="910" spans="15:20" x14ac:dyDescent="0.2">
      <c r="O910" t="e">
        <f t="shared" si="42"/>
        <v>#REF!</v>
      </c>
      <c r="P910" t="e">
        <f>GRMSDetail!#REF!</f>
        <v>#REF!</v>
      </c>
      <c r="Q910" s="161" t="e">
        <f>GRMSDetail!#REF!</f>
        <v>#REF!</v>
      </c>
      <c r="R910" t="e">
        <f>GRMSDetail!#REF!</f>
        <v>#REF!</v>
      </c>
      <c r="S910" t="e">
        <f>GRMSDetail!#REF!</f>
        <v>#REF!</v>
      </c>
      <c r="T910" t="e">
        <f>VLOOKUP('XL-OPT'!Q910,Months!$A$4:$D$288,4)</f>
        <v>#REF!</v>
      </c>
    </row>
    <row r="911" spans="15:20" x14ac:dyDescent="0.2">
      <c r="O911" t="e">
        <f t="shared" si="42"/>
        <v>#REF!</v>
      </c>
      <c r="P911" t="e">
        <f>GRMSDetail!#REF!</f>
        <v>#REF!</v>
      </c>
      <c r="Q911" s="161" t="e">
        <f>GRMSDetail!#REF!</f>
        <v>#REF!</v>
      </c>
      <c r="R911" t="e">
        <f>GRMSDetail!#REF!</f>
        <v>#REF!</v>
      </c>
      <c r="S911" t="e">
        <f>GRMSDetail!#REF!</f>
        <v>#REF!</v>
      </c>
      <c r="T911" t="e">
        <f>VLOOKUP('XL-OPT'!Q911,Months!$A$4:$D$288,4)</f>
        <v>#REF!</v>
      </c>
    </row>
    <row r="912" spans="15:20" x14ac:dyDescent="0.2">
      <c r="O912" t="e">
        <f t="shared" si="42"/>
        <v>#REF!</v>
      </c>
      <c r="P912" t="e">
        <f>GRMSDetail!#REF!</f>
        <v>#REF!</v>
      </c>
      <c r="Q912" s="161" t="e">
        <f>GRMSDetail!#REF!</f>
        <v>#REF!</v>
      </c>
      <c r="R912" t="e">
        <f>GRMSDetail!#REF!</f>
        <v>#REF!</v>
      </c>
      <c r="S912" t="e">
        <f>GRMSDetail!#REF!</f>
        <v>#REF!</v>
      </c>
      <c r="T912" t="e">
        <f>VLOOKUP('XL-OPT'!Q912,Months!$A$4:$D$288,4)</f>
        <v>#REF!</v>
      </c>
    </row>
    <row r="913" spans="15:20" x14ac:dyDescent="0.2">
      <c r="O913" t="e">
        <f t="shared" si="42"/>
        <v>#REF!</v>
      </c>
      <c r="P913" t="e">
        <f>GRMSDetail!#REF!</f>
        <v>#REF!</v>
      </c>
      <c r="Q913" s="161" t="e">
        <f>GRMSDetail!#REF!</f>
        <v>#REF!</v>
      </c>
      <c r="R913" t="e">
        <f>GRMSDetail!#REF!</f>
        <v>#REF!</v>
      </c>
      <c r="S913" t="e">
        <f>GRMSDetail!#REF!</f>
        <v>#REF!</v>
      </c>
      <c r="T913" t="e">
        <f>VLOOKUP('XL-OPT'!Q913,Months!$A$4:$D$288,4)</f>
        <v>#REF!</v>
      </c>
    </row>
    <row r="914" spans="15:20" x14ac:dyDescent="0.2">
      <c r="O914" t="e">
        <f t="shared" si="42"/>
        <v>#REF!</v>
      </c>
      <c r="P914" t="e">
        <f>GRMSDetail!#REF!</f>
        <v>#REF!</v>
      </c>
      <c r="Q914" s="161" t="e">
        <f>GRMSDetail!#REF!</f>
        <v>#REF!</v>
      </c>
      <c r="R914" t="e">
        <f>GRMSDetail!#REF!</f>
        <v>#REF!</v>
      </c>
      <c r="S914" t="e">
        <f>GRMSDetail!#REF!</f>
        <v>#REF!</v>
      </c>
      <c r="T914" t="e">
        <f>VLOOKUP('XL-OPT'!Q914,Months!$A$4:$D$288,4)</f>
        <v>#REF!</v>
      </c>
    </row>
    <row r="915" spans="15:20" x14ac:dyDescent="0.2">
      <c r="O915" t="e">
        <f t="shared" si="42"/>
        <v>#REF!</v>
      </c>
      <c r="P915" t="e">
        <f>GRMSDetail!#REF!</f>
        <v>#REF!</v>
      </c>
      <c r="Q915" s="161" t="e">
        <f>GRMSDetail!#REF!</f>
        <v>#REF!</v>
      </c>
      <c r="R915" t="e">
        <f>GRMSDetail!#REF!</f>
        <v>#REF!</v>
      </c>
      <c r="S915" t="e">
        <f>GRMSDetail!#REF!</f>
        <v>#REF!</v>
      </c>
      <c r="T915" t="e">
        <f>VLOOKUP('XL-OPT'!Q915,Months!$A$4:$D$288,4)</f>
        <v>#REF!</v>
      </c>
    </row>
    <row r="916" spans="15:20" x14ac:dyDescent="0.2">
      <c r="O916" t="e">
        <f t="shared" si="42"/>
        <v>#REF!</v>
      </c>
      <c r="P916" t="e">
        <f>GRMSDetail!#REF!</f>
        <v>#REF!</v>
      </c>
      <c r="Q916" s="161" t="e">
        <f>GRMSDetail!#REF!</f>
        <v>#REF!</v>
      </c>
      <c r="R916" t="e">
        <f>GRMSDetail!#REF!</f>
        <v>#REF!</v>
      </c>
      <c r="S916" t="e">
        <f>GRMSDetail!#REF!</f>
        <v>#REF!</v>
      </c>
      <c r="T916" t="e">
        <f>VLOOKUP('XL-OPT'!Q916,Months!$A$4:$D$288,4)</f>
        <v>#REF!</v>
      </c>
    </row>
    <row r="917" spans="15:20" x14ac:dyDescent="0.2">
      <c r="O917" t="e">
        <f t="shared" si="42"/>
        <v>#REF!</v>
      </c>
      <c r="P917" t="e">
        <f>GRMSDetail!#REF!</f>
        <v>#REF!</v>
      </c>
      <c r="Q917" s="161" t="e">
        <f>GRMSDetail!#REF!</f>
        <v>#REF!</v>
      </c>
      <c r="R917" t="e">
        <f>GRMSDetail!#REF!</f>
        <v>#REF!</v>
      </c>
      <c r="S917" t="e">
        <f>GRMSDetail!#REF!</f>
        <v>#REF!</v>
      </c>
      <c r="T917" t="e">
        <f>VLOOKUP('XL-OPT'!Q917,Months!$A$4:$D$288,4)</f>
        <v>#REF!</v>
      </c>
    </row>
    <row r="918" spans="15:20" x14ac:dyDescent="0.2">
      <c r="O918" t="e">
        <f t="shared" si="42"/>
        <v>#REF!</v>
      </c>
      <c r="P918" t="e">
        <f>GRMSDetail!#REF!</f>
        <v>#REF!</v>
      </c>
      <c r="Q918" s="161" t="e">
        <f>GRMSDetail!#REF!</f>
        <v>#REF!</v>
      </c>
      <c r="R918" t="e">
        <f>GRMSDetail!#REF!</f>
        <v>#REF!</v>
      </c>
      <c r="S918" t="e">
        <f>GRMSDetail!#REF!</f>
        <v>#REF!</v>
      </c>
      <c r="T918" t="e">
        <f>VLOOKUP('XL-OPT'!Q918,Months!$A$4:$D$288,4)</f>
        <v>#REF!</v>
      </c>
    </row>
    <row r="919" spans="15:20" x14ac:dyDescent="0.2">
      <c r="O919" t="e">
        <f t="shared" si="42"/>
        <v>#REF!</v>
      </c>
      <c r="P919" t="e">
        <f>GRMSDetail!#REF!</f>
        <v>#REF!</v>
      </c>
      <c r="Q919" s="161" t="e">
        <f>GRMSDetail!#REF!</f>
        <v>#REF!</v>
      </c>
      <c r="R919" t="e">
        <f>GRMSDetail!#REF!</f>
        <v>#REF!</v>
      </c>
      <c r="S919" t="e">
        <f>GRMSDetail!#REF!</f>
        <v>#REF!</v>
      </c>
      <c r="T919" t="e">
        <f>VLOOKUP('XL-OPT'!Q919,Months!$A$4:$D$288,4)</f>
        <v>#REF!</v>
      </c>
    </row>
    <row r="920" spans="15:20" x14ac:dyDescent="0.2">
      <c r="O920" t="e">
        <f t="shared" si="42"/>
        <v>#REF!</v>
      </c>
      <c r="P920" t="e">
        <f>GRMSDetail!#REF!</f>
        <v>#REF!</v>
      </c>
      <c r="Q920" s="161" t="e">
        <f>GRMSDetail!#REF!</f>
        <v>#REF!</v>
      </c>
      <c r="R920" t="e">
        <f>GRMSDetail!#REF!</f>
        <v>#REF!</v>
      </c>
      <c r="S920" t="e">
        <f>GRMSDetail!#REF!</f>
        <v>#REF!</v>
      </c>
      <c r="T920" t="e">
        <f>VLOOKUP('XL-OPT'!Q920,Months!$A$4:$D$288,4)</f>
        <v>#REF!</v>
      </c>
    </row>
    <row r="921" spans="15:20" x14ac:dyDescent="0.2">
      <c r="O921" t="e">
        <f t="shared" si="42"/>
        <v>#REF!</v>
      </c>
      <c r="P921" t="e">
        <f>GRMSDetail!#REF!</f>
        <v>#REF!</v>
      </c>
      <c r="Q921" s="161" t="e">
        <f>GRMSDetail!#REF!</f>
        <v>#REF!</v>
      </c>
      <c r="R921" t="e">
        <f>GRMSDetail!#REF!</f>
        <v>#REF!</v>
      </c>
      <c r="S921" t="e">
        <f>GRMSDetail!#REF!</f>
        <v>#REF!</v>
      </c>
      <c r="T921" t="e">
        <f>VLOOKUP('XL-OPT'!Q921,Months!$A$4:$D$288,4)</f>
        <v>#REF!</v>
      </c>
    </row>
    <row r="922" spans="15:20" x14ac:dyDescent="0.2">
      <c r="O922" t="e">
        <f t="shared" si="42"/>
        <v>#REF!</v>
      </c>
      <c r="P922" t="e">
        <f>GRMSDetail!#REF!</f>
        <v>#REF!</v>
      </c>
      <c r="Q922" s="161" t="e">
        <f>GRMSDetail!#REF!</f>
        <v>#REF!</v>
      </c>
      <c r="R922" t="e">
        <f>GRMSDetail!#REF!</f>
        <v>#REF!</v>
      </c>
      <c r="S922" t="e">
        <f>GRMSDetail!#REF!</f>
        <v>#REF!</v>
      </c>
      <c r="T922" t="e">
        <f>VLOOKUP('XL-OPT'!Q922,Months!$A$4:$D$288,4)</f>
        <v>#REF!</v>
      </c>
    </row>
    <row r="923" spans="15:20" x14ac:dyDescent="0.2">
      <c r="O923" t="e">
        <f t="shared" si="42"/>
        <v>#REF!</v>
      </c>
      <c r="P923" t="e">
        <f>GRMSDetail!#REF!</f>
        <v>#REF!</v>
      </c>
      <c r="Q923" s="161" t="e">
        <f>GRMSDetail!#REF!</f>
        <v>#REF!</v>
      </c>
      <c r="R923" t="e">
        <f>GRMSDetail!#REF!</f>
        <v>#REF!</v>
      </c>
      <c r="S923" t="e">
        <f>GRMSDetail!#REF!</f>
        <v>#REF!</v>
      </c>
      <c r="T923" t="e">
        <f>VLOOKUP('XL-OPT'!Q923,Months!$A$4:$D$288,4)</f>
        <v>#REF!</v>
      </c>
    </row>
    <row r="924" spans="15:20" x14ac:dyDescent="0.2">
      <c r="O924" t="e">
        <f t="shared" si="42"/>
        <v>#REF!</v>
      </c>
      <c r="P924" t="e">
        <f>GRMSDetail!#REF!</f>
        <v>#REF!</v>
      </c>
      <c r="Q924" s="161" t="e">
        <f>GRMSDetail!#REF!</f>
        <v>#REF!</v>
      </c>
      <c r="R924" t="e">
        <f>GRMSDetail!#REF!</f>
        <v>#REF!</v>
      </c>
      <c r="S924" t="e">
        <f>GRMSDetail!#REF!</f>
        <v>#REF!</v>
      </c>
      <c r="T924" t="e">
        <f>VLOOKUP('XL-OPT'!Q924,Months!$A$4:$D$288,4)</f>
        <v>#REF!</v>
      </c>
    </row>
    <row r="925" spans="15:20" x14ac:dyDescent="0.2">
      <c r="O925" t="e">
        <f t="shared" si="42"/>
        <v>#REF!</v>
      </c>
      <c r="P925" t="e">
        <f>GRMSDetail!#REF!</f>
        <v>#REF!</v>
      </c>
      <c r="Q925" s="161" t="e">
        <f>GRMSDetail!#REF!</f>
        <v>#REF!</v>
      </c>
      <c r="R925" t="e">
        <f>GRMSDetail!#REF!</f>
        <v>#REF!</v>
      </c>
      <c r="S925" t="e">
        <f>GRMSDetail!#REF!</f>
        <v>#REF!</v>
      </c>
      <c r="T925" t="e">
        <f>VLOOKUP('XL-OPT'!Q925,Months!$A$4:$D$288,4)</f>
        <v>#REF!</v>
      </c>
    </row>
    <row r="926" spans="15:20" x14ac:dyDescent="0.2">
      <c r="O926" t="e">
        <f t="shared" si="42"/>
        <v>#REF!</v>
      </c>
      <c r="P926" t="e">
        <f>GRMSDetail!#REF!</f>
        <v>#REF!</v>
      </c>
      <c r="Q926" s="161" t="e">
        <f>GRMSDetail!#REF!</f>
        <v>#REF!</v>
      </c>
      <c r="R926" t="e">
        <f>GRMSDetail!#REF!</f>
        <v>#REF!</v>
      </c>
      <c r="S926" t="e">
        <f>GRMSDetail!#REF!</f>
        <v>#REF!</v>
      </c>
      <c r="T926" t="e">
        <f>VLOOKUP('XL-OPT'!Q926,Months!$A$4:$D$288,4)</f>
        <v>#REF!</v>
      </c>
    </row>
    <row r="927" spans="15:20" x14ac:dyDescent="0.2">
      <c r="O927" t="e">
        <f t="shared" si="42"/>
        <v>#REF!</v>
      </c>
      <c r="P927" t="e">
        <f>GRMSDetail!#REF!</f>
        <v>#REF!</v>
      </c>
      <c r="Q927" s="161" t="e">
        <f>GRMSDetail!#REF!</f>
        <v>#REF!</v>
      </c>
      <c r="R927" t="e">
        <f>GRMSDetail!#REF!</f>
        <v>#REF!</v>
      </c>
      <c r="S927" t="e">
        <f>GRMSDetail!#REF!</f>
        <v>#REF!</v>
      </c>
      <c r="T927" t="e">
        <f>VLOOKUP('XL-OPT'!Q927,Months!$A$4:$D$288,4)</f>
        <v>#REF!</v>
      </c>
    </row>
    <row r="928" spans="15:20" x14ac:dyDescent="0.2">
      <c r="O928" t="e">
        <f t="shared" si="42"/>
        <v>#REF!</v>
      </c>
      <c r="P928" t="e">
        <f>GRMSDetail!#REF!</f>
        <v>#REF!</v>
      </c>
      <c r="Q928" s="161" t="e">
        <f>GRMSDetail!#REF!</f>
        <v>#REF!</v>
      </c>
      <c r="R928" t="e">
        <f>GRMSDetail!#REF!</f>
        <v>#REF!</v>
      </c>
      <c r="S928" t="e">
        <f>GRMSDetail!#REF!</f>
        <v>#REF!</v>
      </c>
      <c r="T928" t="e">
        <f>VLOOKUP('XL-OPT'!Q928,Months!$A$4:$D$288,4)</f>
        <v>#REF!</v>
      </c>
    </row>
    <row r="929" spans="15:20" x14ac:dyDescent="0.2">
      <c r="O929" t="e">
        <f t="shared" si="42"/>
        <v>#REF!</v>
      </c>
      <c r="P929" t="e">
        <f>GRMSDetail!#REF!</f>
        <v>#REF!</v>
      </c>
      <c r="Q929" s="161" t="e">
        <f>GRMSDetail!#REF!</f>
        <v>#REF!</v>
      </c>
      <c r="R929" t="e">
        <f>GRMSDetail!#REF!</f>
        <v>#REF!</v>
      </c>
      <c r="S929" t="e">
        <f>GRMSDetail!#REF!</f>
        <v>#REF!</v>
      </c>
      <c r="T929" t="e">
        <f>VLOOKUP('XL-OPT'!Q929,Months!$A$4:$D$288,4)</f>
        <v>#REF!</v>
      </c>
    </row>
    <row r="930" spans="15:20" x14ac:dyDescent="0.2">
      <c r="O930" t="e">
        <f t="shared" si="42"/>
        <v>#REF!</v>
      </c>
      <c r="P930" t="e">
        <f>GRMSDetail!#REF!</f>
        <v>#REF!</v>
      </c>
      <c r="Q930" s="161" t="e">
        <f>GRMSDetail!#REF!</f>
        <v>#REF!</v>
      </c>
      <c r="R930" t="e">
        <f>GRMSDetail!#REF!</f>
        <v>#REF!</v>
      </c>
      <c r="S930" t="e">
        <f>GRMSDetail!#REF!</f>
        <v>#REF!</v>
      </c>
      <c r="T930" t="e">
        <f>VLOOKUP('XL-OPT'!Q930,Months!$A$4:$D$288,4)</f>
        <v>#REF!</v>
      </c>
    </row>
    <row r="931" spans="15:20" x14ac:dyDescent="0.2">
      <c r="O931" t="e">
        <f t="shared" si="42"/>
        <v>#REF!</v>
      </c>
      <c r="P931" t="e">
        <f>GRMSDetail!#REF!</f>
        <v>#REF!</v>
      </c>
      <c r="Q931" s="161" t="e">
        <f>GRMSDetail!#REF!</f>
        <v>#REF!</v>
      </c>
      <c r="R931" t="e">
        <f>GRMSDetail!#REF!</f>
        <v>#REF!</v>
      </c>
      <c r="S931" t="e">
        <f>GRMSDetail!#REF!</f>
        <v>#REF!</v>
      </c>
      <c r="T931" t="e">
        <f>VLOOKUP('XL-OPT'!Q931,Months!$A$4:$D$288,4)</f>
        <v>#REF!</v>
      </c>
    </row>
    <row r="932" spans="15:20" x14ac:dyDescent="0.2">
      <c r="O932" t="e">
        <f t="shared" si="42"/>
        <v>#REF!</v>
      </c>
      <c r="P932" t="e">
        <f>GRMSDetail!#REF!</f>
        <v>#REF!</v>
      </c>
      <c r="Q932" s="161" t="e">
        <f>GRMSDetail!#REF!</f>
        <v>#REF!</v>
      </c>
      <c r="R932" t="e">
        <f>GRMSDetail!#REF!</f>
        <v>#REF!</v>
      </c>
      <c r="S932" t="e">
        <f>GRMSDetail!#REF!</f>
        <v>#REF!</v>
      </c>
      <c r="T932" t="e">
        <f>VLOOKUP('XL-OPT'!Q932,Months!$A$4:$D$288,4)</f>
        <v>#REF!</v>
      </c>
    </row>
    <row r="933" spans="15:20" x14ac:dyDescent="0.2">
      <c r="O933" t="e">
        <f t="shared" si="42"/>
        <v>#REF!</v>
      </c>
      <c r="P933" t="e">
        <f>GRMSDetail!#REF!</f>
        <v>#REF!</v>
      </c>
      <c r="Q933" s="161" t="e">
        <f>GRMSDetail!#REF!</f>
        <v>#REF!</v>
      </c>
      <c r="R933" t="e">
        <f>GRMSDetail!#REF!</f>
        <v>#REF!</v>
      </c>
      <c r="S933" t="e">
        <f>GRMSDetail!#REF!</f>
        <v>#REF!</v>
      </c>
      <c r="T933" t="e">
        <f>VLOOKUP('XL-OPT'!Q933,Months!$A$4:$D$288,4)</f>
        <v>#REF!</v>
      </c>
    </row>
    <row r="934" spans="15:20" x14ac:dyDescent="0.2">
      <c r="O934" t="e">
        <f t="shared" si="42"/>
        <v>#REF!</v>
      </c>
      <c r="P934" t="e">
        <f>GRMSDetail!#REF!</f>
        <v>#REF!</v>
      </c>
      <c r="Q934" s="161" t="e">
        <f>GRMSDetail!#REF!</f>
        <v>#REF!</v>
      </c>
      <c r="R934" t="e">
        <f>GRMSDetail!#REF!</f>
        <v>#REF!</v>
      </c>
      <c r="S934" t="e">
        <f>GRMSDetail!#REF!</f>
        <v>#REF!</v>
      </c>
      <c r="T934" t="e">
        <f>VLOOKUP('XL-OPT'!Q934,Months!$A$4:$D$288,4)</f>
        <v>#REF!</v>
      </c>
    </row>
    <row r="935" spans="15:20" x14ac:dyDescent="0.2">
      <c r="O935" t="e">
        <f t="shared" si="42"/>
        <v>#REF!</v>
      </c>
      <c r="P935" t="e">
        <f>GRMSDetail!#REF!</f>
        <v>#REF!</v>
      </c>
      <c r="Q935" s="161" t="e">
        <f>GRMSDetail!#REF!</f>
        <v>#REF!</v>
      </c>
      <c r="R935" t="e">
        <f>GRMSDetail!#REF!</f>
        <v>#REF!</v>
      </c>
      <c r="S935" t="e">
        <f>GRMSDetail!#REF!</f>
        <v>#REF!</v>
      </c>
      <c r="T935" t="e">
        <f>VLOOKUP('XL-OPT'!Q935,Months!$A$4:$D$288,4)</f>
        <v>#REF!</v>
      </c>
    </row>
    <row r="936" spans="15:20" x14ac:dyDescent="0.2">
      <c r="O936" t="e">
        <f t="shared" si="42"/>
        <v>#REF!</v>
      </c>
      <c r="P936" t="e">
        <f>GRMSDetail!#REF!</f>
        <v>#REF!</v>
      </c>
      <c r="Q936" s="161" t="e">
        <f>GRMSDetail!#REF!</f>
        <v>#REF!</v>
      </c>
      <c r="R936" t="e">
        <f>GRMSDetail!#REF!</f>
        <v>#REF!</v>
      </c>
      <c r="S936" t="e">
        <f>GRMSDetail!#REF!</f>
        <v>#REF!</v>
      </c>
      <c r="T936" t="e">
        <f>VLOOKUP('XL-OPT'!Q936,Months!$A$4:$D$288,4)</f>
        <v>#REF!</v>
      </c>
    </row>
    <row r="937" spans="15:20" x14ac:dyDescent="0.2">
      <c r="O937" t="e">
        <f t="shared" si="42"/>
        <v>#REF!</v>
      </c>
      <c r="P937" t="e">
        <f>GRMSDetail!#REF!</f>
        <v>#REF!</v>
      </c>
      <c r="Q937" s="161" t="e">
        <f>GRMSDetail!#REF!</f>
        <v>#REF!</v>
      </c>
      <c r="R937" t="e">
        <f>GRMSDetail!#REF!</f>
        <v>#REF!</v>
      </c>
      <c r="S937" t="e">
        <f>GRMSDetail!#REF!</f>
        <v>#REF!</v>
      </c>
      <c r="T937" t="e">
        <f>VLOOKUP('XL-OPT'!Q937,Months!$A$4:$D$288,4)</f>
        <v>#REF!</v>
      </c>
    </row>
    <row r="938" spans="15:20" x14ac:dyDescent="0.2">
      <c r="O938" t="e">
        <f t="shared" si="42"/>
        <v>#REF!</v>
      </c>
      <c r="P938" t="e">
        <f>GRMSDetail!#REF!</f>
        <v>#REF!</v>
      </c>
      <c r="Q938" s="161" t="e">
        <f>GRMSDetail!#REF!</f>
        <v>#REF!</v>
      </c>
      <c r="R938" t="e">
        <f>GRMSDetail!#REF!</f>
        <v>#REF!</v>
      </c>
      <c r="S938" t="e">
        <f>GRMSDetail!#REF!</f>
        <v>#REF!</v>
      </c>
      <c r="T938" t="e">
        <f>VLOOKUP('XL-OPT'!Q938,Months!$A$4:$D$288,4)</f>
        <v>#REF!</v>
      </c>
    </row>
    <row r="939" spans="15:20" x14ac:dyDescent="0.2">
      <c r="O939" t="e">
        <f t="shared" si="42"/>
        <v>#REF!</v>
      </c>
      <c r="P939" t="e">
        <f>GRMSDetail!#REF!</f>
        <v>#REF!</v>
      </c>
      <c r="Q939" s="161" t="e">
        <f>GRMSDetail!#REF!</f>
        <v>#REF!</v>
      </c>
      <c r="R939" t="e">
        <f>GRMSDetail!#REF!</f>
        <v>#REF!</v>
      </c>
      <c r="S939" t="e">
        <f>GRMSDetail!#REF!</f>
        <v>#REF!</v>
      </c>
      <c r="T939" t="e">
        <f>VLOOKUP('XL-OPT'!Q939,Months!$A$4:$D$288,4)</f>
        <v>#REF!</v>
      </c>
    </row>
    <row r="940" spans="15:20" x14ac:dyDescent="0.2">
      <c r="O940" t="e">
        <f t="shared" si="42"/>
        <v>#REF!</v>
      </c>
      <c r="P940" t="e">
        <f>GRMSDetail!#REF!</f>
        <v>#REF!</v>
      </c>
      <c r="Q940" s="161" t="e">
        <f>GRMSDetail!#REF!</f>
        <v>#REF!</v>
      </c>
      <c r="R940" t="e">
        <f>GRMSDetail!#REF!</f>
        <v>#REF!</v>
      </c>
      <c r="S940" t="e">
        <f>GRMSDetail!#REF!</f>
        <v>#REF!</v>
      </c>
      <c r="T940" t="e">
        <f>VLOOKUP('XL-OPT'!Q940,Months!$A$4:$D$288,4)</f>
        <v>#REF!</v>
      </c>
    </row>
    <row r="941" spans="15:20" x14ac:dyDescent="0.2">
      <c r="O941" t="e">
        <f t="shared" si="42"/>
        <v>#REF!</v>
      </c>
      <c r="P941" t="e">
        <f>GRMSDetail!#REF!</f>
        <v>#REF!</v>
      </c>
      <c r="Q941" s="161" t="e">
        <f>GRMSDetail!#REF!</f>
        <v>#REF!</v>
      </c>
      <c r="R941" t="e">
        <f>GRMSDetail!#REF!</f>
        <v>#REF!</v>
      </c>
      <c r="S941" t="e">
        <f>GRMSDetail!#REF!</f>
        <v>#REF!</v>
      </c>
      <c r="T941" t="e">
        <f>VLOOKUP('XL-OPT'!Q941,Months!$A$4:$D$288,4)</f>
        <v>#REF!</v>
      </c>
    </row>
    <row r="942" spans="15:20" x14ac:dyDescent="0.2">
      <c r="O942" t="e">
        <f t="shared" si="42"/>
        <v>#REF!</v>
      </c>
      <c r="P942" t="e">
        <f>GRMSDetail!#REF!</f>
        <v>#REF!</v>
      </c>
      <c r="Q942" s="161" t="e">
        <f>GRMSDetail!#REF!</f>
        <v>#REF!</v>
      </c>
      <c r="R942" t="e">
        <f>GRMSDetail!#REF!</f>
        <v>#REF!</v>
      </c>
      <c r="S942" t="e">
        <f>GRMSDetail!#REF!</f>
        <v>#REF!</v>
      </c>
      <c r="T942" t="e">
        <f>VLOOKUP('XL-OPT'!Q942,Months!$A$4:$D$288,4)</f>
        <v>#REF!</v>
      </c>
    </row>
    <row r="943" spans="15:20" x14ac:dyDescent="0.2">
      <c r="O943" t="e">
        <f t="shared" si="42"/>
        <v>#REF!</v>
      </c>
      <c r="P943" t="e">
        <f>GRMSDetail!#REF!</f>
        <v>#REF!</v>
      </c>
      <c r="Q943" s="161" t="e">
        <f>GRMSDetail!#REF!</f>
        <v>#REF!</v>
      </c>
      <c r="R943" t="e">
        <f>GRMSDetail!#REF!</f>
        <v>#REF!</v>
      </c>
      <c r="S943" t="e">
        <f>GRMSDetail!#REF!</f>
        <v>#REF!</v>
      </c>
      <c r="T943" t="e">
        <f>VLOOKUP('XL-OPT'!Q943,Months!$A$4:$D$288,4)</f>
        <v>#REF!</v>
      </c>
    </row>
    <row r="944" spans="15:20" x14ac:dyDescent="0.2">
      <c r="O944" t="e">
        <f t="shared" si="42"/>
        <v>#REF!</v>
      </c>
      <c r="P944" t="e">
        <f>GRMSDetail!#REF!</f>
        <v>#REF!</v>
      </c>
      <c r="Q944" s="161" t="e">
        <f>GRMSDetail!#REF!</f>
        <v>#REF!</v>
      </c>
      <c r="R944" t="e">
        <f>GRMSDetail!#REF!</f>
        <v>#REF!</v>
      </c>
      <c r="S944" t="e">
        <f>GRMSDetail!#REF!</f>
        <v>#REF!</v>
      </c>
      <c r="T944" t="e">
        <f>VLOOKUP('XL-OPT'!Q944,Months!$A$4:$D$288,4)</f>
        <v>#REF!</v>
      </c>
    </row>
    <row r="945" spans="15:20" x14ac:dyDescent="0.2">
      <c r="O945" t="e">
        <f t="shared" si="42"/>
        <v>#REF!</v>
      </c>
      <c r="P945" t="e">
        <f>GRMSDetail!#REF!</f>
        <v>#REF!</v>
      </c>
      <c r="Q945" s="161" t="e">
        <f>GRMSDetail!#REF!</f>
        <v>#REF!</v>
      </c>
      <c r="R945" t="e">
        <f>GRMSDetail!#REF!</f>
        <v>#REF!</v>
      </c>
      <c r="S945" t="e">
        <f>GRMSDetail!#REF!</f>
        <v>#REF!</v>
      </c>
      <c r="T945" t="e">
        <f>VLOOKUP('XL-OPT'!Q945,Months!$A$4:$D$288,4)</f>
        <v>#REF!</v>
      </c>
    </row>
    <row r="946" spans="15:20" x14ac:dyDescent="0.2">
      <c r="O946" t="e">
        <f t="shared" si="42"/>
        <v>#REF!</v>
      </c>
      <c r="P946" t="e">
        <f>GRMSDetail!#REF!</f>
        <v>#REF!</v>
      </c>
      <c r="Q946" s="161" t="e">
        <f>GRMSDetail!#REF!</f>
        <v>#REF!</v>
      </c>
      <c r="R946" t="e">
        <f>GRMSDetail!#REF!</f>
        <v>#REF!</v>
      </c>
      <c r="S946" t="e">
        <f>GRMSDetail!#REF!</f>
        <v>#REF!</v>
      </c>
      <c r="T946" t="e">
        <f>VLOOKUP('XL-OPT'!Q946,Months!$A$4:$D$288,4)</f>
        <v>#REF!</v>
      </c>
    </row>
    <row r="947" spans="15:20" x14ac:dyDescent="0.2">
      <c r="O947" t="e">
        <f t="shared" si="42"/>
        <v>#REF!</v>
      </c>
      <c r="P947" t="e">
        <f>GRMSDetail!#REF!</f>
        <v>#REF!</v>
      </c>
      <c r="Q947" s="161" t="e">
        <f>GRMSDetail!#REF!</f>
        <v>#REF!</v>
      </c>
      <c r="R947" t="e">
        <f>GRMSDetail!#REF!</f>
        <v>#REF!</v>
      </c>
      <c r="S947" t="e">
        <f>GRMSDetail!#REF!</f>
        <v>#REF!</v>
      </c>
      <c r="T947" t="e">
        <f>VLOOKUP('XL-OPT'!Q947,Months!$A$4:$D$288,4)</f>
        <v>#REF!</v>
      </c>
    </row>
    <row r="948" spans="15:20" x14ac:dyDescent="0.2">
      <c r="O948" t="e">
        <f t="shared" si="42"/>
        <v>#REF!</v>
      </c>
      <c r="P948" t="e">
        <f>GRMSDetail!#REF!</f>
        <v>#REF!</v>
      </c>
      <c r="Q948" s="161" t="e">
        <f>GRMSDetail!#REF!</f>
        <v>#REF!</v>
      </c>
      <c r="R948" t="e">
        <f>GRMSDetail!#REF!</f>
        <v>#REF!</v>
      </c>
      <c r="S948" t="e">
        <f>GRMSDetail!#REF!</f>
        <v>#REF!</v>
      </c>
      <c r="T948" t="e">
        <f>VLOOKUP('XL-OPT'!Q948,Months!$A$4:$D$288,4)</f>
        <v>#REF!</v>
      </c>
    </row>
    <row r="949" spans="15:20" x14ac:dyDescent="0.2">
      <c r="O949" t="e">
        <f t="shared" si="42"/>
        <v>#REF!</v>
      </c>
      <c r="P949" t="e">
        <f>GRMSDetail!#REF!</f>
        <v>#REF!</v>
      </c>
      <c r="Q949" s="161" t="e">
        <f>GRMSDetail!#REF!</f>
        <v>#REF!</v>
      </c>
      <c r="R949" t="e">
        <f>GRMSDetail!#REF!</f>
        <v>#REF!</v>
      </c>
      <c r="S949" t="e">
        <f>GRMSDetail!#REF!</f>
        <v>#REF!</v>
      </c>
      <c r="T949" t="e">
        <f>VLOOKUP('XL-OPT'!Q949,Months!$A$4:$D$288,4)</f>
        <v>#REF!</v>
      </c>
    </row>
    <row r="950" spans="15:20" x14ac:dyDescent="0.2">
      <c r="O950" t="e">
        <f t="shared" si="42"/>
        <v>#REF!</v>
      </c>
      <c r="P950" t="e">
        <f>GRMSDetail!#REF!</f>
        <v>#REF!</v>
      </c>
      <c r="Q950" s="161" t="e">
        <f>GRMSDetail!#REF!</f>
        <v>#REF!</v>
      </c>
      <c r="R950" t="e">
        <f>GRMSDetail!#REF!</f>
        <v>#REF!</v>
      </c>
      <c r="S950" t="e">
        <f>GRMSDetail!#REF!</f>
        <v>#REF!</v>
      </c>
      <c r="T950" t="e">
        <f>VLOOKUP('XL-OPT'!Q950,Months!$A$4:$D$288,4)</f>
        <v>#REF!</v>
      </c>
    </row>
    <row r="951" spans="15:20" x14ac:dyDescent="0.2">
      <c r="O951" t="e">
        <f t="shared" si="42"/>
        <v>#REF!</v>
      </c>
      <c r="P951" t="e">
        <f>GRMSDetail!#REF!</f>
        <v>#REF!</v>
      </c>
      <c r="Q951" s="161" t="e">
        <f>GRMSDetail!#REF!</f>
        <v>#REF!</v>
      </c>
      <c r="R951" t="e">
        <f>GRMSDetail!#REF!</f>
        <v>#REF!</v>
      </c>
      <c r="S951" t="e">
        <f>GRMSDetail!#REF!</f>
        <v>#REF!</v>
      </c>
      <c r="T951" t="e">
        <f>VLOOKUP('XL-OPT'!Q951,Months!$A$4:$D$288,4)</f>
        <v>#REF!</v>
      </c>
    </row>
    <row r="952" spans="15:20" x14ac:dyDescent="0.2">
      <c r="O952" t="e">
        <f t="shared" si="42"/>
        <v>#REF!</v>
      </c>
      <c r="P952" t="e">
        <f>GRMSDetail!#REF!</f>
        <v>#REF!</v>
      </c>
      <c r="Q952" s="161" t="e">
        <f>GRMSDetail!#REF!</f>
        <v>#REF!</v>
      </c>
      <c r="R952" t="e">
        <f>GRMSDetail!#REF!</f>
        <v>#REF!</v>
      </c>
      <c r="S952" t="e">
        <f>GRMSDetail!#REF!</f>
        <v>#REF!</v>
      </c>
      <c r="T952" t="e">
        <f>VLOOKUP('XL-OPT'!Q952,Months!$A$4:$D$288,4)</f>
        <v>#REF!</v>
      </c>
    </row>
    <row r="953" spans="15:20" x14ac:dyDescent="0.2">
      <c r="O953" t="e">
        <f t="shared" si="42"/>
        <v>#REF!</v>
      </c>
      <c r="P953" t="e">
        <f>GRMSDetail!#REF!</f>
        <v>#REF!</v>
      </c>
      <c r="Q953" s="161" t="e">
        <f>GRMSDetail!#REF!</f>
        <v>#REF!</v>
      </c>
      <c r="R953" t="e">
        <f>GRMSDetail!#REF!</f>
        <v>#REF!</v>
      </c>
      <c r="S953" t="e">
        <f>GRMSDetail!#REF!</f>
        <v>#REF!</v>
      </c>
      <c r="T953" t="e">
        <f>VLOOKUP('XL-OPT'!Q953,Months!$A$4:$D$288,4)</f>
        <v>#REF!</v>
      </c>
    </row>
    <row r="954" spans="15:20" x14ac:dyDescent="0.2">
      <c r="O954" t="e">
        <f t="shared" si="42"/>
        <v>#REF!</v>
      </c>
      <c r="P954" t="e">
        <f>GRMSDetail!#REF!</f>
        <v>#REF!</v>
      </c>
      <c r="Q954" s="161" t="e">
        <f>GRMSDetail!#REF!</f>
        <v>#REF!</v>
      </c>
      <c r="R954" t="e">
        <f>GRMSDetail!#REF!</f>
        <v>#REF!</v>
      </c>
      <c r="S954" t="e">
        <f>GRMSDetail!#REF!</f>
        <v>#REF!</v>
      </c>
      <c r="T954" t="e">
        <f>VLOOKUP('XL-OPT'!Q954,Months!$A$4:$D$288,4)</f>
        <v>#REF!</v>
      </c>
    </row>
    <row r="955" spans="15:20" x14ac:dyDescent="0.2">
      <c r="O955" t="e">
        <f t="shared" si="42"/>
        <v>#REF!</v>
      </c>
      <c r="P955" t="e">
        <f>GRMSDetail!#REF!</f>
        <v>#REF!</v>
      </c>
      <c r="Q955" s="161" t="e">
        <f>GRMSDetail!#REF!</f>
        <v>#REF!</v>
      </c>
      <c r="R955" t="e">
        <f>GRMSDetail!#REF!</f>
        <v>#REF!</v>
      </c>
      <c r="S955" t="e">
        <f>GRMSDetail!#REF!</f>
        <v>#REF!</v>
      </c>
      <c r="T955" t="e">
        <f>VLOOKUP('XL-OPT'!Q955,Months!$A$4:$D$288,4)</f>
        <v>#REF!</v>
      </c>
    </row>
    <row r="956" spans="15:20" x14ac:dyDescent="0.2">
      <c r="O956" t="e">
        <f t="shared" si="42"/>
        <v>#REF!</v>
      </c>
      <c r="P956" t="e">
        <f>GRMSDetail!#REF!</f>
        <v>#REF!</v>
      </c>
      <c r="Q956" s="161" t="e">
        <f>GRMSDetail!#REF!</f>
        <v>#REF!</v>
      </c>
      <c r="R956" t="e">
        <f>GRMSDetail!#REF!</f>
        <v>#REF!</v>
      </c>
      <c r="S956" t="e">
        <f>GRMSDetail!#REF!</f>
        <v>#REF!</v>
      </c>
      <c r="T956" t="e">
        <f>VLOOKUP('XL-OPT'!Q956,Months!$A$4:$D$288,4)</f>
        <v>#REF!</v>
      </c>
    </row>
    <row r="957" spans="15:20" x14ac:dyDescent="0.2">
      <c r="O957" t="e">
        <f t="shared" si="42"/>
        <v>#REF!</v>
      </c>
      <c r="P957" t="e">
        <f>GRMSDetail!#REF!</f>
        <v>#REF!</v>
      </c>
      <c r="Q957" s="161" t="e">
        <f>GRMSDetail!#REF!</f>
        <v>#REF!</v>
      </c>
      <c r="R957" t="e">
        <f>GRMSDetail!#REF!</f>
        <v>#REF!</v>
      </c>
      <c r="S957" t="e">
        <f>GRMSDetail!#REF!</f>
        <v>#REF!</v>
      </c>
      <c r="T957" t="e">
        <f>VLOOKUP('XL-OPT'!Q957,Months!$A$4:$D$288,4)</f>
        <v>#REF!</v>
      </c>
    </row>
    <row r="958" spans="15:20" x14ac:dyDescent="0.2">
      <c r="O958" t="e">
        <f t="shared" si="42"/>
        <v>#REF!</v>
      </c>
      <c r="P958" t="e">
        <f>GRMSDetail!#REF!</f>
        <v>#REF!</v>
      </c>
      <c r="Q958" s="161" t="e">
        <f>GRMSDetail!#REF!</f>
        <v>#REF!</v>
      </c>
      <c r="R958" t="e">
        <f>GRMSDetail!#REF!</f>
        <v>#REF!</v>
      </c>
      <c r="S958" t="e">
        <f>GRMSDetail!#REF!</f>
        <v>#REF!</v>
      </c>
      <c r="T958" t="e">
        <f>VLOOKUP('XL-OPT'!Q958,Months!$A$4:$D$288,4)</f>
        <v>#REF!</v>
      </c>
    </row>
    <row r="959" spans="15:20" x14ac:dyDescent="0.2">
      <c r="O959" t="e">
        <f t="shared" si="42"/>
        <v>#REF!</v>
      </c>
      <c r="P959" t="e">
        <f>GRMSDetail!#REF!</f>
        <v>#REF!</v>
      </c>
      <c r="Q959" s="161" t="e">
        <f>GRMSDetail!#REF!</f>
        <v>#REF!</v>
      </c>
      <c r="R959" t="e">
        <f>GRMSDetail!#REF!</f>
        <v>#REF!</v>
      </c>
      <c r="S959" t="e">
        <f>GRMSDetail!#REF!</f>
        <v>#REF!</v>
      </c>
      <c r="T959" t="e">
        <f>VLOOKUP('XL-OPT'!Q959,Months!$A$4:$D$288,4)</f>
        <v>#REF!</v>
      </c>
    </row>
    <row r="960" spans="15:20" x14ac:dyDescent="0.2">
      <c r="O960" t="e">
        <f t="shared" si="42"/>
        <v>#REF!</v>
      </c>
      <c r="P960" t="e">
        <f>GRMSDetail!#REF!</f>
        <v>#REF!</v>
      </c>
      <c r="Q960" s="161" t="e">
        <f>GRMSDetail!#REF!</f>
        <v>#REF!</v>
      </c>
      <c r="R960" t="e">
        <f>GRMSDetail!#REF!</f>
        <v>#REF!</v>
      </c>
      <c r="S960" t="e">
        <f>GRMSDetail!#REF!</f>
        <v>#REF!</v>
      </c>
      <c r="T960" t="e">
        <f>VLOOKUP('XL-OPT'!Q960,Months!$A$4:$D$288,4)</f>
        <v>#REF!</v>
      </c>
    </row>
    <row r="961" spans="15:20" x14ac:dyDescent="0.2">
      <c r="O961" t="e">
        <f t="shared" ref="O961:O1024" si="43">CONCATENATE(P961,Q961)</f>
        <v>#REF!</v>
      </c>
      <c r="P961" t="e">
        <f>GRMSDetail!#REF!</f>
        <v>#REF!</v>
      </c>
      <c r="Q961" s="161" t="e">
        <f>GRMSDetail!#REF!</f>
        <v>#REF!</v>
      </c>
      <c r="R961" t="e">
        <f>GRMSDetail!#REF!</f>
        <v>#REF!</v>
      </c>
      <c r="S961" t="e">
        <f>GRMSDetail!#REF!</f>
        <v>#REF!</v>
      </c>
      <c r="T961" t="e">
        <f>VLOOKUP('XL-OPT'!Q961,Months!$A$4:$D$288,4)</f>
        <v>#REF!</v>
      </c>
    </row>
    <row r="962" spans="15:20" x14ac:dyDescent="0.2">
      <c r="O962" t="e">
        <f t="shared" si="43"/>
        <v>#REF!</v>
      </c>
      <c r="P962" t="e">
        <f>GRMSDetail!#REF!</f>
        <v>#REF!</v>
      </c>
      <c r="Q962" s="161" t="e">
        <f>GRMSDetail!#REF!</f>
        <v>#REF!</v>
      </c>
      <c r="R962" t="e">
        <f>GRMSDetail!#REF!</f>
        <v>#REF!</v>
      </c>
      <c r="S962" t="e">
        <f>GRMSDetail!#REF!</f>
        <v>#REF!</v>
      </c>
      <c r="T962" t="e">
        <f>VLOOKUP('XL-OPT'!Q962,Months!$A$4:$D$288,4)</f>
        <v>#REF!</v>
      </c>
    </row>
    <row r="963" spans="15:20" x14ac:dyDescent="0.2">
      <c r="O963" t="e">
        <f t="shared" si="43"/>
        <v>#REF!</v>
      </c>
      <c r="P963" t="e">
        <f>GRMSDetail!#REF!</f>
        <v>#REF!</v>
      </c>
      <c r="Q963" s="161" t="e">
        <f>GRMSDetail!#REF!</f>
        <v>#REF!</v>
      </c>
      <c r="R963" t="e">
        <f>GRMSDetail!#REF!</f>
        <v>#REF!</v>
      </c>
      <c r="S963" t="e">
        <f>GRMSDetail!#REF!</f>
        <v>#REF!</v>
      </c>
      <c r="T963" t="e">
        <f>VLOOKUP('XL-OPT'!Q963,Months!$A$4:$D$288,4)</f>
        <v>#REF!</v>
      </c>
    </row>
    <row r="964" spans="15:20" x14ac:dyDescent="0.2">
      <c r="O964" t="e">
        <f t="shared" si="43"/>
        <v>#REF!</v>
      </c>
      <c r="P964" t="e">
        <f>GRMSDetail!#REF!</f>
        <v>#REF!</v>
      </c>
      <c r="Q964" s="161" t="e">
        <f>GRMSDetail!#REF!</f>
        <v>#REF!</v>
      </c>
      <c r="R964" t="e">
        <f>GRMSDetail!#REF!</f>
        <v>#REF!</v>
      </c>
      <c r="S964" t="e">
        <f>GRMSDetail!#REF!</f>
        <v>#REF!</v>
      </c>
      <c r="T964" t="e">
        <f>VLOOKUP('XL-OPT'!Q964,Months!$A$4:$D$288,4)</f>
        <v>#REF!</v>
      </c>
    </row>
    <row r="965" spans="15:20" x14ac:dyDescent="0.2">
      <c r="O965" t="e">
        <f t="shared" si="43"/>
        <v>#REF!</v>
      </c>
      <c r="P965" t="e">
        <f>GRMSDetail!#REF!</f>
        <v>#REF!</v>
      </c>
      <c r="Q965" s="161" t="e">
        <f>GRMSDetail!#REF!</f>
        <v>#REF!</v>
      </c>
      <c r="R965" t="e">
        <f>GRMSDetail!#REF!</f>
        <v>#REF!</v>
      </c>
      <c r="S965" t="e">
        <f>GRMSDetail!#REF!</f>
        <v>#REF!</v>
      </c>
      <c r="T965" t="e">
        <f>VLOOKUP('XL-OPT'!Q965,Months!$A$4:$D$288,4)</f>
        <v>#REF!</v>
      </c>
    </row>
    <row r="966" spans="15:20" x14ac:dyDescent="0.2">
      <c r="O966" t="e">
        <f t="shared" si="43"/>
        <v>#REF!</v>
      </c>
      <c r="P966" t="e">
        <f>GRMSDetail!#REF!</f>
        <v>#REF!</v>
      </c>
      <c r="Q966" s="161" t="e">
        <f>GRMSDetail!#REF!</f>
        <v>#REF!</v>
      </c>
      <c r="R966" t="e">
        <f>GRMSDetail!#REF!</f>
        <v>#REF!</v>
      </c>
      <c r="S966" t="e">
        <f>GRMSDetail!#REF!</f>
        <v>#REF!</v>
      </c>
      <c r="T966" t="e">
        <f>VLOOKUP('XL-OPT'!Q966,Months!$A$4:$D$288,4)</f>
        <v>#REF!</v>
      </c>
    </row>
    <row r="967" spans="15:20" x14ac:dyDescent="0.2">
      <c r="O967" t="e">
        <f t="shared" si="43"/>
        <v>#REF!</v>
      </c>
      <c r="P967" t="e">
        <f>GRMSDetail!#REF!</f>
        <v>#REF!</v>
      </c>
      <c r="Q967" s="161" t="e">
        <f>GRMSDetail!#REF!</f>
        <v>#REF!</v>
      </c>
      <c r="R967" t="e">
        <f>GRMSDetail!#REF!</f>
        <v>#REF!</v>
      </c>
      <c r="S967" t="e">
        <f>GRMSDetail!#REF!</f>
        <v>#REF!</v>
      </c>
      <c r="T967" t="e">
        <f>VLOOKUP('XL-OPT'!Q967,Months!$A$4:$D$288,4)</f>
        <v>#REF!</v>
      </c>
    </row>
    <row r="968" spans="15:20" x14ac:dyDescent="0.2">
      <c r="O968" t="e">
        <f t="shared" si="43"/>
        <v>#REF!</v>
      </c>
      <c r="P968" t="e">
        <f>GRMSDetail!#REF!</f>
        <v>#REF!</v>
      </c>
      <c r="Q968" s="161" t="e">
        <f>GRMSDetail!#REF!</f>
        <v>#REF!</v>
      </c>
      <c r="R968" t="e">
        <f>GRMSDetail!#REF!</f>
        <v>#REF!</v>
      </c>
      <c r="S968" t="e">
        <f>GRMSDetail!#REF!</f>
        <v>#REF!</v>
      </c>
      <c r="T968" t="e">
        <f>VLOOKUP('XL-OPT'!Q968,Months!$A$4:$D$288,4)</f>
        <v>#REF!</v>
      </c>
    </row>
    <row r="969" spans="15:20" x14ac:dyDescent="0.2">
      <c r="O969" t="e">
        <f t="shared" si="43"/>
        <v>#REF!</v>
      </c>
      <c r="P969" t="e">
        <f>GRMSDetail!#REF!</f>
        <v>#REF!</v>
      </c>
      <c r="Q969" s="161" t="e">
        <f>GRMSDetail!#REF!</f>
        <v>#REF!</v>
      </c>
      <c r="R969" t="e">
        <f>GRMSDetail!#REF!</f>
        <v>#REF!</v>
      </c>
      <c r="S969" t="e">
        <f>GRMSDetail!#REF!</f>
        <v>#REF!</v>
      </c>
      <c r="T969" t="e">
        <f>VLOOKUP('XL-OPT'!Q969,Months!$A$4:$D$288,4)</f>
        <v>#REF!</v>
      </c>
    </row>
    <row r="970" spans="15:20" x14ac:dyDescent="0.2">
      <c r="O970" t="e">
        <f t="shared" si="43"/>
        <v>#REF!</v>
      </c>
      <c r="P970" t="e">
        <f>GRMSDetail!#REF!</f>
        <v>#REF!</v>
      </c>
      <c r="Q970" s="161" t="e">
        <f>GRMSDetail!#REF!</f>
        <v>#REF!</v>
      </c>
      <c r="R970" t="e">
        <f>GRMSDetail!#REF!</f>
        <v>#REF!</v>
      </c>
      <c r="S970" t="e">
        <f>GRMSDetail!#REF!</f>
        <v>#REF!</v>
      </c>
      <c r="T970" t="e">
        <f>VLOOKUP('XL-OPT'!Q970,Months!$A$4:$D$288,4)</f>
        <v>#REF!</v>
      </c>
    </row>
    <row r="971" spans="15:20" x14ac:dyDescent="0.2">
      <c r="O971" t="e">
        <f t="shared" si="43"/>
        <v>#REF!</v>
      </c>
      <c r="P971" t="e">
        <f>GRMSDetail!#REF!</f>
        <v>#REF!</v>
      </c>
      <c r="Q971" s="161" t="e">
        <f>GRMSDetail!#REF!</f>
        <v>#REF!</v>
      </c>
      <c r="R971" t="e">
        <f>GRMSDetail!#REF!</f>
        <v>#REF!</v>
      </c>
      <c r="S971" t="e">
        <f>GRMSDetail!#REF!</f>
        <v>#REF!</v>
      </c>
      <c r="T971" t="e">
        <f>VLOOKUP('XL-OPT'!Q971,Months!$A$4:$D$288,4)</f>
        <v>#REF!</v>
      </c>
    </row>
    <row r="972" spans="15:20" x14ac:dyDescent="0.2">
      <c r="O972" t="e">
        <f t="shared" si="43"/>
        <v>#REF!</v>
      </c>
      <c r="P972" t="e">
        <f>GRMSDetail!#REF!</f>
        <v>#REF!</v>
      </c>
      <c r="Q972" s="161" t="e">
        <f>GRMSDetail!#REF!</f>
        <v>#REF!</v>
      </c>
      <c r="R972" t="e">
        <f>GRMSDetail!#REF!</f>
        <v>#REF!</v>
      </c>
      <c r="S972" t="e">
        <f>GRMSDetail!#REF!</f>
        <v>#REF!</v>
      </c>
      <c r="T972" t="e">
        <f>VLOOKUP('XL-OPT'!Q972,Months!$A$4:$D$288,4)</f>
        <v>#REF!</v>
      </c>
    </row>
    <row r="973" spans="15:20" x14ac:dyDescent="0.2">
      <c r="O973" t="e">
        <f t="shared" si="43"/>
        <v>#REF!</v>
      </c>
      <c r="P973" t="e">
        <f>GRMSDetail!#REF!</f>
        <v>#REF!</v>
      </c>
      <c r="Q973" s="161" t="e">
        <f>GRMSDetail!#REF!</f>
        <v>#REF!</v>
      </c>
      <c r="R973" t="e">
        <f>GRMSDetail!#REF!</f>
        <v>#REF!</v>
      </c>
      <c r="S973" t="e">
        <f>GRMSDetail!#REF!</f>
        <v>#REF!</v>
      </c>
      <c r="T973" t="e">
        <f>VLOOKUP('XL-OPT'!Q973,Months!$A$4:$D$288,4)</f>
        <v>#REF!</v>
      </c>
    </row>
    <row r="974" spans="15:20" x14ac:dyDescent="0.2">
      <c r="O974" t="e">
        <f t="shared" si="43"/>
        <v>#REF!</v>
      </c>
      <c r="P974" t="e">
        <f>GRMSDetail!#REF!</f>
        <v>#REF!</v>
      </c>
      <c r="Q974" s="161" t="e">
        <f>GRMSDetail!#REF!</f>
        <v>#REF!</v>
      </c>
      <c r="R974" t="e">
        <f>GRMSDetail!#REF!</f>
        <v>#REF!</v>
      </c>
      <c r="S974" t="e">
        <f>GRMSDetail!#REF!</f>
        <v>#REF!</v>
      </c>
      <c r="T974" t="e">
        <f>VLOOKUP('XL-OPT'!Q974,Months!$A$4:$D$288,4)</f>
        <v>#REF!</v>
      </c>
    </row>
    <row r="975" spans="15:20" x14ac:dyDescent="0.2">
      <c r="O975" t="e">
        <f t="shared" si="43"/>
        <v>#REF!</v>
      </c>
      <c r="P975" t="e">
        <f>GRMSDetail!#REF!</f>
        <v>#REF!</v>
      </c>
      <c r="Q975" s="161" t="e">
        <f>GRMSDetail!#REF!</f>
        <v>#REF!</v>
      </c>
      <c r="R975" t="e">
        <f>GRMSDetail!#REF!</f>
        <v>#REF!</v>
      </c>
      <c r="S975" t="e">
        <f>GRMSDetail!#REF!</f>
        <v>#REF!</v>
      </c>
      <c r="T975" t="e">
        <f>VLOOKUP('XL-OPT'!Q975,Months!$A$4:$D$288,4)</f>
        <v>#REF!</v>
      </c>
    </row>
    <row r="976" spans="15:20" x14ac:dyDescent="0.2">
      <c r="O976" t="e">
        <f t="shared" si="43"/>
        <v>#REF!</v>
      </c>
      <c r="P976" t="e">
        <f>GRMSDetail!#REF!</f>
        <v>#REF!</v>
      </c>
      <c r="Q976" s="161" t="e">
        <f>GRMSDetail!#REF!</f>
        <v>#REF!</v>
      </c>
      <c r="R976" t="e">
        <f>GRMSDetail!#REF!</f>
        <v>#REF!</v>
      </c>
      <c r="S976" t="e">
        <f>GRMSDetail!#REF!</f>
        <v>#REF!</v>
      </c>
      <c r="T976" t="e">
        <f>VLOOKUP('XL-OPT'!Q976,Months!$A$4:$D$288,4)</f>
        <v>#REF!</v>
      </c>
    </row>
    <row r="977" spans="15:20" x14ac:dyDescent="0.2">
      <c r="O977" t="e">
        <f t="shared" si="43"/>
        <v>#REF!</v>
      </c>
      <c r="P977" t="e">
        <f>GRMSDetail!#REF!</f>
        <v>#REF!</v>
      </c>
      <c r="Q977" s="161" t="e">
        <f>GRMSDetail!#REF!</f>
        <v>#REF!</v>
      </c>
      <c r="R977" t="e">
        <f>GRMSDetail!#REF!</f>
        <v>#REF!</v>
      </c>
      <c r="S977" t="e">
        <f>GRMSDetail!#REF!</f>
        <v>#REF!</v>
      </c>
      <c r="T977" t="e">
        <f>VLOOKUP('XL-OPT'!Q977,Months!$A$4:$D$288,4)</f>
        <v>#REF!</v>
      </c>
    </row>
    <row r="978" spans="15:20" x14ac:dyDescent="0.2">
      <c r="O978" t="e">
        <f t="shared" si="43"/>
        <v>#REF!</v>
      </c>
      <c r="P978" t="e">
        <f>GRMSDetail!#REF!</f>
        <v>#REF!</v>
      </c>
      <c r="Q978" s="161" t="e">
        <f>GRMSDetail!#REF!</f>
        <v>#REF!</v>
      </c>
      <c r="R978" t="e">
        <f>GRMSDetail!#REF!</f>
        <v>#REF!</v>
      </c>
      <c r="S978" t="e">
        <f>GRMSDetail!#REF!</f>
        <v>#REF!</v>
      </c>
      <c r="T978" t="e">
        <f>VLOOKUP('XL-OPT'!Q978,Months!$A$4:$D$288,4)</f>
        <v>#REF!</v>
      </c>
    </row>
    <row r="979" spans="15:20" x14ac:dyDescent="0.2">
      <c r="O979" t="e">
        <f t="shared" si="43"/>
        <v>#REF!</v>
      </c>
      <c r="P979" t="e">
        <f>GRMSDetail!#REF!</f>
        <v>#REF!</v>
      </c>
      <c r="Q979" s="161" t="e">
        <f>GRMSDetail!#REF!</f>
        <v>#REF!</v>
      </c>
      <c r="R979" t="e">
        <f>GRMSDetail!#REF!</f>
        <v>#REF!</v>
      </c>
      <c r="S979" t="e">
        <f>GRMSDetail!#REF!</f>
        <v>#REF!</v>
      </c>
      <c r="T979" t="e">
        <f>VLOOKUP('XL-OPT'!Q979,Months!$A$4:$D$288,4)</f>
        <v>#REF!</v>
      </c>
    </row>
    <row r="980" spans="15:20" x14ac:dyDescent="0.2">
      <c r="O980" t="e">
        <f t="shared" si="43"/>
        <v>#REF!</v>
      </c>
      <c r="P980" t="e">
        <f>GRMSDetail!#REF!</f>
        <v>#REF!</v>
      </c>
      <c r="Q980" s="161" t="e">
        <f>GRMSDetail!#REF!</f>
        <v>#REF!</v>
      </c>
      <c r="R980" t="e">
        <f>GRMSDetail!#REF!</f>
        <v>#REF!</v>
      </c>
      <c r="S980" t="e">
        <f>GRMSDetail!#REF!</f>
        <v>#REF!</v>
      </c>
      <c r="T980" t="e">
        <f>VLOOKUP('XL-OPT'!Q980,Months!$A$4:$D$288,4)</f>
        <v>#REF!</v>
      </c>
    </row>
    <row r="981" spans="15:20" x14ac:dyDescent="0.2">
      <c r="O981" t="e">
        <f t="shared" si="43"/>
        <v>#REF!</v>
      </c>
      <c r="P981" t="e">
        <f>GRMSDetail!#REF!</f>
        <v>#REF!</v>
      </c>
      <c r="Q981" s="161" t="e">
        <f>GRMSDetail!#REF!</f>
        <v>#REF!</v>
      </c>
      <c r="R981" t="e">
        <f>GRMSDetail!#REF!</f>
        <v>#REF!</v>
      </c>
      <c r="S981" t="e">
        <f>GRMSDetail!#REF!</f>
        <v>#REF!</v>
      </c>
      <c r="T981" t="e">
        <f>VLOOKUP('XL-OPT'!Q981,Months!$A$4:$D$288,4)</f>
        <v>#REF!</v>
      </c>
    </row>
    <row r="982" spans="15:20" x14ac:dyDescent="0.2">
      <c r="O982" t="e">
        <f t="shared" si="43"/>
        <v>#REF!</v>
      </c>
      <c r="P982" t="e">
        <f>GRMSDetail!#REF!</f>
        <v>#REF!</v>
      </c>
      <c r="Q982" s="161" t="e">
        <f>GRMSDetail!#REF!</f>
        <v>#REF!</v>
      </c>
      <c r="R982" t="e">
        <f>GRMSDetail!#REF!</f>
        <v>#REF!</v>
      </c>
      <c r="S982" t="e">
        <f>GRMSDetail!#REF!</f>
        <v>#REF!</v>
      </c>
      <c r="T982" t="e">
        <f>VLOOKUP('XL-OPT'!Q982,Months!$A$4:$D$288,4)</f>
        <v>#REF!</v>
      </c>
    </row>
    <row r="983" spans="15:20" x14ac:dyDescent="0.2">
      <c r="O983" t="e">
        <f t="shared" si="43"/>
        <v>#REF!</v>
      </c>
      <c r="P983" t="e">
        <f>GRMSDetail!#REF!</f>
        <v>#REF!</v>
      </c>
      <c r="Q983" s="161" t="e">
        <f>GRMSDetail!#REF!</f>
        <v>#REF!</v>
      </c>
      <c r="R983" t="e">
        <f>GRMSDetail!#REF!</f>
        <v>#REF!</v>
      </c>
      <c r="S983" t="e">
        <f>GRMSDetail!#REF!</f>
        <v>#REF!</v>
      </c>
      <c r="T983" t="e">
        <f>VLOOKUP('XL-OPT'!Q983,Months!$A$4:$D$288,4)</f>
        <v>#REF!</v>
      </c>
    </row>
    <row r="984" spans="15:20" x14ac:dyDescent="0.2">
      <c r="O984" t="e">
        <f t="shared" si="43"/>
        <v>#REF!</v>
      </c>
      <c r="P984" t="e">
        <f>GRMSDetail!#REF!</f>
        <v>#REF!</v>
      </c>
      <c r="Q984" s="161" t="e">
        <f>GRMSDetail!#REF!</f>
        <v>#REF!</v>
      </c>
      <c r="R984" t="e">
        <f>GRMSDetail!#REF!</f>
        <v>#REF!</v>
      </c>
      <c r="S984" t="e">
        <f>GRMSDetail!#REF!</f>
        <v>#REF!</v>
      </c>
      <c r="T984" t="e">
        <f>VLOOKUP('XL-OPT'!Q984,Months!$A$4:$D$288,4)</f>
        <v>#REF!</v>
      </c>
    </row>
    <row r="985" spans="15:20" x14ac:dyDescent="0.2">
      <c r="O985" t="e">
        <f t="shared" si="43"/>
        <v>#REF!</v>
      </c>
      <c r="P985" t="e">
        <f>GRMSDetail!#REF!</f>
        <v>#REF!</v>
      </c>
      <c r="Q985" s="161" t="e">
        <f>GRMSDetail!#REF!</f>
        <v>#REF!</v>
      </c>
      <c r="R985" t="e">
        <f>GRMSDetail!#REF!</f>
        <v>#REF!</v>
      </c>
      <c r="S985" t="e">
        <f>GRMSDetail!#REF!</f>
        <v>#REF!</v>
      </c>
      <c r="T985" t="e">
        <f>VLOOKUP('XL-OPT'!Q985,Months!$A$4:$D$288,4)</f>
        <v>#REF!</v>
      </c>
    </row>
    <row r="986" spans="15:20" x14ac:dyDescent="0.2">
      <c r="O986" t="e">
        <f t="shared" si="43"/>
        <v>#REF!</v>
      </c>
      <c r="P986" t="e">
        <f>GRMSDetail!#REF!</f>
        <v>#REF!</v>
      </c>
      <c r="Q986" s="161" t="e">
        <f>GRMSDetail!#REF!</f>
        <v>#REF!</v>
      </c>
      <c r="R986" t="e">
        <f>GRMSDetail!#REF!</f>
        <v>#REF!</v>
      </c>
      <c r="S986" t="e">
        <f>GRMSDetail!#REF!</f>
        <v>#REF!</v>
      </c>
      <c r="T986" t="e">
        <f>VLOOKUP('XL-OPT'!Q986,Months!$A$4:$D$288,4)</f>
        <v>#REF!</v>
      </c>
    </row>
    <row r="987" spans="15:20" x14ac:dyDescent="0.2">
      <c r="O987" t="e">
        <f t="shared" si="43"/>
        <v>#REF!</v>
      </c>
      <c r="P987" t="e">
        <f>GRMSDetail!#REF!</f>
        <v>#REF!</v>
      </c>
      <c r="Q987" s="161" t="e">
        <f>GRMSDetail!#REF!</f>
        <v>#REF!</v>
      </c>
      <c r="R987" t="e">
        <f>GRMSDetail!#REF!</f>
        <v>#REF!</v>
      </c>
      <c r="S987" t="e">
        <f>GRMSDetail!#REF!</f>
        <v>#REF!</v>
      </c>
      <c r="T987" t="e">
        <f>VLOOKUP('XL-OPT'!Q987,Months!$A$4:$D$288,4)</f>
        <v>#REF!</v>
      </c>
    </row>
    <row r="988" spans="15:20" x14ac:dyDescent="0.2">
      <c r="O988" t="e">
        <f t="shared" si="43"/>
        <v>#REF!</v>
      </c>
      <c r="P988" t="e">
        <f>GRMSDetail!#REF!</f>
        <v>#REF!</v>
      </c>
      <c r="Q988" s="161" t="e">
        <f>GRMSDetail!#REF!</f>
        <v>#REF!</v>
      </c>
      <c r="R988" t="e">
        <f>GRMSDetail!#REF!</f>
        <v>#REF!</v>
      </c>
      <c r="S988" t="e">
        <f>GRMSDetail!#REF!</f>
        <v>#REF!</v>
      </c>
      <c r="T988" t="e">
        <f>VLOOKUP('XL-OPT'!Q988,Months!$A$4:$D$288,4)</f>
        <v>#REF!</v>
      </c>
    </row>
    <row r="989" spans="15:20" x14ac:dyDescent="0.2">
      <c r="O989" t="e">
        <f t="shared" si="43"/>
        <v>#REF!</v>
      </c>
      <c r="P989" t="e">
        <f>GRMSDetail!#REF!</f>
        <v>#REF!</v>
      </c>
      <c r="Q989" s="161" t="e">
        <f>GRMSDetail!#REF!</f>
        <v>#REF!</v>
      </c>
      <c r="R989" t="e">
        <f>GRMSDetail!#REF!</f>
        <v>#REF!</v>
      </c>
      <c r="S989" t="e">
        <f>GRMSDetail!#REF!</f>
        <v>#REF!</v>
      </c>
      <c r="T989" t="e">
        <f>VLOOKUP('XL-OPT'!Q989,Months!$A$4:$D$288,4)</f>
        <v>#REF!</v>
      </c>
    </row>
    <row r="990" spans="15:20" x14ac:dyDescent="0.2">
      <c r="O990" t="e">
        <f t="shared" si="43"/>
        <v>#REF!</v>
      </c>
      <c r="P990" t="e">
        <f>GRMSDetail!#REF!</f>
        <v>#REF!</v>
      </c>
      <c r="Q990" s="161" t="e">
        <f>GRMSDetail!#REF!</f>
        <v>#REF!</v>
      </c>
      <c r="R990" t="e">
        <f>GRMSDetail!#REF!</f>
        <v>#REF!</v>
      </c>
      <c r="S990" t="e">
        <f>GRMSDetail!#REF!</f>
        <v>#REF!</v>
      </c>
      <c r="T990" t="e">
        <f>VLOOKUP('XL-OPT'!Q990,Months!$A$4:$D$288,4)</f>
        <v>#REF!</v>
      </c>
    </row>
    <row r="991" spans="15:20" x14ac:dyDescent="0.2">
      <c r="O991" t="e">
        <f t="shared" si="43"/>
        <v>#REF!</v>
      </c>
      <c r="P991" t="e">
        <f>GRMSDetail!#REF!</f>
        <v>#REF!</v>
      </c>
      <c r="Q991" s="161" t="e">
        <f>GRMSDetail!#REF!</f>
        <v>#REF!</v>
      </c>
      <c r="R991" t="e">
        <f>GRMSDetail!#REF!</f>
        <v>#REF!</v>
      </c>
      <c r="S991" t="e">
        <f>GRMSDetail!#REF!</f>
        <v>#REF!</v>
      </c>
      <c r="T991" t="e">
        <f>VLOOKUP('XL-OPT'!Q991,Months!$A$4:$D$288,4)</f>
        <v>#REF!</v>
      </c>
    </row>
    <row r="992" spans="15:20" x14ac:dyDescent="0.2">
      <c r="O992" t="e">
        <f t="shared" si="43"/>
        <v>#REF!</v>
      </c>
      <c r="P992" t="e">
        <f>GRMSDetail!#REF!</f>
        <v>#REF!</v>
      </c>
      <c r="Q992" s="161" t="e">
        <f>GRMSDetail!#REF!</f>
        <v>#REF!</v>
      </c>
      <c r="R992" t="e">
        <f>GRMSDetail!#REF!</f>
        <v>#REF!</v>
      </c>
      <c r="S992" t="e">
        <f>GRMSDetail!#REF!</f>
        <v>#REF!</v>
      </c>
      <c r="T992" t="e">
        <f>VLOOKUP('XL-OPT'!Q992,Months!$A$4:$D$288,4)</f>
        <v>#REF!</v>
      </c>
    </row>
    <row r="993" spans="15:20" x14ac:dyDescent="0.2">
      <c r="O993" t="e">
        <f t="shared" si="43"/>
        <v>#REF!</v>
      </c>
      <c r="P993" t="e">
        <f>GRMSDetail!#REF!</f>
        <v>#REF!</v>
      </c>
      <c r="Q993" s="161" t="e">
        <f>GRMSDetail!#REF!</f>
        <v>#REF!</v>
      </c>
      <c r="R993" t="e">
        <f>GRMSDetail!#REF!</f>
        <v>#REF!</v>
      </c>
      <c r="S993" t="e">
        <f>GRMSDetail!#REF!</f>
        <v>#REF!</v>
      </c>
      <c r="T993" t="e">
        <f>VLOOKUP('XL-OPT'!Q993,Months!$A$4:$D$288,4)</f>
        <v>#REF!</v>
      </c>
    </row>
    <row r="994" spans="15:20" x14ac:dyDescent="0.2">
      <c r="O994" t="e">
        <f t="shared" si="43"/>
        <v>#REF!</v>
      </c>
      <c r="P994" t="e">
        <f>GRMSDetail!#REF!</f>
        <v>#REF!</v>
      </c>
      <c r="Q994" s="161" t="e">
        <f>GRMSDetail!#REF!</f>
        <v>#REF!</v>
      </c>
      <c r="R994" t="e">
        <f>GRMSDetail!#REF!</f>
        <v>#REF!</v>
      </c>
      <c r="S994" t="e">
        <f>GRMSDetail!#REF!</f>
        <v>#REF!</v>
      </c>
      <c r="T994" t="e">
        <f>VLOOKUP('XL-OPT'!Q994,Months!$A$4:$D$288,4)</f>
        <v>#REF!</v>
      </c>
    </row>
    <row r="995" spans="15:20" x14ac:dyDescent="0.2">
      <c r="O995" t="e">
        <f t="shared" si="43"/>
        <v>#REF!</v>
      </c>
      <c r="P995" t="e">
        <f>GRMSDetail!#REF!</f>
        <v>#REF!</v>
      </c>
      <c r="Q995" s="161" t="e">
        <f>GRMSDetail!#REF!</f>
        <v>#REF!</v>
      </c>
      <c r="R995" t="e">
        <f>GRMSDetail!#REF!</f>
        <v>#REF!</v>
      </c>
      <c r="S995" t="e">
        <f>GRMSDetail!#REF!</f>
        <v>#REF!</v>
      </c>
      <c r="T995" t="e">
        <f>VLOOKUP('XL-OPT'!Q995,Months!$A$4:$D$288,4)</f>
        <v>#REF!</v>
      </c>
    </row>
    <row r="996" spans="15:20" x14ac:dyDescent="0.2">
      <c r="O996" t="e">
        <f t="shared" si="43"/>
        <v>#REF!</v>
      </c>
      <c r="P996" t="e">
        <f>GRMSDetail!#REF!</f>
        <v>#REF!</v>
      </c>
      <c r="Q996" s="161" t="e">
        <f>GRMSDetail!#REF!</f>
        <v>#REF!</v>
      </c>
      <c r="R996" t="e">
        <f>GRMSDetail!#REF!</f>
        <v>#REF!</v>
      </c>
      <c r="S996" t="e">
        <f>GRMSDetail!#REF!</f>
        <v>#REF!</v>
      </c>
      <c r="T996" t="e">
        <f>VLOOKUP('XL-OPT'!Q996,Months!$A$4:$D$288,4)</f>
        <v>#REF!</v>
      </c>
    </row>
    <row r="997" spans="15:20" x14ac:dyDescent="0.2">
      <c r="O997" t="e">
        <f t="shared" si="43"/>
        <v>#REF!</v>
      </c>
      <c r="P997" t="e">
        <f>GRMSDetail!#REF!</f>
        <v>#REF!</v>
      </c>
      <c r="Q997" s="161" t="e">
        <f>GRMSDetail!#REF!</f>
        <v>#REF!</v>
      </c>
      <c r="R997" t="e">
        <f>GRMSDetail!#REF!</f>
        <v>#REF!</v>
      </c>
      <c r="S997" t="e">
        <f>GRMSDetail!#REF!</f>
        <v>#REF!</v>
      </c>
      <c r="T997" t="e">
        <f>VLOOKUP('XL-OPT'!Q997,Months!$A$4:$D$288,4)</f>
        <v>#REF!</v>
      </c>
    </row>
    <row r="998" spans="15:20" x14ac:dyDescent="0.2">
      <c r="O998" t="e">
        <f t="shared" si="43"/>
        <v>#REF!</v>
      </c>
      <c r="P998" t="e">
        <f>GRMSDetail!#REF!</f>
        <v>#REF!</v>
      </c>
      <c r="Q998" s="161" t="e">
        <f>GRMSDetail!#REF!</f>
        <v>#REF!</v>
      </c>
      <c r="R998" t="e">
        <f>GRMSDetail!#REF!</f>
        <v>#REF!</v>
      </c>
      <c r="S998" t="e">
        <f>GRMSDetail!#REF!</f>
        <v>#REF!</v>
      </c>
      <c r="T998" t="e">
        <f>VLOOKUP('XL-OPT'!Q998,Months!$A$4:$D$288,4)</f>
        <v>#REF!</v>
      </c>
    </row>
    <row r="999" spans="15:20" x14ac:dyDescent="0.2">
      <c r="O999" t="e">
        <f t="shared" si="43"/>
        <v>#REF!</v>
      </c>
      <c r="P999" t="e">
        <f>GRMSDetail!#REF!</f>
        <v>#REF!</v>
      </c>
      <c r="Q999" s="161" t="e">
        <f>GRMSDetail!#REF!</f>
        <v>#REF!</v>
      </c>
      <c r="R999" t="e">
        <f>GRMSDetail!#REF!</f>
        <v>#REF!</v>
      </c>
      <c r="S999" t="e">
        <f>GRMSDetail!#REF!</f>
        <v>#REF!</v>
      </c>
      <c r="T999" t="e">
        <f>VLOOKUP('XL-OPT'!Q999,Months!$A$4:$D$288,4)</f>
        <v>#REF!</v>
      </c>
    </row>
    <row r="1000" spans="15:20" x14ac:dyDescent="0.2">
      <c r="O1000" t="e">
        <f t="shared" si="43"/>
        <v>#REF!</v>
      </c>
      <c r="P1000" t="e">
        <f>GRMSDetail!#REF!</f>
        <v>#REF!</v>
      </c>
      <c r="Q1000" s="161" t="e">
        <f>GRMSDetail!#REF!</f>
        <v>#REF!</v>
      </c>
      <c r="R1000" t="e">
        <f>GRMSDetail!#REF!</f>
        <v>#REF!</v>
      </c>
      <c r="S1000" t="e">
        <f>GRMSDetail!#REF!</f>
        <v>#REF!</v>
      </c>
      <c r="T1000" t="e">
        <f>VLOOKUP('XL-OPT'!Q1000,Months!$A$4:$D$288,4)</f>
        <v>#REF!</v>
      </c>
    </row>
    <row r="1001" spans="15:20" x14ac:dyDescent="0.2">
      <c r="O1001" t="e">
        <f t="shared" si="43"/>
        <v>#REF!</v>
      </c>
      <c r="P1001" t="e">
        <f>GRMSDetail!#REF!</f>
        <v>#REF!</v>
      </c>
      <c r="Q1001" s="161" t="e">
        <f>GRMSDetail!#REF!</f>
        <v>#REF!</v>
      </c>
      <c r="R1001" t="e">
        <f>GRMSDetail!#REF!</f>
        <v>#REF!</v>
      </c>
      <c r="S1001" t="e">
        <f>GRMSDetail!#REF!</f>
        <v>#REF!</v>
      </c>
      <c r="T1001" t="e">
        <f>VLOOKUP('XL-OPT'!Q1001,Months!$A$4:$D$288,4)</f>
        <v>#REF!</v>
      </c>
    </row>
    <row r="1002" spans="15:20" x14ac:dyDescent="0.2">
      <c r="O1002" t="e">
        <f t="shared" si="43"/>
        <v>#REF!</v>
      </c>
      <c r="P1002" t="e">
        <f>GRMSDetail!#REF!</f>
        <v>#REF!</v>
      </c>
      <c r="Q1002" s="161" t="e">
        <f>GRMSDetail!#REF!</f>
        <v>#REF!</v>
      </c>
      <c r="R1002" t="e">
        <f>GRMSDetail!#REF!</f>
        <v>#REF!</v>
      </c>
      <c r="S1002" t="e">
        <f>GRMSDetail!#REF!</f>
        <v>#REF!</v>
      </c>
      <c r="T1002" t="e">
        <f>VLOOKUP('XL-OPT'!Q1002,Months!$A$4:$D$288,4)</f>
        <v>#REF!</v>
      </c>
    </row>
    <row r="1003" spans="15:20" x14ac:dyDescent="0.2">
      <c r="O1003" t="e">
        <f t="shared" si="43"/>
        <v>#REF!</v>
      </c>
      <c r="P1003" t="e">
        <f>GRMSDetail!#REF!</f>
        <v>#REF!</v>
      </c>
      <c r="Q1003" s="161" t="e">
        <f>GRMSDetail!#REF!</f>
        <v>#REF!</v>
      </c>
      <c r="R1003" t="e">
        <f>GRMSDetail!#REF!</f>
        <v>#REF!</v>
      </c>
      <c r="S1003" t="e">
        <f>GRMSDetail!#REF!</f>
        <v>#REF!</v>
      </c>
      <c r="T1003" t="e">
        <f>VLOOKUP('XL-OPT'!Q1003,Months!$A$4:$D$288,4)</f>
        <v>#REF!</v>
      </c>
    </row>
    <row r="1004" spans="15:20" x14ac:dyDescent="0.2">
      <c r="O1004" t="e">
        <f t="shared" si="43"/>
        <v>#REF!</v>
      </c>
      <c r="P1004" t="e">
        <f>GRMSDetail!#REF!</f>
        <v>#REF!</v>
      </c>
      <c r="Q1004" s="161" t="e">
        <f>GRMSDetail!#REF!</f>
        <v>#REF!</v>
      </c>
      <c r="R1004" t="e">
        <f>GRMSDetail!#REF!</f>
        <v>#REF!</v>
      </c>
      <c r="S1004" t="e">
        <f>GRMSDetail!#REF!</f>
        <v>#REF!</v>
      </c>
      <c r="T1004" t="e">
        <f>VLOOKUP('XL-OPT'!Q1004,Months!$A$4:$D$288,4)</f>
        <v>#REF!</v>
      </c>
    </row>
    <row r="1005" spans="15:20" x14ac:dyDescent="0.2">
      <c r="O1005" t="e">
        <f t="shared" si="43"/>
        <v>#REF!</v>
      </c>
      <c r="P1005" t="e">
        <f>GRMSDetail!#REF!</f>
        <v>#REF!</v>
      </c>
      <c r="Q1005" s="161" t="e">
        <f>GRMSDetail!#REF!</f>
        <v>#REF!</v>
      </c>
      <c r="R1005" t="e">
        <f>GRMSDetail!#REF!</f>
        <v>#REF!</v>
      </c>
      <c r="S1005" t="e">
        <f>GRMSDetail!#REF!</f>
        <v>#REF!</v>
      </c>
      <c r="T1005" t="e">
        <f>VLOOKUP('XL-OPT'!Q1005,Months!$A$4:$D$288,4)</f>
        <v>#REF!</v>
      </c>
    </row>
    <row r="1006" spans="15:20" x14ac:dyDescent="0.2">
      <c r="O1006" t="e">
        <f t="shared" si="43"/>
        <v>#REF!</v>
      </c>
      <c r="P1006" t="e">
        <f>GRMSDetail!#REF!</f>
        <v>#REF!</v>
      </c>
      <c r="Q1006" s="161" t="e">
        <f>GRMSDetail!#REF!</f>
        <v>#REF!</v>
      </c>
      <c r="R1006" t="e">
        <f>GRMSDetail!#REF!</f>
        <v>#REF!</v>
      </c>
      <c r="S1006" t="e">
        <f>GRMSDetail!#REF!</f>
        <v>#REF!</v>
      </c>
      <c r="T1006" t="e">
        <f>VLOOKUP('XL-OPT'!Q1006,Months!$A$4:$D$288,4)</f>
        <v>#REF!</v>
      </c>
    </row>
    <row r="1007" spans="15:20" x14ac:dyDescent="0.2">
      <c r="O1007" t="e">
        <f t="shared" si="43"/>
        <v>#REF!</v>
      </c>
      <c r="P1007" t="e">
        <f>GRMSDetail!#REF!</f>
        <v>#REF!</v>
      </c>
      <c r="Q1007" s="161" t="e">
        <f>GRMSDetail!#REF!</f>
        <v>#REF!</v>
      </c>
      <c r="R1007" t="e">
        <f>GRMSDetail!#REF!</f>
        <v>#REF!</v>
      </c>
      <c r="S1007" t="e">
        <f>GRMSDetail!#REF!</f>
        <v>#REF!</v>
      </c>
      <c r="T1007" t="e">
        <f>VLOOKUP('XL-OPT'!Q1007,Months!$A$4:$D$288,4)</f>
        <v>#REF!</v>
      </c>
    </row>
    <row r="1008" spans="15:20" x14ac:dyDescent="0.2">
      <c r="O1008" t="e">
        <f t="shared" si="43"/>
        <v>#REF!</v>
      </c>
      <c r="P1008" t="e">
        <f>GRMSDetail!#REF!</f>
        <v>#REF!</v>
      </c>
      <c r="Q1008" s="161" t="e">
        <f>GRMSDetail!#REF!</f>
        <v>#REF!</v>
      </c>
      <c r="R1008" t="e">
        <f>GRMSDetail!#REF!</f>
        <v>#REF!</v>
      </c>
      <c r="S1008" t="e">
        <f>GRMSDetail!#REF!</f>
        <v>#REF!</v>
      </c>
      <c r="T1008" t="e">
        <f>VLOOKUP('XL-OPT'!Q1008,Months!$A$4:$D$288,4)</f>
        <v>#REF!</v>
      </c>
    </row>
    <row r="1009" spans="15:20" x14ac:dyDescent="0.2">
      <c r="O1009" t="e">
        <f t="shared" si="43"/>
        <v>#REF!</v>
      </c>
      <c r="P1009" t="e">
        <f>GRMSDetail!#REF!</f>
        <v>#REF!</v>
      </c>
      <c r="Q1009" s="161" t="e">
        <f>GRMSDetail!#REF!</f>
        <v>#REF!</v>
      </c>
      <c r="R1009" t="e">
        <f>GRMSDetail!#REF!</f>
        <v>#REF!</v>
      </c>
      <c r="S1009" t="e">
        <f>GRMSDetail!#REF!</f>
        <v>#REF!</v>
      </c>
      <c r="T1009" t="e">
        <f>VLOOKUP('XL-OPT'!Q1009,Months!$A$4:$D$288,4)</f>
        <v>#REF!</v>
      </c>
    </row>
    <row r="1010" spans="15:20" x14ac:dyDescent="0.2">
      <c r="O1010" t="e">
        <f t="shared" si="43"/>
        <v>#REF!</v>
      </c>
      <c r="P1010" t="e">
        <f>GRMSDetail!#REF!</f>
        <v>#REF!</v>
      </c>
      <c r="Q1010" s="161" t="e">
        <f>GRMSDetail!#REF!</f>
        <v>#REF!</v>
      </c>
      <c r="R1010" t="e">
        <f>GRMSDetail!#REF!</f>
        <v>#REF!</v>
      </c>
      <c r="S1010" t="e">
        <f>GRMSDetail!#REF!</f>
        <v>#REF!</v>
      </c>
      <c r="T1010" t="e">
        <f>VLOOKUP('XL-OPT'!Q1010,Months!$A$4:$D$288,4)</f>
        <v>#REF!</v>
      </c>
    </row>
    <row r="1011" spans="15:20" x14ac:dyDescent="0.2">
      <c r="O1011" t="e">
        <f t="shared" si="43"/>
        <v>#REF!</v>
      </c>
      <c r="P1011" t="e">
        <f>GRMSDetail!#REF!</f>
        <v>#REF!</v>
      </c>
      <c r="Q1011" s="161" t="e">
        <f>GRMSDetail!#REF!</f>
        <v>#REF!</v>
      </c>
      <c r="R1011" t="e">
        <f>GRMSDetail!#REF!</f>
        <v>#REF!</v>
      </c>
      <c r="S1011" t="e">
        <f>GRMSDetail!#REF!</f>
        <v>#REF!</v>
      </c>
      <c r="T1011" t="e">
        <f>VLOOKUP('XL-OPT'!Q1011,Months!$A$4:$D$288,4)</f>
        <v>#REF!</v>
      </c>
    </row>
    <row r="1012" spans="15:20" x14ac:dyDescent="0.2">
      <c r="O1012" t="e">
        <f t="shared" si="43"/>
        <v>#REF!</v>
      </c>
      <c r="P1012" t="e">
        <f>GRMSDetail!#REF!</f>
        <v>#REF!</v>
      </c>
      <c r="Q1012" s="161" t="e">
        <f>GRMSDetail!#REF!</f>
        <v>#REF!</v>
      </c>
      <c r="R1012" t="e">
        <f>GRMSDetail!#REF!</f>
        <v>#REF!</v>
      </c>
      <c r="S1012" t="e">
        <f>GRMSDetail!#REF!</f>
        <v>#REF!</v>
      </c>
      <c r="T1012" t="e">
        <f>VLOOKUP('XL-OPT'!Q1012,Months!$A$4:$D$288,4)</f>
        <v>#REF!</v>
      </c>
    </row>
    <row r="1013" spans="15:20" x14ac:dyDescent="0.2">
      <c r="O1013" t="e">
        <f t="shared" si="43"/>
        <v>#REF!</v>
      </c>
      <c r="P1013" t="e">
        <f>GRMSDetail!#REF!</f>
        <v>#REF!</v>
      </c>
      <c r="Q1013" s="161" t="e">
        <f>GRMSDetail!#REF!</f>
        <v>#REF!</v>
      </c>
      <c r="R1013" t="e">
        <f>GRMSDetail!#REF!</f>
        <v>#REF!</v>
      </c>
      <c r="S1013" t="e">
        <f>GRMSDetail!#REF!</f>
        <v>#REF!</v>
      </c>
      <c r="T1013" t="e">
        <f>VLOOKUP('XL-OPT'!Q1013,Months!$A$4:$D$288,4)</f>
        <v>#REF!</v>
      </c>
    </row>
    <row r="1014" spans="15:20" x14ac:dyDescent="0.2">
      <c r="O1014" t="e">
        <f t="shared" si="43"/>
        <v>#REF!</v>
      </c>
      <c r="P1014" t="e">
        <f>GRMSDetail!#REF!</f>
        <v>#REF!</v>
      </c>
      <c r="Q1014" s="161" t="e">
        <f>GRMSDetail!#REF!</f>
        <v>#REF!</v>
      </c>
      <c r="R1014" t="e">
        <f>GRMSDetail!#REF!</f>
        <v>#REF!</v>
      </c>
      <c r="S1014" t="e">
        <f>GRMSDetail!#REF!</f>
        <v>#REF!</v>
      </c>
      <c r="T1014" t="e">
        <f>VLOOKUP('XL-OPT'!Q1014,Months!$A$4:$D$288,4)</f>
        <v>#REF!</v>
      </c>
    </row>
    <row r="1015" spans="15:20" x14ac:dyDescent="0.2">
      <c r="O1015" t="e">
        <f t="shared" si="43"/>
        <v>#REF!</v>
      </c>
      <c r="P1015" t="e">
        <f>GRMSDetail!#REF!</f>
        <v>#REF!</v>
      </c>
      <c r="Q1015" s="161" t="e">
        <f>GRMSDetail!#REF!</f>
        <v>#REF!</v>
      </c>
      <c r="R1015" t="e">
        <f>GRMSDetail!#REF!</f>
        <v>#REF!</v>
      </c>
      <c r="S1015" t="e">
        <f>GRMSDetail!#REF!</f>
        <v>#REF!</v>
      </c>
      <c r="T1015" t="e">
        <f>VLOOKUP('XL-OPT'!Q1015,Months!$A$4:$D$288,4)</f>
        <v>#REF!</v>
      </c>
    </row>
    <row r="1016" spans="15:20" x14ac:dyDescent="0.2">
      <c r="O1016" t="e">
        <f t="shared" si="43"/>
        <v>#REF!</v>
      </c>
      <c r="P1016" t="e">
        <f>GRMSDetail!#REF!</f>
        <v>#REF!</v>
      </c>
      <c r="Q1016" s="161" t="e">
        <f>GRMSDetail!#REF!</f>
        <v>#REF!</v>
      </c>
      <c r="R1016" t="e">
        <f>GRMSDetail!#REF!</f>
        <v>#REF!</v>
      </c>
      <c r="S1016" t="e">
        <f>GRMSDetail!#REF!</f>
        <v>#REF!</v>
      </c>
      <c r="T1016" t="e">
        <f>VLOOKUP('XL-OPT'!Q1016,Months!$A$4:$D$288,4)</f>
        <v>#REF!</v>
      </c>
    </row>
    <row r="1017" spans="15:20" x14ac:dyDescent="0.2">
      <c r="O1017" t="e">
        <f t="shared" si="43"/>
        <v>#REF!</v>
      </c>
      <c r="P1017" t="e">
        <f>GRMSDetail!#REF!</f>
        <v>#REF!</v>
      </c>
      <c r="Q1017" s="161" t="e">
        <f>GRMSDetail!#REF!</f>
        <v>#REF!</v>
      </c>
      <c r="R1017" t="e">
        <f>GRMSDetail!#REF!</f>
        <v>#REF!</v>
      </c>
      <c r="S1017" t="e">
        <f>GRMSDetail!#REF!</f>
        <v>#REF!</v>
      </c>
      <c r="T1017" t="e">
        <f>VLOOKUP('XL-OPT'!Q1017,Months!$A$4:$D$288,4)</f>
        <v>#REF!</v>
      </c>
    </row>
    <row r="1018" spans="15:20" x14ac:dyDescent="0.2">
      <c r="O1018" t="e">
        <f t="shared" si="43"/>
        <v>#REF!</v>
      </c>
      <c r="P1018" t="e">
        <f>GRMSDetail!#REF!</f>
        <v>#REF!</v>
      </c>
      <c r="Q1018" s="161" t="e">
        <f>GRMSDetail!#REF!</f>
        <v>#REF!</v>
      </c>
      <c r="R1018" t="e">
        <f>GRMSDetail!#REF!</f>
        <v>#REF!</v>
      </c>
      <c r="S1018" t="e">
        <f>GRMSDetail!#REF!</f>
        <v>#REF!</v>
      </c>
      <c r="T1018" t="e">
        <f>VLOOKUP('XL-OPT'!Q1018,Months!$A$4:$D$288,4)</f>
        <v>#REF!</v>
      </c>
    </row>
    <row r="1019" spans="15:20" x14ac:dyDescent="0.2">
      <c r="O1019" t="e">
        <f t="shared" si="43"/>
        <v>#REF!</v>
      </c>
      <c r="P1019" t="e">
        <f>GRMSDetail!#REF!</f>
        <v>#REF!</v>
      </c>
      <c r="Q1019" s="161" t="e">
        <f>GRMSDetail!#REF!</f>
        <v>#REF!</v>
      </c>
      <c r="R1019" t="e">
        <f>GRMSDetail!#REF!</f>
        <v>#REF!</v>
      </c>
      <c r="S1019" t="e">
        <f>GRMSDetail!#REF!</f>
        <v>#REF!</v>
      </c>
      <c r="T1019" t="e">
        <f>VLOOKUP('XL-OPT'!Q1019,Months!$A$4:$D$288,4)</f>
        <v>#REF!</v>
      </c>
    </row>
    <row r="1020" spans="15:20" x14ac:dyDescent="0.2">
      <c r="O1020" t="e">
        <f t="shared" si="43"/>
        <v>#REF!</v>
      </c>
      <c r="P1020" t="e">
        <f>GRMSDetail!#REF!</f>
        <v>#REF!</v>
      </c>
      <c r="Q1020" s="161" t="e">
        <f>GRMSDetail!#REF!</f>
        <v>#REF!</v>
      </c>
      <c r="R1020" t="e">
        <f>GRMSDetail!#REF!</f>
        <v>#REF!</v>
      </c>
      <c r="S1020" t="e">
        <f>GRMSDetail!#REF!</f>
        <v>#REF!</v>
      </c>
      <c r="T1020" t="e">
        <f>VLOOKUP('XL-OPT'!Q1020,Months!$A$4:$D$288,4)</f>
        <v>#REF!</v>
      </c>
    </row>
    <row r="1021" spans="15:20" x14ac:dyDescent="0.2">
      <c r="O1021" t="e">
        <f t="shared" si="43"/>
        <v>#REF!</v>
      </c>
      <c r="P1021" t="e">
        <f>GRMSDetail!#REF!</f>
        <v>#REF!</v>
      </c>
      <c r="Q1021" s="161" t="e">
        <f>GRMSDetail!#REF!</f>
        <v>#REF!</v>
      </c>
      <c r="R1021" t="e">
        <f>GRMSDetail!#REF!</f>
        <v>#REF!</v>
      </c>
      <c r="S1021" t="e">
        <f>GRMSDetail!#REF!</f>
        <v>#REF!</v>
      </c>
      <c r="T1021" t="e">
        <f>VLOOKUP('XL-OPT'!Q1021,Months!$A$4:$D$288,4)</f>
        <v>#REF!</v>
      </c>
    </row>
    <row r="1022" spans="15:20" x14ac:dyDescent="0.2">
      <c r="O1022" t="e">
        <f t="shared" si="43"/>
        <v>#REF!</v>
      </c>
      <c r="P1022" t="e">
        <f>GRMSDetail!#REF!</f>
        <v>#REF!</v>
      </c>
      <c r="Q1022" s="161" t="e">
        <f>GRMSDetail!#REF!</f>
        <v>#REF!</v>
      </c>
      <c r="R1022" t="e">
        <f>GRMSDetail!#REF!</f>
        <v>#REF!</v>
      </c>
      <c r="S1022" t="e">
        <f>GRMSDetail!#REF!</f>
        <v>#REF!</v>
      </c>
      <c r="T1022" t="e">
        <f>VLOOKUP('XL-OPT'!Q1022,Months!$A$4:$D$288,4)</f>
        <v>#REF!</v>
      </c>
    </row>
    <row r="1023" spans="15:20" x14ac:dyDescent="0.2">
      <c r="O1023" t="e">
        <f t="shared" si="43"/>
        <v>#REF!</v>
      </c>
      <c r="P1023" t="e">
        <f>GRMSDetail!#REF!</f>
        <v>#REF!</v>
      </c>
      <c r="Q1023" s="161" t="e">
        <f>GRMSDetail!#REF!</f>
        <v>#REF!</v>
      </c>
      <c r="R1023" t="e">
        <f>GRMSDetail!#REF!</f>
        <v>#REF!</v>
      </c>
      <c r="S1023" t="e">
        <f>GRMSDetail!#REF!</f>
        <v>#REF!</v>
      </c>
      <c r="T1023" t="e">
        <f>VLOOKUP('XL-OPT'!Q1023,Months!$A$4:$D$288,4)</f>
        <v>#REF!</v>
      </c>
    </row>
    <row r="1024" spans="15:20" x14ac:dyDescent="0.2">
      <c r="O1024" t="e">
        <f t="shared" si="43"/>
        <v>#REF!</v>
      </c>
      <c r="P1024" t="e">
        <f>GRMSDetail!#REF!</f>
        <v>#REF!</v>
      </c>
      <c r="Q1024" s="161" t="e">
        <f>GRMSDetail!#REF!</f>
        <v>#REF!</v>
      </c>
      <c r="R1024" t="e">
        <f>GRMSDetail!#REF!</f>
        <v>#REF!</v>
      </c>
      <c r="S1024" t="e">
        <f>GRMSDetail!#REF!</f>
        <v>#REF!</v>
      </c>
      <c r="T1024" t="e">
        <f>VLOOKUP('XL-OPT'!Q1024,Months!$A$4:$D$288,4)</f>
        <v>#REF!</v>
      </c>
    </row>
    <row r="1025" spans="15:20" x14ac:dyDescent="0.2">
      <c r="O1025" t="e">
        <f t="shared" ref="O1025:O1088" si="44">CONCATENATE(P1025,Q1025)</f>
        <v>#REF!</v>
      </c>
      <c r="P1025" t="e">
        <f>GRMSDetail!#REF!</f>
        <v>#REF!</v>
      </c>
      <c r="Q1025" s="161" t="e">
        <f>GRMSDetail!#REF!</f>
        <v>#REF!</v>
      </c>
      <c r="R1025" t="e">
        <f>GRMSDetail!#REF!</f>
        <v>#REF!</v>
      </c>
      <c r="S1025" t="e">
        <f>GRMSDetail!#REF!</f>
        <v>#REF!</v>
      </c>
      <c r="T1025" t="e">
        <f>VLOOKUP('XL-OPT'!Q1025,Months!$A$4:$D$288,4)</f>
        <v>#REF!</v>
      </c>
    </row>
    <row r="1026" spans="15:20" x14ac:dyDescent="0.2">
      <c r="O1026" t="e">
        <f t="shared" si="44"/>
        <v>#REF!</v>
      </c>
      <c r="P1026" t="e">
        <f>GRMSDetail!#REF!</f>
        <v>#REF!</v>
      </c>
      <c r="Q1026" s="161" t="e">
        <f>GRMSDetail!#REF!</f>
        <v>#REF!</v>
      </c>
      <c r="R1026" t="e">
        <f>GRMSDetail!#REF!</f>
        <v>#REF!</v>
      </c>
      <c r="S1026" t="e">
        <f>GRMSDetail!#REF!</f>
        <v>#REF!</v>
      </c>
      <c r="T1026" t="e">
        <f>VLOOKUP('XL-OPT'!Q1026,Months!$A$4:$D$288,4)</f>
        <v>#REF!</v>
      </c>
    </row>
    <row r="1027" spans="15:20" x14ac:dyDescent="0.2">
      <c r="O1027" t="e">
        <f t="shared" si="44"/>
        <v>#REF!</v>
      </c>
      <c r="P1027" t="e">
        <f>GRMSDetail!#REF!</f>
        <v>#REF!</v>
      </c>
      <c r="Q1027" s="161" t="e">
        <f>GRMSDetail!#REF!</f>
        <v>#REF!</v>
      </c>
      <c r="R1027" t="e">
        <f>GRMSDetail!#REF!</f>
        <v>#REF!</v>
      </c>
      <c r="S1027" t="e">
        <f>GRMSDetail!#REF!</f>
        <v>#REF!</v>
      </c>
      <c r="T1027" t="e">
        <f>VLOOKUP('XL-OPT'!Q1027,Months!$A$4:$D$288,4)</f>
        <v>#REF!</v>
      </c>
    </row>
    <row r="1028" spans="15:20" x14ac:dyDescent="0.2">
      <c r="O1028" t="e">
        <f t="shared" si="44"/>
        <v>#REF!</v>
      </c>
      <c r="P1028" t="e">
        <f>GRMSDetail!#REF!</f>
        <v>#REF!</v>
      </c>
      <c r="Q1028" s="161" t="e">
        <f>GRMSDetail!#REF!</f>
        <v>#REF!</v>
      </c>
      <c r="R1028" t="e">
        <f>GRMSDetail!#REF!</f>
        <v>#REF!</v>
      </c>
      <c r="S1028" t="e">
        <f>GRMSDetail!#REF!</f>
        <v>#REF!</v>
      </c>
      <c r="T1028" t="e">
        <f>VLOOKUP('XL-OPT'!Q1028,Months!$A$4:$D$288,4)</f>
        <v>#REF!</v>
      </c>
    </row>
    <row r="1029" spans="15:20" x14ac:dyDescent="0.2">
      <c r="O1029" t="e">
        <f t="shared" si="44"/>
        <v>#REF!</v>
      </c>
      <c r="P1029" t="e">
        <f>GRMSDetail!#REF!</f>
        <v>#REF!</v>
      </c>
      <c r="Q1029" s="161" t="e">
        <f>GRMSDetail!#REF!</f>
        <v>#REF!</v>
      </c>
      <c r="R1029" t="e">
        <f>GRMSDetail!#REF!</f>
        <v>#REF!</v>
      </c>
      <c r="S1029" t="e">
        <f>GRMSDetail!#REF!</f>
        <v>#REF!</v>
      </c>
      <c r="T1029" t="e">
        <f>VLOOKUP('XL-OPT'!Q1029,Months!$A$4:$D$288,4)</f>
        <v>#REF!</v>
      </c>
    </row>
    <row r="1030" spans="15:20" x14ac:dyDescent="0.2">
      <c r="O1030" t="e">
        <f t="shared" si="44"/>
        <v>#REF!</v>
      </c>
      <c r="P1030" t="e">
        <f>GRMSDetail!#REF!</f>
        <v>#REF!</v>
      </c>
      <c r="Q1030" s="161" t="e">
        <f>GRMSDetail!#REF!</f>
        <v>#REF!</v>
      </c>
      <c r="R1030" t="e">
        <f>GRMSDetail!#REF!</f>
        <v>#REF!</v>
      </c>
      <c r="S1030" t="e">
        <f>GRMSDetail!#REF!</f>
        <v>#REF!</v>
      </c>
      <c r="T1030" t="e">
        <f>VLOOKUP('XL-OPT'!Q1030,Months!$A$4:$D$288,4)</f>
        <v>#REF!</v>
      </c>
    </row>
    <row r="1031" spans="15:20" x14ac:dyDescent="0.2">
      <c r="O1031" t="e">
        <f t="shared" si="44"/>
        <v>#REF!</v>
      </c>
      <c r="P1031" t="e">
        <f>GRMSDetail!#REF!</f>
        <v>#REF!</v>
      </c>
      <c r="Q1031" s="161" t="e">
        <f>GRMSDetail!#REF!</f>
        <v>#REF!</v>
      </c>
      <c r="R1031" t="e">
        <f>GRMSDetail!#REF!</f>
        <v>#REF!</v>
      </c>
      <c r="S1031" t="e">
        <f>GRMSDetail!#REF!</f>
        <v>#REF!</v>
      </c>
      <c r="T1031" t="e">
        <f>VLOOKUP('XL-OPT'!Q1031,Months!$A$4:$D$288,4)</f>
        <v>#REF!</v>
      </c>
    </row>
    <row r="1032" spans="15:20" x14ac:dyDescent="0.2">
      <c r="O1032" t="e">
        <f t="shared" si="44"/>
        <v>#REF!</v>
      </c>
      <c r="P1032" t="e">
        <f>GRMSDetail!#REF!</f>
        <v>#REF!</v>
      </c>
      <c r="Q1032" s="161" t="e">
        <f>GRMSDetail!#REF!</f>
        <v>#REF!</v>
      </c>
      <c r="R1032" t="e">
        <f>GRMSDetail!#REF!</f>
        <v>#REF!</v>
      </c>
      <c r="S1032" t="e">
        <f>GRMSDetail!#REF!</f>
        <v>#REF!</v>
      </c>
      <c r="T1032" t="e">
        <f>VLOOKUP('XL-OPT'!Q1032,Months!$A$4:$D$288,4)</f>
        <v>#REF!</v>
      </c>
    </row>
    <row r="1033" spans="15:20" x14ac:dyDescent="0.2">
      <c r="O1033" t="e">
        <f t="shared" si="44"/>
        <v>#REF!</v>
      </c>
      <c r="P1033" t="e">
        <f>GRMSDetail!#REF!</f>
        <v>#REF!</v>
      </c>
      <c r="Q1033" s="161" t="e">
        <f>GRMSDetail!#REF!</f>
        <v>#REF!</v>
      </c>
      <c r="R1033" t="e">
        <f>GRMSDetail!#REF!</f>
        <v>#REF!</v>
      </c>
      <c r="S1033" t="e">
        <f>GRMSDetail!#REF!</f>
        <v>#REF!</v>
      </c>
      <c r="T1033" t="e">
        <f>VLOOKUP('XL-OPT'!Q1033,Months!$A$4:$D$288,4)</f>
        <v>#REF!</v>
      </c>
    </row>
    <row r="1034" spans="15:20" x14ac:dyDescent="0.2">
      <c r="O1034" t="e">
        <f t="shared" si="44"/>
        <v>#REF!</v>
      </c>
      <c r="P1034" t="e">
        <f>GRMSDetail!#REF!</f>
        <v>#REF!</v>
      </c>
      <c r="Q1034" s="161" t="e">
        <f>GRMSDetail!#REF!</f>
        <v>#REF!</v>
      </c>
      <c r="R1034" t="e">
        <f>GRMSDetail!#REF!</f>
        <v>#REF!</v>
      </c>
      <c r="S1034" t="e">
        <f>GRMSDetail!#REF!</f>
        <v>#REF!</v>
      </c>
      <c r="T1034" t="e">
        <f>VLOOKUP('XL-OPT'!Q1034,Months!$A$4:$D$288,4)</f>
        <v>#REF!</v>
      </c>
    </row>
    <row r="1035" spans="15:20" x14ac:dyDescent="0.2">
      <c r="O1035" t="e">
        <f t="shared" si="44"/>
        <v>#REF!</v>
      </c>
      <c r="P1035" t="e">
        <f>GRMSDetail!#REF!</f>
        <v>#REF!</v>
      </c>
      <c r="Q1035" s="161" t="e">
        <f>GRMSDetail!#REF!</f>
        <v>#REF!</v>
      </c>
      <c r="R1035" t="e">
        <f>GRMSDetail!#REF!</f>
        <v>#REF!</v>
      </c>
      <c r="S1035" t="e">
        <f>GRMSDetail!#REF!</f>
        <v>#REF!</v>
      </c>
      <c r="T1035" t="e">
        <f>VLOOKUP('XL-OPT'!Q1035,Months!$A$4:$D$288,4)</f>
        <v>#REF!</v>
      </c>
    </row>
    <row r="1036" spans="15:20" x14ac:dyDescent="0.2">
      <c r="O1036" t="e">
        <f t="shared" si="44"/>
        <v>#REF!</v>
      </c>
      <c r="P1036" t="e">
        <f>GRMSDetail!#REF!</f>
        <v>#REF!</v>
      </c>
      <c r="Q1036" s="161" t="e">
        <f>GRMSDetail!#REF!</f>
        <v>#REF!</v>
      </c>
      <c r="R1036" t="e">
        <f>GRMSDetail!#REF!</f>
        <v>#REF!</v>
      </c>
      <c r="S1036" t="e">
        <f>GRMSDetail!#REF!</f>
        <v>#REF!</v>
      </c>
      <c r="T1036" t="e">
        <f>VLOOKUP('XL-OPT'!Q1036,Months!$A$4:$D$288,4)</f>
        <v>#REF!</v>
      </c>
    </row>
    <row r="1037" spans="15:20" x14ac:dyDescent="0.2">
      <c r="O1037" t="e">
        <f t="shared" si="44"/>
        <v>#REF!</v>
      </c>
      <c r="P1037" t="e">
        <f>GRMSDetail!#REF!</f>
        <v>#REF!</v>
      </c>
      <c r="Q1037" s="161" t="e">
        <f>GRMSDetail!#REF!</f>
        <v>#REF!</v>
      </c>
      <c r="R1037" t="e">
        <f>GRMSDetail!#REF!</f>
        <v>#REF!</v>
      </c>
      <c r="S1037" t="e">
        <f>GRMSDetail!#REF!</f>
        <v>#REF!</v>
      </c>
      <c r="T1037" t="e">
        <f>VLOOKUP('XL-OPT'!Q1037,Months!$A$4:$D$288,4)</f>
        <v>#REF!</v>
      </c>
    </row>
    <row r="1038" spans="15:20" x14ac:dyDescent="0.2">
      <c r="O1038" t="e">
        <f t="shared" si="44"/>
        <v>#REF!</v>
      </c>
      <c r="P1038" t="e">
        <f>GRMSDetail!#REF!</f>
        <v>#REF!</v>
      </c>
      <c r="Q1038" s="161" t="e">
        <f>GRMSDetail!#REF!</f>
        <v>#REF!</v>
      </c>
      <c r="R1038" t="e">
        <f>GRMSDetail!#REF!</f>
        <v>#REF!</v>
      </c>
      <c r="S1038" t="e">
        <f>GRMSDetail!#REF!</f>
        <v>#REF!</v>
      </c>
      <c r="T1038" t="e">
        <f>VLOOKUP('XL-OPT'!Q1038,Months!$A$4:$D$288,4)</f>
        <v>#REF!</v>
      </c>
    </row>
    <row r="1039" spans="15:20" x14ac:dyDescent="0.2">
      <c r="O1039" t="e">
        <f t="shared" si="44"/>
        <v>#REF!</v>
      </c>
      <c r="P1039" t="e">
        <f>GRMSDetail!#REF!</f>
        <v>#REF!</v>
      </c>
      <c r="Q1039" s="161" t="e">
        <f>GRMSDetail!#REF!</f>
        <v>#REF!</v>
      </c>
      <c r="R1039" t="e">
        <f>GRMSDetail!#REF!</f>
        <v>#REF!</v>
      </c>
      <c r="S1039" t="e">
        <f>GRMSDetail!#REF!</f>
        <v>#REF!</v>
      </c>
      <c r="T1039" t="e">
        <f>VLOOKUP('XL-OPT'!Q1039,Months!$A$4:$D$288,4)</f>
        <v>#REF!</v>
      </c>
    </row>
    <row r="1040" spans="15:20" x14ac:dyDescent="0.2">
      <c r="O1040" t="e">
        <f t="shared" si="44"/>
        <v>#REF!</v>
      </c>
      <c r="P1040" t="e">
        <f>GRMSDetail!#REF!</f>
        <v>#REF!</v>
      </c>
      <c r="Q1040" s="161" t="e">
        <f>GRMSDetail!#REF!</f>
        <v>#REF!</v>
      </c>
      <c r="R1040" t="e">
        <f>GRMSDetail!#REF!</f>
        <v>#REF!</v>
      </c>
      <c r="S1040" t="e">
        <f>GRMSDetail!#REF!</f>
        <v>#REF!</v>
      </c>
      <c r="T1040" t="e">
        <f>VLOOKUP('XL-OPT'!Q1040,Months!$A$4:$D$288,4)</f>
        <v>#REF!</v>
      </c>
    </row>
    <row r="1041" spans="15:20" x14ac:dyDescent="0.2">
      <c r="O1041" t="e">
        <f t="shared" si="44"/>
        <v>#REF!</v>
      </c>
      <c r="P1041" t="e">
        <f>GRMSDetail!#REF!</f>
        <v>#REF!</v>
      </c>
      <c r="Q1041" s="161" t="e">
        <f>GRMSDetail!#REF!</f>
        <v>#REF!</v>
      </c>
      <c r="R1041" t="e">
        <f>GRMSDetail!#REF!</f>
        <v>#REF!</v>
      </c>
      <c r="S1041" t="e">
        <f>GRMSDetail!#REF!</f>
        <v>#REF!</v>
      </c>
      <c r="T1041" t="e">
        <f>VLOOKUP('XL-OPT'!Q1041,Months!$A$4:$D$288,4)</f>
        <v>#REF!</v>
      </c>
    </row>
    <row r="1042" spans="15:20" x14ac:dyDescent="0.2">
      <c r="O1042" t="e">
        <f t="shared" si="44"/>
        <v>#REF!</v>
      </c>
      <c r="P1042" t="e">
        <f>GRMSDetail!#REF!</f>
        <v>#REF!</v>
      </c>
      <c r="Q1042" s="161" t="e">
        <f>GRMSDetail!#REF!</f>
        <v>#REF!</v>
      </c>
      <c r="R1042" t="e">
        <f>GRMSDetail!#REF!</f>
        <v>#REF!</v>
      </c>
      <c r="S1042" t="e">
        <f>GRMSDetail!#REF!</f>
        <v>#REF!</v>
      </c>
      <c r="T1042" t="e">
        <f>VLOOKUP('XL-OPT'!Q1042,Months!$A$4:$D$288,4)</f>
        <v>#REF!</v>
      </c>
    </row>
    <row r="1043" spans="15:20" x14ac:dyDescent="0.2">
      <c r="O1043" t="e">
        <f t="shared" si="44"/>
        <v>#REF!</v>
      </c>
      <c r="P1043" t="e">
        <f>GRMSDetail!#REF!</f>
        <v>#REF!</v>
      </c>
      <c r="Q1043" s="161" t="e">
        <f>GRMSDetail!#REF!</f>
        <v>#REF!</v>
      </c>
      <c r="R1043" t="e">
        <f>GRMSDetail!#REF!</f>
        <v>#REF!</v>
      </c>
      <c r="S1043" t="e">
        <f>GRMSDetail!#REF!</f>
        <v>#REF!</v>
      </c>
      <c r="T1043" t="e">
        <f>VLOOKUP('XL-OPT'!Q1043,Months!$A$4:$D$288,4)</f>
        <v>#REF!</v>
      </c>
    </row>
    <row r="1044" spans="15:20" x14ac:dyDescent="0.2">
      <c r="O1044" t="e">
        <f t="shared" si="44"/>
        <v>#REF!</v>
      </c>
      <c r="P1044" t="e">
        <f>GRMSDetail!#REF!</f>
        <v>#REF!</v>
      </c>
      <c r="Q1044" s="161" t="e">
        <f>GRMSDetail!#REF!</f>
        <v>#REF!</v>
      </c>
      <c r="R1044" t="e">
        <f>GRMSDetail!#REF!</f>
        <v>#REF!</v>
      </c>
      <c r="S1044" t="e">
        <f>GRMSDetail!#REF!</f>
        <v>#REF!</v>
      </c>
      <c r="T1044" t="e">
        <f>VLOOKUP('XL-OPT'!Q1044,Months!$A$4:$D$288,4)</f>
        <v>#REF!</v>
      </c>
    </row>
    <row r="1045" spans="15:20" x14ac:dyDescent="0.2">
      <c r="O1045" t="e">
        <f t="shared" si="44"/>
        <v>#REF!</v>
      </c>
      <c r="P1045" t="e">
        <f>GRMSDetail!#REF!</f>
        <v>#REF!</v>
      </c>
      <c r="Q1045" s="161" t="e">
        <f>GRMSDetail!#REF!</f>
        <v>#REF!</v>
      </c>
      <c r="R1045" t="e">
        <f>GRMSDetail!#REF!</f>
        <v>#REF!</v>
      </c>
      <c r="S1045" t="e">
        <f>GRMSDetail!#REF!</f>
        <v>#REF!</v>
      </c>
      <c r="T1045" t="e">
        <f>VLOOKUP('XL-OPT'!Q1045,Months!$A$4:$D$288,4)</f>
        <v>#REF!</v>
      </c>
    </row>
    <row r="1046" spans="15:20" x14ac:dyDescent="0.2">
      <c r="O1046" t="e">
        <f t="shared" si="44"/>
        <v>#REF!</v>
      </c>
      <c r="P1046" t="e">
        <f>GRMSDetail!#REF!</f>
        <v>#REF!</v>
      </c>
      <c r="Q1046" s="161" t="e">
        <f>GRMSDetail!#REF!</f>
        <v>#REF!</v>
      </c>
      <c r="R1046" t="e">
        <f>GRMSDetail!#REF!</f>
        <v>#REF!</v>
      </c>
      <c r="S1046" t="e">
        <f>GRMSDetail!#REF!</f>
        <v>#REF!</v>
      </c>
      <c r="T1046" t="e">
        <f>VLOOKUP('XL-OPT'!Q1046,Months!$A$4:$D$288,4)</f>
        <v>#REF!</v>
      </c>
    </row>
    <row r="1047" spans="15:20" x14ac:dyDescent="0.2">
      <c r="O1047" t="e">
        <f t="shared" si="44"/>
        <v>#REF!</v>
      </c>
      <c r="P1047" t="e">
        <f>GRMSDetail!#REF!</f>
        <v>#REF!</v>
      </c>
      <c r="Q1047" s="161" t="e">
        <f>GRMSDetail!#REF!</f>
        <v>#REF!</v>
      </c>
      <c r="R1047" t="e">
        <f>GRMSDetail!#REF!</f>
        <v>#REF!</v>
      </c>
      <c r="S1047" t="e">
        <f>GRMSDetail!#REF!</f>
        <v>#REF!</v>
      </c>
      <c r="T1047" t="e">
        <f>VLOOKUP('XL-OPT'!Q1047,Months!$A$4:$D$288,4)</f>
        <v>#REF!</v>
      </c>
    </row>
    <row r="1048" spans="15:20" x14ac:dyDescent="0.2">
      <c r="O1048" t="e">
        <f t="shared" si="44"/>
        <v>#REF!</v>
      </c>
      <c r="P1048" t="e">
        <f>GRMSDetail!#REF!</f>
        <v>#REF!</v>
      </c>
      <c r="Q1048" s="161" t="e">
        <f>GRMSDetail!#REF!</f>
        <v>#REF!</v>
      </c>
      <c r="R1048" t="e">
        <f>GRMSDetail!#REF!</f>
        <v>#REF!</v>
      </c>
      <c r="S1048" t="e">
        <f>GRMSDetail!#REF!</f>
        <v>#REF!</v>
      </c>
      <c r="T1048" t="e">
        <f>VLOOKUP('XL-OPT'!Q1048,Months!$A$4:$D$288,4)</f>
        <v>#REF!</v>
      </c>
    </row>
    <row r="1049" spans="15:20" x14ac:dyDescent="0.2">
      <c r="O1049" t="e">
        <f t="shared" si="44"/>
        <v>#REF!</v>
      </c>
      <c r="P1049" t="e">
        <f>GRMSDetail!#REF!</f>
        <v>#REF!</v>
      </c>
      <c r="Q1049" s="161" t="e">
        <f>GRMSDetail!#REF!</f>
        <v>#REF!</v>
      </c>
      <c r="R1049" t="e">
        <f>GRMSDetail!#REF!</f>
        <v>#REF!</v>
      </c>
      <c r="S1049" t="e">
        <f>GRMSDetail!#REF!</f>
        <v>#REF!</v>
      </c>
      <c r="T1049" t="e">
        <f>VLOOKUP('XL-OPT'!Q1049,Months!$A$4:$D$288,4)</f>
        <v>#REF!</v>
      </c>
    </row>
    <row r="1050" spans="15:20" x14ac:dyDescent="0.2">
      <c r="O1050" t="e">
        <f t="shared" si="44"/>
        <v>#REF!</v>
      </c>
      <c r="P1050" t="e">
        <f>GRMSDetail!#REF!</f>
        <v>#REF!</v>
      </c>
      <c r="Q1050" s="161" t="e">
        <f>GRMSDetail!#REF!</f>
        <v>#REF!</v>
      </c>
      <c r="R1050" t="e">
        <f>GRMSDetail!#REF!</f>
        <v>#REF!</v>
      </c>
      <c r="S1050" t="e">
        <f>GRMSDetail!#REF!</f>
        <v>#REF!</v>
      </c>
      <c r="T1050" t="e">
        <f>VLOOKUP('XL-OPT'!Q1050,Months!$A$4:$D$288,4)</f>
        <v>#REF!</v>
      </c>
    </row>
    <row r="1051" spans="15:20" x14ac:dyDescent="0.2">
      <c r="O1051" t="e">
        <f t="shared" si="44"/>
        <v>#REF!</v>
      </c>
      <c r="P1051" t="e">
        <f>GRMSDetail!#REF!</f>
        <v>#REF!</v>
      </c>
      <c r="Q1051" s="161" t="e">
        <f>GRMSDetail!#REF!</f>
        <v>#REF!</v>
      </c>
      <c r="R1051" t="e">
        <f>GRMSDetail!#REF!</f>
        <v>#REF!</v>
      </c>
      <c r="S1051" t="e">
        <f>GRMSDetail!#REF!</f>
        <v>#REF!</v>
      </c>
      <c r="T1051" t="e">
        <f>VLOOKUP('XL-OPT'!Q1051,Months!$A$4:$D$288,4)</f>
        <v>#REF!</v>
      </c>
    </row>
    <row r="1052" spans="15:20" x14ac:dyDescent="0.2">
      <c r="O1052" t="e">
        <f t="shared" si="44"/>
        <v>#REF!</v>
      </c>
      <c r="P1052" t="e">
        <f>GRMSDetail!#REF!</f>
        <v>#REF!</v>
      </c>
      <c r="Q1052" s="161" t="e">
        <f>GRMSDetail!#REF!</f>
        <v>#REF!</v>
      </c>
      <c r="R1052" t="e">
        <f>GRMSDetail!#REF!</f>
        <v>#REF!</v>
      </c>
      <c r="S1052" t="e">
        <f>GRMSDetail!#REF!</f>
        <v>#REF!</v>
      </c>
      <c r="T1052" t="e">
        <f>VLOOKUP('XL-OPT'!Q1052,Months!$A$4:$D$288,4)</f>
        <v>#REF!</v>
      </c>
    </row>
    <row r="1053" spans="15:20" x14ac:dyDescent="0.2">
      <c r="O1053" t="e">
        <f t="shared" si="44"/>
        <v>#REF!</v>
      </c>
      <c r="P1053" t="e">
        <f>GRMSDetail!#REF!</f>
        <v>#REF!</v>
      </c>
      <c r="Q1053" s="161" t="e">
        <f>GRMSDetail!#REF!</f>
        <v>#REF!</v>
      </c>
      <c r="R1053" t="e">
        <f>GRMSDetail!#REF!</f>
        <v>#REF!</v>
      </c>
      <c r="S1053" t="e">
        <f>GRMSDetail!#REF!</f>
        <v>#REF!</v>
      </c>
      <c r="T1053" t="e">
        <f>VLOOKUP('XL-OPT'!Q1053,Months!$A$4:$D$288,4)</f>
        <v>#REF!</v>
      </c>
    </row>
    <row r="1054" spans="15:20" x14ac:dyDescent="0.2">
      <c r="O1054" t="e">
        <f t="shared" si="44"/>
        <v>#REF!</v>
      </c>
      <c r="P1054" t="e">
        <f>GRMSDetail!#REF!</f>
        <v>#REF!</v>
      </c>
      <c r="Q1054" s="161" t="e">
        <f>GRMSDetail!#REF!</f>
        <v>#REF!</v>
      </c>
      <c r="R1054" t="e">
        <f>GRMSDetail!#REF!</f>
        <v>#REF!</v>
      </c>
      <c r="S1054" t="e">
        <f>GRMSDetail!#REF!</f>
        <v>#REF!</v>
      </c>
      <c r="T1054" t="e">
        <f>VLOOKUP('XL-OPT'!Q1054,Months!$A$4:$D$288,4)</f>
        <v>#REF!</v>
      </c>
    </row>
    <row r="1055" spans="15:20" x14ac:dyDescent="0.2">
      <c r="O1055" t="e">
        <f t="shared" si="44"/>
        <v>#REF!</v>
      </c>
      <c r="P1055" t="e">
        <f>GRMSDetail!#REF!</f>
        <v>#REF!</v>
      </c>
      <c r="Q1055" s="161" t="e">
        <f>GRMSDetail!#REF!</f>
        <v>#REF!</v>
      </c>
      <c r="R1055" t="e">
        <f>GRMSDetail!#REF!</f>
        <v>#REF!</v>
      </c>
      <c r="S1055" t="e">
        <f>GRMSDetail!#REF!</f>
        <v>#REF!</v>
      </c>
      <c r="T1055" t="e">
        <f>VLOOKUP('XL-OPT'!Q1055,Months!$A$4:$D$288,4)</f>
        <v>#REF!</v>
      </c>
    </row>
    <row r="1056" spans="15:20" x14ac:dyDescent="0.2">
      <c r="O1056" t="e">
        <f t="shared" si="44"/>
        <v>#REF!</v>
      </c>
      <c r="P1056" t="e">
        <f>GRMSDetail!#REF!</f>
        <v>#REF!</v>
      </c>
      <c r="Q1056" s="161" t="e">
        <f>GRMSDetail!#REF!</f>
        <v>#REF!</v>
      </c>
      <c r="R1056" t="e">
        <f>GRMSDetail!#REF!</f>
        <v>#REF!</v>
      </c>
      <c r="S1056" t="e">
        <f>GRMSDetail!#REF!</f>
        <v>#REF!</v>
      </c>
      <c r="T1056" t="e">
        <f>VLOOKUP('XL-OPT'!Q1056,Months!$A$4:$D$288,4)</f>
        <v>#REF!</v>
      </c>
    </row>
    <row r="1057" spans="15:20" x14ac:dyDescent="0.2">
      <c r="O1057" t="e">
        <f t="shared" si="44"/>
        <v>#REF!</v>
      </c>
      <c r="P1057" t="e">
        <f>GRMSDetail!#REF!</f>
        <v>#REF!</v>
      </c>
      <c r="Q1057" s="161" t="e">
        <f>GRMSDetail!#REF!</f>
        <v>#REF!</v>
      </c>
      <c r="R1057" t="e">
        <f>GRMSDetail!#REF!</f>
        <v>#REF!</v>
      </c>
      <c r="S1057" t="e">
        <f>GRMSDetail!#REF!</f>
        <v>#REF!</v>
      </c>
      <c r="T1057" t="e">
        <f>VLOOKUP('XL-OPT'!Q1057,Months!$A$4:$D$288,4)</f>
        <v>#REF!</v>
      </c>
    </row>
    <row r="1058" spans="15:20" x14ac:dyDescent="0.2">
      <c r="O1058" t="e">
        <f t="shared" si="44"/>
        <v>#REF!</v>
      </c>
      <c r="P1058" t="e">
        <f>GRMSDetail!#REF!</f>
        <v>#REF!</v>
      </c>
      <c r="Q1058" s="161" t="e">
        <f>GRMSDetail!#REF!</f>
        <v>#REF!</v>
      </c>
      <c r="R1058" t="e">
        <f>GRMSDetail!#REF!</f>
        <v>#REF!</v>
      </c>
      <c r="S1058" t="e">
        <f>GRMSDetail!#REF!</f>
        <v>#REF!</v>
      </c>
      <c r="T1058" t="e">
        <f>VLOOKUP('XL-OPT'!Q1058,Months!$A$4:$D$288,4)</f>
        <v>#REF!</v>
      </c>
    </row>
    <row r="1059" spans="15:20" x14ac:dyDescent="0.2">
      <c r="O1059" t="e">
        <f t="shared" si="44"/>
        <v>#REF!</v>
      </c>
      <c r="P1059" t="e">
        <f>GRMSDetail!#REF!</f>
        <v>#REF!</v>
      </c>
      <c r="Q1059" s="161" t="e">
        <f>GRMSDetail!#REF!</f>
        <v>#REF!</v>
      </c>
      <c r="R1059" t="e">
        <f>GRMSDetail!#REF!</f>
        <v>#REF!</v>
      </c>
      <c r="S1059" t="e">
        <f>GRMSDetail!#REF!</f>
        <v>#REF!</v>
      </c>
      <c r="T1059" t="e">
        <f>VLOOKUP('XL-OPT'!Q1059,Months!$A$4:$D$288,4)</f>
        <v>#REF!</v>
      </c>
    </row>
    <row r="1060" spans="15:20" x14ac:dyDescent="0.2">
      <c r="O1060" t="e">
        <f t="shared" si="44"/>
        <v>#REF!</v>
      </c>
      <c r="P1060" t="e">
        <f>GRMSDetail!#REF!</f>
        <v>#REF!</v>
      </c>
      <c r="Q1060" s="161" t="e">
        <f>GRMSDetail!#REF!</f>
        <v>#REF!</v>
      </c>
      <c r="R1060" t="e">
        <f>GRMSDetail!#REF!</f>
        <v>#REF!</v>
      </c>
      <c r="S1060" t="e">
        <f>GRMSDetail!#REF!</f>
        <v>#REF!</v>
      </c>
      <c r="T1060" t="e">
        <f>VLOOKUP('XL-OPT'!Q1060,Months!$A$4:$D$288,4)</f>
        <v>#REF!</v>
      </c>
    </row>
    <row r="1061" spans="15:20" x14ac:dyDescent="0.2">
      <c r="O1061" t="e">
        <f t="shared" si="44"/>
        <v>#REF!</v>
      </c>
      <c r="P1061" t="e">
        <f>GRMSDetail!#REF!</f>
        <v>#REF!</v>
      </c>
      <c r="Q1061" s="161" t="e">
        <f>GRMSDetail!#REF!</f>
        <v>#REF!</v>
      </c>
      <c r="R1061" t="e">
        <f>GRMSDetail!#REF!</f>
        <v>#REF!</v>
      </c>
      <c r="S1061" t="e">
        <f>GRMSDetail!#REF!</f>
        <v>#REF!</v>
      </c>
      <c r="T1061" t="e">
        <f>VLOOKUP('XL-OPT'!Q1061,Months!$A$4:$D$288,4)</f>
        <v>#REF!</v>
      </c>
    </row>
    <row r="1062" spans="15:20" x14ac:dyDescent="0.2">
      <c r="O1062" t="e">
        <f t="shared" si="44"/>
        <v>#REF!</v>
      </c>
      <c r="P1062" t="e">
        <f>GRMSDetail!#REF!</f>
        <v>#REF!</v>
      </c>
      <c r="Q1062" s="161" t="e">
        <f>GRMSDetail!#REF!</f>
        <v>#REF!</v>
      </c>
      <c r="R1062" t="e">
        <f>GRMSDetail!#REF!</f>
        <v>#REF!</v>
      </c>
      <c r="S1062" t="e">
        <f>GRMSDetail!#REF!</f>
        <v>#REF!</v>
      </c>
      <c r="T1062" t="e">
        <f>VLOOKUP('XL-OPT'!Q1062,Months!$A$4:$D$288,4)</f>
        <v>#REF!</v>
      </c>
    </row>
    <row r="1063" spans="15:20" x14ac:dyDescent="0.2">
      <c r="O1063" t="e">
        <f t="shared" si="44"/>
        <v>#REF!</v>
      </c>
      <c r="P1063" t="e">
        <f>GRMSDetail!#REF!</f>
        <v>#REF!</v>
      </c>
      <c r="Q1063" s="161" t="e">
        <f>GRMSDetail!#REF!</f>
        <v>#REF!</v>
      </c>
      <c r="R1063" t="e">
        <f>GRMSDetail!#REF!</f>
        <v>#REF!</v>
      </c>
      <c r="S1063" t="e">
        <f>GRMSDetail!#REF!</f>
        <v>#REF!</v>
      </c>
      <c r="T1063" t="e">
        <f>VLOOKUP('XL-OPT'!Q1063,Months!$A$4:$D$288,4)</f>
        <v>#REF!</v>
      </c>
    </row>
    <row r="1064" spans="15:20" x14ac:dyDescent="0.2">
      <c r="O1064" t="e">
        <f t="shared" si="44"/>
        <v>#REF!</v>
      </c>
      <c r="P1064" t="e">
        <f>GRMSDetail!#REF!</f>
        <v>#REF!</v>
      </c>
      <c r="Q1064" s="161" t="e">
        <f>GRMSDetail!#REF!</f>
        <v>#REF!</v>
      </c>
      <c r="R1064" t="e">
        <f>GRMSDetail!#REF!</f>
        <v>#REF!</v>
      </c>
      <c r="S1064" t="e">
        <f>GRMSDetail!#REF!</f>
        <v>#REF!</v>
      </c>
      <c r="T1064" t="e">
        <f>VLOOKUP('XL-OPT'!Q1064,Months!$A$4:$D$288,4)</f>
        <v>#REF!</v>
      </c>
    </row>
    <row r="1065" spans="15:20" x14ac:dyDescent="0.2">
      <c r="O1065" t="e">
        <f t="shared" si="44"/>
        <v>#REF!</v>
      </c>
      <c r="P1065" t="e">
        <f>GRMSDetail!#REF!</f>
        <v>#REF!</v>
      </c>
      <c r="Q1065" s="161" t="e">
        <f>GRMSDetail!#REF!</f>
        <v>#REF!</v>
      </c>
      <c r="R1065" t="e">
        <f>GRMSDetail!#REF!</f>
        <v>#REF!</v>
      </c>
      <c r="S1065" t="e">
        <f>GRMSDetail!#REF!</f>
        <v>#REF!</v>
      </c>
      <c r="T1065" t="e">
        <f>VLOOKUP('XL-OPT'!Q1065,Months!$A$4:$D$288,4)</f>
        <v>#REF!</v>
      </c>
    </row>
    <row r="1066" spans="15:20" x14ac:dyDescent="0.2">
      <c r="O1066" t="e">
        <f t="shared" si="44"/>
        <v>#REF!</v>
      </c>
      <c r="P1066" t="e">
        <f>GRMSDetail!#REF!</f>
        <v>#REF!</v>
      </c>
      <c r="Q1066" s="161" t="e">
        <f>GRMSDetail!#REF!</f>
        <v>#REF!</v>
      </c>
      <c r="R1066" t="e">
        <f>GRMSDetail!#REF!</f>
        <v>#REF!</v>
      </c>
      <c r="S1066" t="e">
        <f>GRMSDetail!#REF!</f>
        <v>#REF!</v>
      </c>
      <c r="T1066" t="e">
        <f>VLOOKUP('XL-OPT'!Q1066,Months!$A$4:$D$288,4)</f>
        <v>#REF!</v>
      </c>
    </row>
    <row r="1067" spans="15:20" x14ac:dyDescent="0.2">
      <c r="O1067" t="e">
        <f t="shared" si="44"/>
        <v>#REF!</v>
      </c>
      <c r="P1067" t="e">
        <f>GRMSDetail!#REF!</f>
        <v>#REF!</v>
      </c>
      <c r="Q1067" s="161" t="e">
        <f>GRMSDetail!#REF!</f>
        <v>#REF!</v>
      </c>
      <c r="R1067" t="e">
        <f>GRMSDetail!#REF!</f>
        <v>#REF!</v>
      </c>
      <c r="S1067" t="e">
        <f>GRMSDetail!#REF!</f>
        <v>#REF!</v>
      </c>
      <c r="T1067" t="e">
        <f>VLOOKUP('XL-OPT'!Q1067,Months!$A$4:$D$288,4)</f>
        <v>#REF!</v>
      </c>
    </row>
    <row r="1068" spans="15:20" x14ac:dyDescent="0.2">
      <c r="O1068" t="e">
        <f t="shared" si="44"/>
        <v>#REF!</v>
      </c>
      <c r="P1068" t="e">
        <f>GRMSDetail!#REF!</f>
        <v>#REF!</v>
      </c>
      <c r="Q1068" s="161" t="e">
        <f>GRMSDetail!#REF!</f>
        <v>#REF!</v>
      </c>
      <c r="R1068" t="e">
        <f>GRMSDetail!#REF!</f>
        <v>#REF!</v>
      </c>
      <c r="S1068" t="e">
        <f>GRMSDetail!#REF!</f>
        <v>#REF!</v>
      </c>
      <c r="T1068" t="e">
        <f>VLOOKUP('XL-OPT'!Q1068,Months!$A$4:$D$288,4)</f>
        <v>#REF!</v>
      </c>
    </row>
    <row r="1069" spans="15:20" x14ac:dyDescent="0.2">
      <c r="O1069" t="e">
        <f t="shared" si="44"/>
        <v>#REF!</v>
      </c>
      <c r="P1069" t="e">
        <f>GRMSDetail!#REF!</f>
        <v>#REF!</v>
      </c>
      <c r="Q1069" s="161" t="e">
        <f>GRMSDetail!#REF!</f>
        <v>#REF!</v>
      </c>
      <c r="R1069" t="e">
        <f>GRMSDetail!#REF!</f>
        <v>#REF!</v>
      </c>
      <c r="S1069" t="e">
        <f>GRMSDetail!#REF!</f>
        <v>#REF!</v>
      </c>
      <c r="T1069" t="e">
        <f>VLOOKUP('XL-OPT'!Q1069,Months!$A$4:$D$288,4)</f>
        <v>#REF!</v>
      </c>
    </row>
    <row r="1070" spans="15:20" x14ac:dyDescent="0.2">
      <c r="O1070" t="e">
        <f t="shared" si="44"/>
        <v>#REF!</v>
      </c>
      <c r="P1070" t="e">
        <f>GRMSDetail!#REF!</f>
        <v>#REF!</v>
      </c>
      <c r="Q1070" s="161" t="e">
        <f>GRMSDetail!#REF!</f>
        <v>#REF!</v>
      </c>
      <c r="R1070" t="e">
        <f>GRMSDetail!#REF!</f>
        <v>#REF!</v>
      </c>
      <c r="S1070" t="e">
        <f>GRMSDetail!#REF!</f>
        <v>#REF!</v>
      </c>
      <c r="T1070" t="e">
        <f>VLOOKUP('XL-OPT'!Q1070,Months!$A$4:$D$288,4)</f>
        <v>#REF!</v>
      </c>
    </row>
    <row r="1071" spans="15:20" x14ac:dyDescent="0.2">
      <c r="O1071" t="e">
        <f t="shared" si="44"/>
        <v>#REF!</v>
      </c>
      <c r="P1071" t="e">
        <f>GRMSDetail!#REF!</f>
        <v>#REF!</v>
      </c>
      <c r="Q1071" s="161" t="e">
        <f>GRMSDetail!#REF!</f>
        <v>#REF!</v>
      </c>
      <c r="R1071" t="e">
        <f>GRMSDetail!#REF!</f>
        <v>#REF!</v>
      </c>
      <c r="S1071" t="e">
        <f>GRMSDetail!#REF!</f>
        <v>#REF!</v>
      </c>
      <c r="T1071" t="e">
        <f>VLOOKUP('XL-OPT'!Q1071,Months!$A$4:$D$288,4)</f>
        <v>#REF!</v>
      </c>
    </row>
    <row r="1072" spans="15:20" x14ac:dyDescent="0.2">
      <c r="O1072" t="e">
        <f t="shared" si="44"/>
        <v>#REF!</v>
      </c>
      <c r="P1072" t="e">
        <f>GRMSDetail!#REF!</f>
        <v>#REF!</v>
      </c>
      <c r="Q1072" s="161" t="e">
        <f>GRMSDetail!#REF!</f>
        <v>#REF!</v>
      </c>
      <c r="R1072" t="e">
        <f>GRMSDetail!#REF!</f>
        <v>#REF!</v>
      </c>
      <c r="S1072" t="e">
        <f>GRMSDetail!#REF!</f>
        <v>#REF!</v>
      </c>
      <c r="T1072" t="e">
        <f>VLOOKUP('XL-OPT'!Q1072,Months!$A$4:$D$288,4)</f>
        <v>#REF!</v>
      </c>
    </row>
    <row r="1073" spans="15:20" x14ac:dyDescent="0.2">
      <c r="O1073" t="e">
        <f t="shared" si="44"/>
        <v>#REF!</v>
      </c>
      <c r="P1073" t="e">
        <f>GRMSDetail!#REF!</f>
        <v>#REF!</v>
      </c>
      <c r="Q1073" s="161" t="e">
        <f>GRMSDetail!#REF!</f>
        <v>#REF!</v>
      </c>
      <c r="R1073" t="e">
        <f>GRMSDetail!#REF!</f>
        <v>#REF!</v>
      </c>
      <c r="S1073" t="e">
        <f>GRMSDetail!#REF!</f>
        <v>#REF!</v>
      </c>
      <c r="T1073" t="e">
        <f>VLOOKUP('XL-OPT'!Q1073,Months!$A$4:$D$288,4)</f>
        <v>#REF!</v>
      </c>
    </row>
    <row r="1074" spans="15:20" x14ac:dyDescent="0.2">
      <c r="O1074" t="e">
        <f t="shared" si="44"/>
        <v>#REF!</v>
      </c>
      <c r="P1074" t="e">
        <f>GRMSDetail!#REF!</f>
        <v>#REF!</v>
      </c>
      <c r="Q1074" s="161" t="e">
        <f>GRMSDetail!#REF!</f>
        <v>#REF!</v>
      </c>
      <c r="R1074" t="e">
        <f>GRMSDetail!#REF!</f>
        <v>#REF!</v>
      </c>
      <c r="S1074" t="e">
        <f>GRMSDetail!#REF!</f>
        <v>#REF!</v>
      </c>
      <c r="T1074" t="e">
        <f>VLOOKUP('XL-OPT'!Q1074,Months!$A$4:$D$288,4)</f>
        <v>#REF!</v>
      </c>
    </row>
    <row r="1075" spans="15:20" x14ac:dyDescent="0.2">
      <c r="O1075" t="e">
        <f t="shared" si="44"/>
        <v>#REF!</v>
      </c>
      <c r="P1075" t="e">
        <f>GRMSDetail!#REF!</f>
        <v>#REF!</v>
      </c>
      <c r="Q1075" s="161" t="e">
        <f>GRMSDetail!#REF!</f>
        <v>#REF!</v>
      </c>
      <c r="R1075" t="e">
        <f>GRMSDetail!#REF!</f>
        <v>#REF!</v>
      </c>
      <c r="S1075" t="e">
        <f>GRMSDetail!#REF!</f>
        <v>#REF!</v>
      </c>
      <c r="T1075" t="e">
        <f>VLOOKUP('XL-OPT'!Q1075,Months!$A$4:$D$288,4)</f>
        <v>#REF!</v>
      </c>
    </row>
    <row r="1076" spans="15:20" x14ac:dyDescent="0.2">
      <c r="O1076" t="e">
        <f t="shared" si="44"/>
        <v>#REF!</v>
      </c>
      <c r="P1076" t="e">
        <f>GRMSDetail!#REF!</f>
        <v>#REF!</v>
      </c>
      <c r="Q1076" s="161" t="e">
        <f>GRMSDetail!#REF!</f>
        <v>#REF!</v>
      </c>
      <c r="R1076" t="e">
        <f>GRMSDetail!#REF!</f>
        <v>#REF!</v>
      </c>
      <c r="S1076" t="e">
        <f>GRMSDetail!#REF!</f>
        <v>#REF!</v>
      </c>
      <c r="T1076" t="e">
        <f>VLOOKUP('XL-OPT'!Q1076,Months!$A$4:$D$288,4)</f>
        <v>#REF!</v>
      </c>
    </row>
    <row r="1077" spans="15:20" x14ac:dyDescent="0.2">
      <c r="O1077" t="e">
        <f t="shared" si="44"/>
        <v>#REF!</v>
      </c>
      <c r="P1077" t="e">
        <f>GRMSDetail!#REF!</f>
        <v>#REF!</v>
      </c>
      <c r="Q1077" s="161" t="e">
        <f>GRMSDetail!#REF!</f>
        <v>#REF!</v>
      </c>
      <c r="R1077" t="e">
        <f>GRMSDetail!#REF!</f>
        <v>#REF!</v>
      </c>
      <c r="S1077" t="e">
        <f>GRMSDetail!#REF!</f>
        <v>#REF!</v>
      </c>
      <c r="T1077" t="e">
        <f>VLOOKUP('XL-OPT'!Q1077,Months!$A$4:$D$288,4)</f>
        <v>#REF!</v>
      </c>
    </row>
    <row r="1078" spans="15:20" x14ac:dyDescent="0.2">
      <c r="O1078" t="e">
        <f t="shared" si="44"/>
        <v>#REF!</v>
      </c>
      <c r="P1078" t="e">
        <f>GRMSDetail!#REF!</f>
        <v>#REF!</v>
      </c>
      <c r="Q1078" s="161" t="e">
        <f>GRMSDetail!#REF!</f>
        <v>#REF!</v>
      </c>
      <c r="R1078" t="e">
        <f>GRMSDetail!#REF!</f>
        <v>#REF!</v>
      </c>
      <c r="S1078" t="e">
        <f>GRMSDetail!#REF!</f>
        <v>#REF!</v>
      </c>
      <c r="T1078" t="e">
        <f>VLOOKUP('XL-OPT'!Q1078,Months!$A$4:$D$288,4)</f>
        <v>#REF!</v>
      </c>
    </row>
    <row r="1079" spans="15:20" x14ac:dyDescent="0.2">
      <c r="O1079" t="e">
        <f t="shared" si="44"/>
        <v>#REF!</v>
      </c>
      <c r="P1079" t="e">
        <f>GRMSDetail!#REF!</f>
        <v>#REF!</v>
      </c>
      <c r="Q1079" s="161" t="e">
        <f>GRMSDetail!#REF!</f>
        <v>#REF!</v>
      </c>
      <c r="R1079" t="e">
        <f>GRMSDetail!#REF!</f>
        <v>#REF!</v>
      </c>
      <c r="S1079" t="e">
        <f>GRMSDetail!#REF!</f>
        <v>#REF!</v>
      </c>
      <c r="T1079" t="e">
        <f>VLOOKUP('XL-OPT'!Q1079,Months!$A$4:$D$288,4)</f>
        <v>#REF!</v>
      </c>
    </row>
    <row r="1080" spans="15:20" x14ac:dyDescent="0.2">
      <c r="O1080" t="e">
        <f t="shared" si="44"/>
        <v>#REF!</v>
      </c>
      <c r="P1080" t="e">
        <f>GRMSDetail!#REF!</f>
        <v>#REF!</v>
      </c>
      <c r="Q1080" s="161" t="e">
        <f>GRMSDetail!#REF!</f>
        <v>#REF!</v>
      </c>
      <c r="R1080" t="e">
        <f>GRMSDetail!#REF!</f>
        <v>#REF!</v>
      </c>
      <c r="S1080" t="e">
        <f>GRMSDetail!#REF!</f>
        <v>#REF!</v>
      </c>
      <c r="T1080" t="e">
        <f>VLOOKUP('XL-OPT'!Q1080,Months!$A$4:$D$288,4)</f>
        <v>#REF!</v>
      </c>
    </row>
    <row r="1081" spans="15:20" x14ac:dyDescent="0.2">
      <c r="O1081" t="e">
        <f t="shared" si="44"/>
        <v>#REF!</v>
      </c>
      <c r="P1081" t="e">
        <f>GRMSDetail!#REF!</f>
        <v>#REF!</v>
      </c>
      <c r="Q1081" s="161" t="e">
        <f>GRMSDetail!#REF!</f>
        <v>#REF!</v>
      </c>
      <c r="R1081" t="e">
        <f>GRMSDetail!#REF!</f>
        <v>#REF!</v>
      </c>
      <c r="S1081" t="e">
        <f>GRMSDetail!#REF!</f>
        <v>#REF!</v>
      </c>
      <c r="T1081" t="e">
        <f>VLOOKUP('XL-OPT'!Q1081,Months!$A$4:$D$288,4)</f>
        <v>#REF!</v>
      </c>
    </row>
    <row r="1082" spans="15:20" x14ac:dyDescent="0.2">
      <c r="O1082" t="e">
        <f t="shared" si="44"/>
        <v>#REF!</v>
      </c>
      <c r="P1082" t="e">
        <f>GRMSDetail!#REF!</f>
        <v>#REF!</v>
      </c>
      <c r="Q1082" s="161" t="e">
        <f>GRMSDetail!#REF!</f>
        <v>#REF!</v>
      </c>
      <c r="R1082" t="e">
        <f>GRMSDetail!#REF!</f>
        <v>#REF!</v>
      </c>
      <c r="S1082" t="e">
        <f>GRMSDetail!#REF!</f>
        <v>#REF!</v>
      </c>
      <c r="T1082" t="e">
        <f>VLOOKUP('XL-OPT'!Q1082,Months!$A$4:$D$288,4)</f>
        <v>#REF!</v>
      </c>
    </row>
    <row r="1083" spans="15:20" x14ac:dyDescent="0.2">
      <c r="O1083" t="e">
        <f t="shared" si="44"/>
        <v>#REF!</v>
      </c>
      <c r="P1083" t="e">
        <f>GRMSDetail!#REF!</f>
        <v>#REF!</v>
      </c>
      <c r="Q1083" s="161" t="e">
        <f>GRMSDetail!#REF!</f>
        <v>#REF!</v>
      </c>
      <c r="R1083" t="e">
        <f>GRMSDetail!#REF!</f>
        <v>#REF!</v>
      </c>
      <c r="S1083" t="e">
        <f>GRMSDetail!#REF!</f>
        <v>#REF!</v>
      </c>
      <c r="T1083" t="e">
        <f>VLOOKUP('XL-OPT'!Q1083,Months!$A$4:$D$288,4)</f>
        <v>#REF!</v>
      </c>
    </row>
    <row r="1084" spans="15:20" x14ac:dyDescent="0.2">
      <c r="O1084" t="e">
        <f t="shared" si="44"/>
        <v>#REF!</v>
      </c>
      <c r="P1084" t="e">
        <f>GRMSDetail!#REF!</f>
        <v>#REF!</v>
      </c>
      <c r="Q1084" s="161" t="e">
        <f>GRMSDetail!#REF!</f>
        <v>#REF!</v>
      </c>
      <c r="R1084" t="e">
        <f>GRMSDetail!#REF!</f>
        <v>#REF!</v>
      </c>
      <c r="S1084" t="e">
        <f>GRMSDetail!#REF!</f>
        <v>#REF!</v>
      </c>
      <c r="T1084" t="e">
        <f>VLOOKUP('XL-OPT'!Q1084,Months!$A$4:$D$288,4)</f>
        <v>#REF!</v>
      </c>
    </row>
    <row r="1085" spans="15:20" x14ac:dyDescent="0.2">
      <c r="O1085" t="e">
        <f t="shared" si="44"/>
        <v>#REF!</v>
      </c>
      <c r="P1085" t="e">
        <f>GRMSDetail!#REF!</f>
        <v>#REF!</v>
      </c>
      <c r="Q1085" s="161" t="e">
        <f>GRMSDetail!#REF!</f>
        <v>#REF!</v>
      </c>
      <c r="R1085" t="e">
        <f>GRMSDetail!#REF!</f>
        <v>#REF!</v>
      </c>
      <c r="S1085" t="e">
        <f>GRMSDetail!#REF!</f>
        <v>#REF!</v>
      </c>
      <c r="T1085" t="e">
        <f>VLOOKUP('XL-OPT'!Q1085,Months!$A$4:$D$288,4)</f>
        <v>#REF!</v>
      </c>
    </row>
    <row r="1086" spans="15:20" x14ac:dyDescent="0.2">
      <c r="O1086" t="e">
        <f t="shared" si="44"/>
        <v>#REF!</v>
      </c>
      <c r="P1086" t="e">
        <f>GRMSDetail!#REF!</f>
        <v>#REF!</v>
      </c>
      <c r="Q1086" s="161" t="e">
        <f>GRMSDetail!#REF!</f>
        <v>#REF!</v>
      </c>
      <c r="R1086" t="e">
        <f>GRMSDetail!#REF!</f>
        <v>#REF!</v>
      </c>
      <c r="S1086" t="e">
        <f>GRMSDetail!#REF!</f>
        <v>#REF!</v>
      </c>
      <c r="T1086" t="e">
        <f>VLOOKUP('XL-OPT'!Q1086,Months!$A$4:$D$288,4)</f>
        <v>#REF!</v>
      </c>
    </row>
    <row r="1087" spans="15:20" x14ac:dyDescent="0.2">
      <c r="O1087" t="e">
        <f t="shared" si="44"/>
        <v>#REF!</v>
      </c>
      <c r="P1087" t="e">
        <f>GRMSDetail!#REF!</f>
        <v>#REF!</v>
      </c>
      <c r="Q1087" s="161" t="e">
        <f>GRMSDetail!#REF!</f>
        <v>#REF!</v>
      </c>
      <c r="R1087" t="e">
        <f>GRMSDetail!#REF!</f>
        <v>#REF!</v>
      </c>
      <c r="S1087" t="e">
        <f>GRMSDetail!#REF!</f>
        <v>#REF!</v>
      </c>
      <c r="T1087" t="e">
        <f>VLOOKUP('XL-OPT'!Q1087,Months!$A$4:$D$288,4)</f>
        <v>#REF!</v>
      </c>
    </row>
    <row r="1088" spans="15:20" x14ac:dyDescent="0.2">
      <c r="O1088" t="e">
        <f t="shared" si="44"/>
        <v>#REF!</v>
      </c>
      <c r="P1088" t="e">
        <f>GRMSDetail!#REF!</f>
        <v>#REF!</v>
      </c>
      <c r="Q1088" s="161" t="e">
        <f>GRMSDetail!#REF!</f>
        <v>#REF!</v>
      </c>
      <c r="R1088" t="e">
        <f>GRMSDetail!#REF!</f>
        <v>#REF!</v>
      </c>
      <c r="S1088" t="e">
        <f>GRMSDetail!#REF!</f>
        <v>#REF!</v>
      </c>
      <c r="T1088" t="e">
        <f>VLOOKUP('XL-OPT'!Q1088,Months!$A$4:$D$288,4)</f>
        <v>#REF!</v>
      </c>
    </row>
    <row r="1089" spans="15:20" x14ac:dyDescent="0.2">
      <c r="O1089" t="e">
        <f t="shared" ref="O1089:O1152" si="45">CONCATENATE(P1089,Q1089)</f>
        <v>#REF!</v>
      </c>
      <c r="P1089" t="e">
        <f>GRMSDetail!#REF!</f>
        <v>#REF!</v>
      </c>
      <c r="Q1089" s="161" t="e">
        <f>GRMSDetail!#REF!</f>
        <v>#REF!</v>
      </c>
      <c r="R1089" t="e">
        <f>GRMSDetail!#REF!</f>
        <v>#REF!</v>
      </c>
      <c r="S1089" t="e">
        <f>GRMSDetail!#REF!</f>
        <v>#REF!</v>
      </c>
      <c r="T1089" t="e">
        <f>VLOOKUP('XL-OPT'!Q1089,Months!$A$4:$D$288,4)</f>
        <v>#REF!</v>
      </c>
    </row>
    <row r="1090" spans="15:20" x14ac:dyDescent="0.2">
      <c r="O1090" t="e">
        <f t="shared" si="45"/>
        <v>#REF!</v>
      </c>
      <c r="P1090" t="e">
        <f>GRMSDetail!#REF!</f>
        <v>#REF!</v>
      </c>
      <c r="Q1090" s="161" t="e">
        <f>GRMSDetail!#REF!</f>
        <v>#REF!</v>
      </c>
      <c r="R1090" t="e">
        <f>GRMSDetail!#REF!</f>
        <v>#REF!</v>
      </c>
      <c r="S1090" t="e">
        <f>GRMSDetail!#REF!</f>
        <v>#REF!</v>
      </c>
      <c r="T1090" t="e">
        <f>VLOOKUP('XL-OPT'!Q1090,Months!$A$4:$D$288,4)</f>
        <v>#REF!</v>
      </c>
    </row>
    <row r="1091" spans="15:20" x14ac:dyDescent="0.2">
      <c r="O1091" t="e">
        <f t="shared" si="45"/>
        <v>#REF!</v>
      </c>
      <c r="P1091" t="e">
        <f>GRMSDetail!#REF!</f>
        <v>#REF!</v>
      </c>
      <c r="Q1091" s="161" t="e">
        <f>GRMSDetail!#REF!</f>
        <v>#REF!</v>
      </c>
      <c r="R1091" t="e">
        <f>GRMSDetail!#REF!</f>
        <v>#REF!</v>
      </c>
      <c r="S1091" t="e">
        <f>GRMSDetail!#REF!</f>
        <v>#REF!</v>
      </c>
      <c r="T1091" t="e">
        <f>VLOOKUP('XL-OPT'!Q1091,Months!$A$4:$D$288,4)</f>
        <v>#REF!</v>
      </c>
    </row>
    <row r="1092" spans="15:20" x14ac:dyDescent="0.2">
      <c r="O1092" t="e">
        <f t="shared" si="45"/>
        <v>#REF!</v>
      </c>
      <c r="P1092" t="e">
        <f>GRMSDetail!#REF!</f>
        <v>#REF!</v>
      </c>
      <c r="Q1092" s="161" t="e">
        <f>GRMSDetail!#REF!</f>
        <v>#REF!</v>
      </c>
      <c r="R1092" t="e">
        <f>GRMSDetail!#REF!</f>
        <v>#REF!</v>
      </c>
      <c r="S1092" t="e">
        <f>GRMSDetail!#REF!</f>
        <v>#REF!</v>
      </c>
      <c r="T1092" t="e">
        <f>VLOOKUP('XL-OPT'!Q1092,Months!$A$4:$D$288,4)</f>
        <v>#REF!</v>
      </c>
    </row>
    <row r="1093" spans="15:20" x14ac:dyDescent="0.2">
      <c r="O1093" t="e">
        <f t="shared" si="45"/>
        <v>#REF!</v>
      </c>
      <c r="P1093" t="e">
        <f>GRMSDetail!#REF!</f>
        <v>#REF!</v>
      </c>
      <c r="Q1093" s="161" t="e">
        <f>GRMSDetail!#REF!</f>
        <v>#REF!</v>
      </c>
      <c r="R1093" t="e">
        <f>GRMSDetail!#REF!</f>
        <v>#REF!</v>
      </c>
      <c r="S1093" t="e">
        <f>GRMSDetail!#REF!</f>
        <v>#REF!</v>
      </c>
      <c r="T1093" t="e">
        <f>VLOOKUP('XL-OPT'!Q1093,Months!$A$4:$D$288,4)</f>
        <v>#REF!</v>
      </c>
    </row>
    <row r="1094" spans="15:20" x14ac:dyDescent="0.2">
      <c r="O1094" t="e">
        <f t="shared" si="45"/>
        <v>#REF!</v>
      </c>
      <c r="P1094" t="e">
        <f>GRMSDetail!#REF!</f>
        <v>#REF!</v>
      </c>
      <c r="Q1094" s="161" t="e">
        <f>GRMSDetail!#REF!</f>
        <v>#REF!</v>
      </c>
      <c r="R1094" t="e">
        <f>GRMSDetail!#REF!</f>
        <v>#REF!</v>
      </c>
      <c r="S1094" t="e">
        <f>GRMSDetail!#REF!</f>
        <v>#REF!</v>
      </c>
      <c r="T1094" t="e">
        <f>VLOOKUP('XL-OPT'!Q1094,Months!$A$4:$D$288,4)</f>
        <v>#REF!</v>
      </c>
    </row>
    <row r="1095" spans="15:20" x14ac:dyDescent="0.2">
      <c r="O1095" t="e">
        <f t="shared" si="45"/>
        <v>#REF!</v>
      </c>
      <c r="P1095" t="e">
        <f>GRMSDetail!#REF!</f>
        <v>#REF!</v>
      </c>
      <c r="Q1095" s="161" t="e">
        <f>GRMSDetail!#REF!</f>
        <v>#REF!</v>
      </c>
      <c r="R1095" t="e">
        <f>GRMSDetail!#REF!</f>
        <v>#REF!</v>
      </c>
      <c r="S1095" t="e">
        <f>GRMSDetail!#REF!</f>
        <v>#REF!</v>
      </c>
      <c r="T1095" t="e">
        <f>VLOOKUP('XL-OPT'!Q1095,Months!$A$4:$D$288,4)</f>
        <v>#REF!</v>
      </c>
    </row>
    <row r="1096" spans="15:20" x14ac:dyDescent="0.2">
      <c r="O1096" t="e">
        <f t="shared" si="45"/>
        <v>#REF!</v>
      </c>
      <c r="P1096" t="e">
        <f>GRMSDetail!#REF!</f>
        <v>#REF!</v>
      </c>
      <c r="Q1096" s="161" t="e">
        <f>GRMSDetail!#REF!</f>
        <v>#REF!</v>
      </c>
      <c r="R1096" t="e">
        <f>GRMSDetail!#REF!</f>
        <v>#REF!</v>
      </c>
      <c r="S1096" t="e">
        <f>GRMSDetail!#REF!</f>
        <v>#REF!</v>
      </c>
      <c r="T1096" t="e">
        <f>VLOOKUP('XL-OPT'!Q1096,Months!$A$4:$D$288,4)</f>
        <v>#REF!</v>
      </c>
    </row>
    <row r="1097" spans="15:20" x14ac:dyDescent="0.2">
      <c r="O1097" t="e">
        <f t="shared" si="45"/>
        <v>#REF!</v>
      </c>
      <c r="P1097" t="e">
        <f>GRMSDetail!#REF!</f>
        <v>#REF!</v>
      </c>
      <c r="Q1097" s="161" t="e">
        <f>GRMSDetail!#REF!</f>
        <v>#REF!</v>
      </c>
      <c r="R1097" t="e">
        <f>GRMSDetail!#REF!</f>
        <v>#REF!</v>
      </c>
      <c r="S1097" t="e">
        <f>GRMSDetail!#REF!</f>
        <v>#REF!</v>
      </c>
      <c r="T1097" t="e">
        <f>VLOOKUP('XL-OPT'!Q1097,Months!$A$4:$D$288,4)</f>
        <v>#REF!</v>
      </c>
    </row>
    <row r="1098" spans="15:20" x14ac:dyDescent="0.2">
      <c r="O1098" t="e">
        <f t="shared" si="45"/>
        <v>#REF!</v>
      </c>
      <c r="P1098" t="e">
        <f>GRMSDetail!#REF!</f>
        <v>#REF!</v>
      </c>
      <c r="Q1098" s="161" t="e">
        <f>GRMSDetail!#REF!</f>
        <v>#REF!</v>
      </c>
      <c r="R1098" t="e">
        <f>GRMSDetail!#REF!</f>
        <v>#REF!</v>
      </c>
      <c r="S1098" t="e">
        <f>GRMSDetail!#REF!</f>
        <v>#REF!</v>
      </c>
      <c r="T1098" t="e">
        <f>VLOOKUP('XL-OPT'!Q1098,Months!$A$4:$D$288,4)</f>
        <v>#REF!</v>
      </c>
    </row>
    <row r="1099" spans="15:20" x14ac:dyDescent="0.2">
      <c r="O1099" t="e">
        <f t="shared" si="45"/>
        <v>#REF!</v>
      </c>
      <c r="P1099" t="e">
        <f>GRMSDetail!#REF!</f>
        <v>#REF!</v>
      </c>
      <c r="Q1099" s="161" t="e">
        <f>GRMSDetail!#REF!</f>
        <v>#REF!</v>
      </c>
      <c r="R1099" t="e">
        <f>GRMSDetail!#REF!</f>
        <v>#REF!</v>
      </c>
      <c r="S1099" t="e">
        <f>GRMSDetail!#REF!</f>
        <v>#REF!</v>
      </c>
      <c r="T1099" t="e">
        <f>VLOOKUP('XL-OPT'!Q1099,Months!$A$4:$D$288,4)</f>
        <v>#REF!</v>
      </c>
    </row>
    <row r="1100" spans="15:20" x14ac:dyDescent="0.2">
      <c r="O1100" t="e">
        <f t="shared" si="45"/>
        <v>#REF!</v>
      </c>
      <c r="P1100" t="e">
        <f>GRMSDetail!#REF!</f>
        <v>#REF!</v>
      </c>
      <c r="Q1100" s="161" t="e">
        <f>GRMSDetail!#REF!</f>
        <v>#REF!</v>
      </c>
      <c r="R1100" t="e">
        <f>GRMSDetail!#REF!</f>
        <v>#REF!</v>
      </c>
      <c r="S1100" t="e">
        <f>GRMSDetail!#REF!</f>
        <v>#REF!</v>
      </c>
      <c r="T1100" t="e">
        <f>VLOOKUP('XL-OPT'!Q1100,Months!$A$4:$D$288,4)</f>
        <v>#REF!</v>
      </c>
    </row>
    <row r="1101" spans="15:20" x14ac:dyDescent="0.2">
      <c r="O1101" t="e">
        <f t="shared" si="45"/>
        <v>#REF!</v>
      </c>
      <c r="P1101" t="e">
        <f>GRMSDetail!#REF!</f>
        <v>#REF!</v>
      </c>
      <c r="Q1101" s="161" t="e">
        <f>GRMSDetail!#REF!</f>
        <v>#REF!</v>
      </c>
      <c r="R1101" t="e">
        <f>GRMSDetail!#REF!</f>
        <v>#REF!</v>
      </c>
      <c r="S1101" t="e">
        <f>GRMSDetail!#REF!</f>
        <v>#REF!</v>
      </c>
      <c r="T1101" t="e">
        <f>VLOOKUP('XL-OPT'!Q1101,Months!$A$4:$D$288,4)</f>
        <v>#REF!</v>
      </c>
    </row>
    <row r="1102" spans="15:20" x14ac:dyDescent="0.2">
      <c r="O1102" t="e">
        <f t="shared" si="45"/>
        <v>#REF!</v>
      </c>
      <c r="P1102" t="e">
        <f>GRMSDetail!#REF!</f>
        <v>#REF!</v>
      </c>
      <c r="Q1102" s="161" t="e">
        <f>GRMSDetail!#REF!</f>
        <v>#REF!</v>
      </c>
      <c r="R1102" t="e">
        <f>GRMSDetail!#REF!</f>
        <v>#REF!</v>
      </c>
      <c r="S1102" t="e">
        <f>GRMSDetail!#REF!</f>
        <v>#REF!</v>
      </c>
      <c r="T1102" t="e">
        <f>VLOOKUP('XL-OPT'!Q1102,Months!$A$4:$D$288,4)</f>
        <v>#REF!</v>
      </c>
    </row>
    <row r="1103" spans="15:20" x14ac:dyDescent="0.2">
      <c r="O1103" t="e">
        <f t="shared" si="45"/>
        <v>#REF!</v>
      </c>
      <c r="P1103" t="e">
        <f>GRMSDetail!#REF!</f>
        <v>#REF!</v>
      </c>
      <c r="Q1103" s="161" t="e">
        <f>GRMSDetail!#REF!</f>
        <v>#REF!</v>
      </c>
      <c r="R1103" t="e">
        <f>GRMSDetail!#REF!</f>
        <v>#REF!</v>
      </c>
      <c r="S1103" t="e">
        <f>GRMSDetail!#REF!</f>
        <v>#REF!</v>
      </c>
      <c r="T1103" t="e">
        <f>VLOOKUP('XL-OPT'!Q1103,Months!$A$4:$D$288,4)</f>
        <v>#REF!</v>
      </c>
    </row>
    <row r="1104" spans="15:20" x14ac:dyDescent="0.2">
      <c r="O1104" t="e">
        <f t="shared" si="45"/>
        <v>#REF!</v>
      </c>
      <c r="P1104" t="e">
        <f>GRMSDetail!#REF!</f>
        <v>#REF!</v>
      </c>
      <c r="Q1104" s="161" t="e">
        <f>GRMSDetail!#REF!</f>
        <v>#REF!</v>
      </c>
      <c r="R1104" t="e">
        <f>GRMSDetail!#REF!</f>
        <v>#REF!</v>
      </c>
      <c r="S1104" t="e">
        <f>GRMSDetail!#REF!</f>
        <v>#REF!</v>
      </c>
      <c r="T1104" t="e">
        <f>VLOOKUP('XL-OPT'!Q1104,Months!$A$4:$D$288,4)</f>
        <v>#REF!</v>
      </c>
    </row>
    <row r="1105" spans="15:20" x14ac:dyDescent="0.2">
      <c r="O1105" t="e">
        <f t="shared" si="45"/>
        <v>#REF!</v>
      </c>
      <c r="P1105" t="e">
        <f>GRMSDetail!#REF!</f>
        <v>#REF!</v>
      </c>
      <c r="Q1105" s="161" t="e">
        <f>GRMSDetail!#REF!</f>
        <v>#REF!</v>
      </c>
      <c r="R1105" t="e">
        <f>GRMSDetail!#REF!</f>
        <v>#REF!</v>
      </c>
      <c r="S1105" t="e">
        <f>GRMSDetail!#REF!</f>
        <v>#REF!</v>
      </c>
      <c r="T1105" t="e">
        <f>VLOOKUP('XL-OPT'!Q1105,Months!$A$4:$D$288,4)</f>
        <v>#REF!</v>
      </c>
    </row>
    <row r="1106" spans="15:20" x14ac:dyDescent="0.2">
      <c r="O1106" t="e">
        <f t="shared" si="45"/>
        <v>#REF!</v>
      </c>
      <c r="P1106" t="e">
        <f>GRMSDetail!#REF!</f>
        <v>#REF!</v>
      </c>
      <c r="Q1106" s="161" t="e">
        <f>GRMSDetail!#REF!</f>
        <v>#REF!</v>
      </c>
      <c r="R1106" t="e">
        <f>GRMSDetail!#REF!</f>
        <v>#REF!</v>
      </c>
      <c r="S1106" t="e">
        <f>GRMSDetail!#REF!</f>
        <v>#REF!</v>
      </c>
      <c r="T1106" t="e">
        <f>VLOOKUP('XL-OPT'!Q1106,Months!$A$4:$D$288,4)</f>
        <v>#REF!</v>
      </c>
    </row>
    <row r="1107" spans="15:20" x14ac:dyDescent="0.2">
      <c r="O1107" t="e">
        <f t="shared" si="45"/>
        <v>#REF!</v>
      </c>
      <c r="P1107" t="e">
        <f>GRMSDetail!#REF!</f>
        <v>#REF!</v>
      </c>
      <c r="Q1107" s="161" t="e">
        <f>GRMSDetail!#REF!</f>
        <v>#REF!</v>
      </c>
      <c r="R1107" t="e">
        <f>GRMSDetail!#REF!</f>
        <v>#REF!</v>
      </c>
      <c r="S1107" t="e">
        <f>GRMSDetail!#REF!</f>
        <v>#REF!</v>
      </c>
      <c r="T1107" t="e">
        <f>VLOOKUP('XL-OPT'!Q1107,Months!$A$4:$D$288,4)</f>
        <v>#REF!</v>
      </c>
    </row>
    <row r="1108" spans="15:20" x14ac:dyDescent="0.2">
      <c r="O1108" t="e">
        <f t="shared" si="45"/>
        <v>#REF!</v>
      </c>
      <c r="P1108" t="e">
        <f>GRMSDetail!#REF!</f>
        <v>#REF!</v>
      </c>
      <c r="Q1108" s="161" t="e">
        <f>GRMSDetail!#REF!</f>
        <v>#REF!</v>
      </c>
      <c r="R1108" t="e">
        <f>GRMSDetail!#REF!</f>
        <v>#REF!</v>
      </c>
      <c r="S1108" t="e">
        <f>GRMSDetail!#REF!</f>
        <v>#REF!</v>
      </c>
      <c r="T1108" t="e">
        <f>VLOOKUP('XL-OPT'!Q1108,Months!$A$4:$D$288,4)</f>
        <v>#REF!</v>
      </c>
    </row>
    <row r="1109" spans="15:20" x14ac:dyDescent="0.2">
      <c r="O1109" t="e">
        <f t="shared" si="45"/>
        <v>#REF!</v>
      </c>
      <c r="P1109" t="e">
        <f>GRMSDetail!#REF!</f>
        <v>#REF!</v>
      </c>
      <c r="Q1109" s="161" t="e">
        <f>GRMSDetail!#REF!</f>
        <v>#REF!</v>
      </c>
      <c r="R1109" t="e">
        <f>GRMSDetail!#REF!</f>
        <v>#REF!</v>
      </c>
      <c r="S1109" t="e">
        <f>GRMSDetail!#REF!</f>
        <v>#REF!</v>
      </c>
      <c r="T1109" t="e">
        <f>VLOOKUP('XL-OPT'!Q1109,Months!$A$4:$D$288,4)</f>
        <v>#REF!</v>
      </c>
    </row>
    <row r="1110" spans="15:20" x14ac:dyDescent="0.2">
      <c r="O1110" t="e">
        <f t="shared" si="45"/>
        <v>#REF!</v>
      </c>
      <c r="P1110" t="e">
        <f>GRMSDetail!#REF!</f>
        <v>#REF!</v>
      </c>
      <c r="Q1110" s="161" t="e">
        <f>GRMSDetail!#REF!</f>
        <v>#REF!</v>
      </c>
      <c r="R1110" t="e">
        <f>GRMSDetail!#REF!</f>
        <v>#REF!</v>
      </c>
      <c r="S1110" t="e">
        <f>GRMSDetail!#REF!</f>
        <v>#REF!</v>
      </c>
      <c r="T1110" t="e">
        <f>VLOOKUP('XL-OPT'!Q1110,Months!$A$4:$D$288,4)</f>
        <v>#REF!</v>
      </c>
    </row>
    <row r="1111" spans="15:20" x14ac:dyDescent="0.2">
      <c r="O1111" t="e">
        <f t="shared" si="45"/>
        <v>#REF!</v>
      </c>
      <c r="P1111" t="e">
        <f>GRMSDetail!#REF!</f>
        <v>#REF!</v>
      </c>
      <c r="Q1111" s="161" t="e">
        <f>GRMSDetail!#REF!</f>
        <v>#REF!</v>
      </c>
      <c r="R1111" t="e">
        <f>GRMSDetail!#REF!</f>
        <v>#REF!</v>
      </c>
      <c r="S1111" t="e">
        <f>GRMSDetail!#REF!</f>
        <v>#REF!</v>
      </c>
      <c r="T1111" t="e">
        <f>VLOOKUP('XL-OPT'!Q1111,Months!$A$4:$D$288,4)</f>
        <v>#REF!</v>
      </c>
    </row>
    <row r="1112" spans="15:20" x14ac:dyDescent="0.2">
      <c r="O1112" t="e">
        <f t="shared" si="45"/>
        <v>#REF!</v>
      </c>
      <c r="P1112" t="e">
        <f>GRMSDetail!#REF!</f>
        <v>#REF!</v>
      </c>
      <c r="Q1112" s="161" t="e">
        <f>GRMSDetail!#REF!</f>
        <v>#REF!</v>
      </c>
      <c r="R1112" t="e">
        <f>GRMSDetail!#REF!</f>
        <v>#REF!</v>
      </c>
      <c r="S1112" t="e">
        <f>GRMSDetail!#REF!</f>
        <v>#REF!</v>
      </c>
      <c r="T1112" t="e">
        <f>VLOOKUP('XL-OPT'!Q1112,Months!$A$4:$D$288,4)</f>
        <v>#REF!</v>
      </c>
    </row>
    <row r="1113" spans="15:20" x14ac:dyDescent="0.2">
      <c r="O1113" t="e">
        <f t="shared" si="45"/>
        <v>#REF!</v>
      </c>
      <c r="P1113" t="e">
        <f>GRMSDetail!#REF!</f>
        <v>#REF!</v>
      </c>
      <c r="Q1113" s="161" t="e">
        <f>GRMSDetail!#REF!</f>
        <v>#REF!</v>
      </c>
      <c r="R1113" t="e">
        <f>GRMSDetail!#REF!</f>
        <v>#REF!</v>
      </c>
      <c r="S1113" t="e">
        <f>GRMSDetail!#REF!</f>
        <v>#REF!</v>
      </c>
      <c r="T1113" t="e">
        <f>VLOOKUP('XL-OPT'!Q1113,Months!$A$4:$D$288,4)</f>
        <v>#REF!</v>
      </c>
    </row>
    <row r="1114" spans="15:20" x14ac:dyDescent="0.2">
      <c r="O1114" t="e">
        <f t="shared" si="45"/>
        <v>#REF!</v>
      </c>
      <c r="P1114" t="e">
        <f>GRMSDetail!#REF!</f>
        <v>#REF!</v>
      </c>
      <c r="Q1114" s="161" t="e">
        <f>GRMSDetail!#REF!</f>
        <v>#REF!</v>
      </c>
      <c r="R1114" t="e">
        <f>GRMSDetail!#REF!</f>
        <v>#REF!</v>
      </c>
      <c r="S1114" t="e">
        <f>GRMSDetail!#REF!</f>
        <v>#REF!</v>
      </c>
      <c r="T1114" t="e">
        <f>VLOOKUP('XL-OPT'!Q1114,Months!$A$4:$D$288,4)</f>
        <v>#REF!</v>
      </c>
    </row>
    <row r="1115" spans="15:20" x14ac:dyDescent="0.2">
      <c r="O1115" t="e">
        <f t="shared" si="45"/>
        <v>#REF!</v>
      </c>
      <c r="P1115" t="e">
        <f>GRMSDetail!#REF!</f>
        <v>#REF!</v>
      </c>
      <c r="Q1115" s="161" t="e">
        <f>GRMSDetail!#REF!</f>
        <v>#REF!</v>
      </c>
      <c r="R1115" t="e">
        <f>GRMSDetail!#REF!</f>
        <v>#REF!</v>
      </c>
      <c r="S1115" t="e">
        <f>GRMSDetail!#REF!</f>
        <v>#REF!</v>
      </c>
      <c r="T1115" t="e">
        <f>VLOOKUP('XL-OPT'!Q1115,Months!$A$4:$D$288,4)</f>
        <v>#REF!</v>
      </c>
    </row>
    <row r="1116" spans="15:20" x14ac:dyDescent="0.2">
      <c r="O1116" t="e">
        <f t="shared" si="45"/>
        <v>#REF!</v>
      </c>
      <c r="P1116" t="e">
        <f>GRMSDetail!#REF!</f>
        <v>#REF!</v>
      </c>
      <c r="Q1116" s="161" t="e">
        <f>GRMSDetail!#REF!</f>
        <v>#REF!</v>
      </c>
      <c r="R1116" t="e">
        <f>GRMSDetail!#REF!</f>
        <v>#REF!</v>
      </c>
      <c r="S1116" t="e">
        <f>GRMSDetail!#REF!</f>
        <v>#REF!</v>
      </c>
      <c r="T1116" t="e">
        <f>VLOOKUP('XL-OPT'!Q1116,Months!$A$4:$D$288,4)</f>
        <v>#REF!</v>
      </c>
    </row>
    <row r="1117" spans="15:20" x14ac:dyDescent="0.2">
      <c r="O1117" t="e">
        <f t="shared" si="45"/>
        <v>#REF!</v>
      </c>
      <c r="P1117" t="e">
        <f>GRMSDetail!#REF!</f>
        <v>#REF!</v>
      </c>
      <c r="Q1117" s="161" t="e">
        <f>GRMSDetail!#REF!</f>
        <v>#REF!</v>
      </c>
      <c r="R1117" t="e">
        <f>GRMSDetail!#REF!</f>
        <v>#REF!</v>
      </c>
      <c r="S1117" t="e">
        <f>GRMSDetail!#REF!</f>
        <v>#REF!</v>
      </c>
      <c r="T1117" t="e">
        <f>VLOOKUP('XL-OPT'!Q1117,Months!$A$4:$D$288,4)</f>
        <v>#REF!</v>
      </c>
    </row>
    <row r="1118" spans="15:20" x14ac:dyDescent="0.2">
      <c r="O1118" t="e">
        <f t="shared" si="45"/>
        <v>#REF!</v>
      </c>
      <c r="P1118" t="e">
        <f>GRMSDetail!#REF!</f>
        <v>#REF!</v>
      </c>
      <c r="Q1118" s="161" t="e">
        <f>GRMSDetail!#REF!</f>
        <v>#REF!</v>
      </c>
      <c r="R1118" t="e">
        <f>GRMSDetail!#REF!</f>
        <v>#REF!</v>
      </c>
      <c r="S1118" t="e">
        <f>GRMSDetail!#REF!</f>
        <v>#REF!</v>
      </c>
      <c r="T1118" t="e">
        <f>VLOOKUP('XL-OPT'!Q1118,Months!$A$4:$D$288,4)</f>
        <v>#REF!</v>
      </c>
    </row>
    <row r="1119" spans="15:20" x14ac:dyDescent="0.2">
      <c r="O1119" t="e">
        <f t="shared" si="45"/>
        <v>#REF!</v>
      </c>
      <c r="P1119" t="e">
        <f>GRMSDetail!#REF!</f>
        <v>#REF!</v>
      </c>
      <c r="Q1119" s="161" t="e">
        <f>GRMSDetail!#REF!</f>
        <v>#REF!</v>
      </c>
      <c r="R1119" t="e">
        <f>GRMSDetail!#REF!</f>
        <v>#REF!</v>
      </c>
      <c r="S1119" t="e">
        <f>GRMSDetail!#REF!</f>
        <v>#REF!</v>
      </c>
      <c r="T1119" t="e">
        <f>VLOOKUP('XL-OPT'!Q1119,Months!$A$4:$D$288,4)</f>
        <v>#REF!</v>
      </c>
    </row>
    <row r="1120" spans="15:20" x14ac:dyDescent="0.2">
      <c r="O1120" t="e">
        <f t="shared" si="45"/>
        <v>#REF!</v>
      </c>
      <c r="P1120" t="e">
        <f>GRMSDetail!#REF!</f>
        <v>#REF!</v>
      </c>
      <c r="Q1120" s="161" t="e">
        <f>GRMSDetail!#REF!</f>
        <v>#REF!</v>
      </c>
      <c r="R1120" t="e">
        <f>GRMSDetail!#REF!</f>
        <v>#REF!</v>
      </c>
      <c r="S1120" t="e">
        <f>GRMSDetail!#REF!</f>
        <v>#REF!</v>
      </c>
      <c r="T1120" t="e">
        <f>VLOOKUP('XL-OPT'!Q1120,Months!$A$4:$D$288,4)</f>
        <v>#REF!</v>
      </c>
    </row>
    <row r="1121" spans="15:20" x14ac:dyDescent="0.2">
      <c r="O1121" t="e">
        <f t="shared" si="45"/>
        <v>#REF!</v>
      </c>
      <c r="P1121" t="e">
        <f>GRMSDetail!#REF!</f>
        <v>#REF!</v>
      </c>
      <c r="Q1121" s="161" t="e">
        <f>GRMSDetail!#REF!</f>
        <v>#REF!</v>
      </c>
      <c r="R1121" t="e">
        <f>GRMSDetail!#REF!</f>
        <v>#REF!</v>
      </c>
      <c r="S1121" t="e">
        <f>GRMSDetail!#REF!</f>
        <v>#REF!</v>
      </c>
      <c r="T1121" t="e">
        <f>VLOOKUP('XL-OPT'!Q1121,Months!$A$4:$D$288,4)</f>
        <v>#REF!</v>
      </c>
    </row>
    <row r="1122" spans="15:20" x14ac:dyDescent="0.2">
      <c r="O1122" t="e">
        <f t="shared" si="45"/>
        <v>#REF!</v>
      </c>
      <c r="P1122" t="e">
        <f>GRMSDetail!#REF!</f>
        <v>#REF!</v>
      </c>
      <c r="Q1122" s="161" t="e">
        <f>GRMSDetail!#REF!</f>
        <v>#REF!</v>
      </c>
      <c r="R1122" t="e">
        <f>GRMSDetail!#REF!</f>
        <v>#REF!</v>
      </c>
      <c r="S1122" t="e">
        <f>GRMSDetail!#REF!</f>
        <v>#REF!</v>
      </c>
      <c r="T1122" t="e">
        <f>VLOOKUP('XL-OPT'!Q1122,Months!$A$4:$D$288,4)</f>
        <v>#REF!</v>
      </c>
    </row>
    <row r="1123" spans="15:20" x14ac:dyDescent="0.2">
      <c r="O1123" t="e">
        <f t="shared" si="45"/>
        <v>#REF!</v>
      </c>
      <c r="P1123" t="e">
        <f>GRMSDetail!#REF!</f>
        <v>#REF!</v>
      </c>
      <c r="Q1123" s="161" t="e">
        <f>GRMSDetail!#REF!</f>
        <v>#REF!</v>
      </c>
      <c r="R1123" t="e">
        <f>GRMSDetail!#REF!</f>
        <v>#REF!</v>
      </c>
      <c r="S1123" t="e">
        <f>GRMSDetail!#REF!</f>
        <v>#REF!</v>
      </c>
      <c r="T1123" t="e">
        <f>VLOOKUP('XL-OPT'!Q1123,Months!$A$4:$D$288,4)</f>
        <v>#REF!</v>
      </c>
    </row>
    <row r="1124" spans="15:20" x14ac:dyDescent="0.2">
      <c r="O1124" t="e">
        <f t="shared" si="45"/>
        <v>#REF!</v>
      </c>
      <c r="P1124" t="e">
        <f>GRMSDetail!#REF!</f>
        <v>#REF!</v>
      </c>
      <c r="Q1124" s="161" t="e">
        <f>GRMSDetail!#REF!</f>
        <v>#REF!</v>
      </c>
      <c r="R1124" t="e">
        <f>GRMSDetail!#REF!</f>
        <v>#REF!</v>
      </c>
      <c r="S1124" t="e">
        <f>GRMSDetail!#REF!</f>
        <v>#REF!</v>
      </c>
      <c r="T1124" t="e">
        <f>VLOOKUP('XL-OPT'!Q1124,Months!$A$4:$D$288,4)</f>
        <v>#REF!</v>
      </c>
    </row>
    <row r="1125" spans="15:20" x14ac:dyDescent="0.2">
      <c r="O1125" t="e">
        <f t="shared" si="45"/>
        <v>#REF!</v>
      </c>
      <c r="P1125" t="e">
        <f>GRMSDetail!#REF!</f>
        <v>#REF!</v>
      </c>
      <c r="Q1125" s="161" t="e">
        <f>GRMSDetail!#REF!</f>
        <v>#REF!</v>
      </c>
      <c r="R1125" t="e">
        <f>GRMSDetail!#REF!</f>
        <v>#REF!</v>
      </c>
      <c r="S1125" t="e">
        <f>GRMSDetail!#REF!</f>
        <v>#REF!</v>
      </c>
      <c r="T1125" t="e">
        <f>VLOOKUP('XL-OPT'!Q1125,Months!$A$4:$D$288,4)</f>
        <v>#REF!</v>
      </c>
    </row>
    <row r="1126" spans="15:20" x14ac:dyDescent="0.2">
      <c r="O1126" t="e">
        <f t="shared" si="45"/>
        <v>#REF!</v>
      </c>
      <c r="P1126" t="e">
        <f>GRMSDetail!#REF!</f>
        <v>#REF!</v>
      </c>
      <c r="Q1126" s="161" t="e">
        <f>GRMSDetail!#REF!</f>
        <v>#REF!</v>
      </c>
      <c r="R1126" t="e">
        <f>GRMSDetail!#REF!</f>
        <v>#REF!</v>
      </c>
      <c r="S1126" t="e">
        <f>GRMSDetail!#REF!</f>
        <v>#REF!</v>
      </c>
      <c r="T1126" t="e">
        <f>VLOOKUP('XL-OPT'!Q1126,Months!$A$4:$D$288,4)</f>
        <v>#REF!</v>
      </c>
    </row>
    <row r="1127" spans="15:20" x14ac:dyDescent="0.2">
      <c r="O1127" t="e">
        <f t="shared" si="45"/>
        <v>#REF!</v>
      </c>
      <c r="P1127" t="e">
        <f>GRMSDetail!#REF!</f>
        <v>#REF!</v>
      </c>
      <c r="Q1127" s="161" t="e">
        <f>GRMSDetail!#REF!</f>
        <v>#REF!</v>
      </c>
      <c r="R1127" t="e">
        <f>GRMSDetail!#REF!</f>
        <v>#REF!</v>
      </c>
      <c r="S1127" t="e">
        <f>GRMSDetail!#REF!</f>
        <v>#REF!</v>
      </c>
      <c r="T1127" t="e">
        <f>VLOOKUP('XL-OPT'!Q1127,Months!$A$4:$D$288,4)</f>
        <v>#REF!</v>
      </c>
    </row>
    <row r="1128" spans="15:20" x14ac:dyDescent="0.2">
      <c r="O1128" t="e">
        <f t="shared" si="45"/>
        <v>#REF!</v>
      </c>
      <c r="P1128" t="e">
        <f>GRMSDetail!#REF!</f>
        <v>#REF!</v>
      </c>
      <c r="Q1128" s="161" t="e">
        <f>GRMSDetail!#REF!</f>
        <v>#REF!</v>
      </c>
      <c r="R1128" t="e">
        <f>GRMSDetail!#REF!</f>
        <v>#REF!</v>
      </c>
      <c r="S1128" t="e">
        <f>GRMSDetail!#REF!</f>
        <v>#REF!</v>
      </c>
      <c r="T1128" t="e">
        <f>VLOOKUP('XL-OPT'!Q1128,Months!$A$4:$D$288,4)</f>
        <v>#REF!</v>
      </c>
    </row>
    <row r="1129" spans="15:20" x14ac:dyDescent="0.2">
      <c r="O1129" t="e">
        <f t="shared" si="45"/>
        <v>#REF!</v>
      </c>
      <c r="P1129" t="e">
        <f>GRMSDetail!#REF!</f>
        <v>#REF!</v>
      </c>
      <c r="Q1129" s="161" t="e">
        <f>GRMSDetail!#REF!</f>
        <v>#REF!</v>
      </c>
      <c r="R1129" t="e">
        <f>GRMSDetail!#REF!</f>
        <v>#REF!</v>
      </c>
      <c r="S1129" t="e">
        <f>GRMSDetail!#REF!</f>
        <v>#REF!</v>
      </c>
      <c r="T1129" t="e">
        <f>VLOOKUP('XL-OPT'!Q1129,Months!$A$4:$D$288,4)</f>
        <v>#REF!</v>
      </c>
    </row>
    <row r="1130" spans="15:20" x14ac:dyDescent="0.2">
      <c r="O1130" t="e">
        <f t="shared" si="45"/>
        <v>#REF!</v>
      </c>
      <c r="P1130" t="e">
        <f>GRMSDetail!#REF!</f>
        <v>#REF!</v>
      </c>
      <c r="Q1130" s="161" t="e">
        <f>GRMSDetail!#REF!</f>
        <v>#REF!</v>
      </c>
      <c r="R1130" t="e">
        <f>GRMSDetail!#REF!</f>
        <v>#REF!</v>
      </c>
      <c r="S1130" t="e">
        <f>GRMSDetail!#REF!</f>
        <v>#REF!</v>
      </c>
      <c r="T1130" t="e">
        <f>VLOOKUP('XL-OPT'!Q1130,Months!$A$4:$D$288,4)</f>
        <v>#REF!</v>
      </c>
    </row>
    <row r="1131" spans="15:20" x14ac:dyDescent="0.2">
      <c r="O1131" t="e">
        <f t="shared" si="45"/>
        <v>#REF!</v>
      </c>
      <c r="P1131" t="e">
        <f>GRMSDetail!#REF!</f>
        <v>#REF!</v>
      </c>
      <c r="Q1131" s="161" t="e">
        <f>GRMSDetail!#REF!</f>
        <v>#REF!</v>
      </c>
      <c r="R1131" t="e">
        <f>GRMSDetail!#REF!</f>
        <v>#REF!</v>
      </c>
      <c r="S1131" t="e">
        <f>GRMSDetail!#REF!</f>
        <v>#REF!</v>
      </c>
      <c r="T1131" t="e">
        <f>VLOOKUP('XL-OPT'!Q1131,Months!$A$4:$D$288,4)</f>
        <v>#REF!</v>
      </c>
    </row>
    <row r="1132" spans="15:20" x14ac:dyDescent="0.2">
      <c r="O1132" t="e">
        <f t="shared" si="45"/>
        <v>#REF!</v>
      </c>
      <c r="P1132" t="e">
        <f>GRMSDetail!#REF!</f>
        <v>#REF!</v>
      </c>
      <c r="Q1132" s="161" t="e">
        <f>GRMSDetail!#REF!</f>
        <v>#REF!</v>
      </c>
      <c r="R1132" t="e">
        <f>GRMSDetail!#REF!</f>
        <v>#REF!</v>
      </c>
      <c r="S1132" t="e">
        <f>GRMSDetail!#REF!</f>
        <v>#REF!</v>
      </c>
      <c r="T1132" t="e">
        <f>VLOOKUP('XL-OPT'!Q1132,Months!$A$4:$D$288,4)</f>
        <v>#REF!</v>
      </c>
    </row>
    <row r="1133" spans="15:20" x14ac:dyDescent="0.2">
      <c r="O1133" t="e">
        <f t="shared" si="45"/>
        <v>#REF!</v>
      </c>
      <c r="P1133" t="e">
        <f>GRMSDetail!#REF!</f>
        <v>#REF!</v>
      </c>
      <c r="Q1133" s="161" t="e">
        <f>GRMSDetail!#REF!</f>
        <v>#REF!</v>
      </c>
      <c r="R1133" t="e">
        <f>GRMSDetail!#REF!</f>
        <v>#REF!</v>
      </c>
      <c r="S1133" t="e">
        <f>GRMSDetail!#REF!</f>
        <v>#REF!</v>
      </c>
      <c r="T1133" t="e">
        <f>VLOOKUP('XL-OPT'!Q1133,Months!$A$4:$D$288,4)</f>
        <v>#REF!</v>
      </c>
    </row>
    <row r="1134" spans="15:20" x14ac:dyDescent="0.2">
      <c r="O1134" t="e">
        <f t="shared" si="45"/>
        <v>#REF!</v>
      </c>
      <c r="P1134" t="e">
        <f>GRMSDetail!#REF!</f>
        <v>#REF!</v>
      </c>
      <c r="Q1134" s="161" t="e">
        <f>GRMSDetail!#REF!</f>
        <v>#REF!</v>
      </c>
      <c r="R1134" t="e">
        <f>GRMSDetail!#REF!</f>
        <v>#REF!</v>
      </c>
      <c r="S1134" t="e">
        <f>GRMSDetail!#REF!</f>
        <v>#REF!</v>
      </c>
      <c r="T1134" t="e">
        <f>VLOOKUP('XL-OPT'!Q1134,Months!$A$4:$D$288,4)</f>
        <v>#REF!</v>
      </c>
    </row>
    <row r="1135" spans="15:20" x14ac:dyDescent="0.2">
      <c r="O1135" t="e">
        <f t="shared" si="45"/>
        <v>#REF!</v>
      </c>
      <c r="P1135" t="e">
        <f>GRMSDetail!#REF!</f>
        <v>#REF!</v>
      </c>
      <c r="Q1135" s="161" t="e">
        <f>GRMSDetail!#REF!</f>
        <v>#REF!</v>
      </c>
      <c r="R1135" t="e">
        <f>GRMSDetail!#REF!</f>
        <v>#REF!</v>
      </c>
      <c r="S1135" t="e">
        <f>GRMSDetail!#REF!</f>
        <v>#REF!</v>
      </c>
      <c r="T1135" t="e">
        <f>VLOOKUP('XL-OPT'!Q1135,Months!$A$4:$D$288,4)</f>
        <v>#REF!</v>
      </c>
    </row>
    <row r="1136" spans="15:20" x14ac:dyDescent="0.2">
      <c r="O1136" t="e">
        <f t="shared" si="45"/>
        <v>#REF!</v>
      </c>
      <c r="P1136" t="e">
        <f>GRMSDetail!#REF!</f>
        <v>#REF!</v>
      </c>
      <c r="Q1136" s="161" t="e">
        <f>GRMSDetail!#REF!</f>
        <v>#REF!</v>
      </c>
      <c r="R1136" t="e">
        <f>GRMSDetail!#REF!</f>
        <v>#REF!</v>
      </c>
      <c r="S1136" t="e">
        <f>GRMSDetail!#REF!</f>
        <v>#REF!</v>
      </c>
      <c r="T1136" t="e">
        <f>VLOOKUP('XL-OPT'!Q1136,Months!$A$4:$D$288,4)</f>
        <v>#REF!</v>
      </c>
    </row>
    <row r="1137" spans="15:20" x14ac:dyDescent="0.2">
      <c r="O1137" t="e">
        <f t="shared" si="45"/>
        <v>#REF!</v>
      </c>
      <c r="P1137" t="e">
        <f>GRMSDetail!#REF!</f>
        <v>#REF!</v>
      </c>
      <c r="Q1137" s="161" t="e">
        <f>GRMSDetail!#REF!</f>
        <v>#REF!</v>
      </c>
      <c r="R1137" t="e">
        <f>GRMSDetail!#REF!</f>
        <v>#REF!</v>
      </c>
      <c r="S1137" t="e">
        <f>GRMSDetail!#REF!</f>
        <v>#REF!</v>
      </c>
      <c r="T1137" t="e">
        <f>VLOOKUP('XL-OPT'!Q1137,Months!$A$4:$D$288,4)</f>
        <v>#REF!</v>
      </c>
    </row>
    <row r="1138" spans="15:20" x14ac:dyDescent="0.2">
      <c r="O1138" t="e">
        <f t="shared" si="45"/>
        <v>#REF!</v>
      </c>
      <c r="P1138" t="e">
        <f>GRMSDetail!#REF!</f>
        <v>#REF!</v>
      </c>
      <c r="Q1138" s="161" t="e">
        <f>GRMSDetail!#REF!</f>
        <v>#REF!</v>
      </c>
      <c r="R1138" t="e">
        <f>GRMSDetail!#REF!</f>
        <v>#REF!</v>
      </c>
      <c r="S1138" t="e">
        <f>GRMSDetail!#REF!</f>
        <v>#REF!</v>
      </c>
      <c r="T1138" t="e">
        <f>VLOOKUP('XL-OPT'!Q1138,Months!$A$4:$D$288,4)</f>
        <v>#REF!</v>
      </c>
    </row>
    <row r="1139" spans="15:20" x14ac:dyDescent="0.2">
      <c r="O1139" t="e">
        <f t="shared" si="45"/>
        <v>#REF!</v>
      </c>
      <c r="P1139" t="e">
        <f>GRMSDetail!#REF!</f>
        <v>#REF!</v>
      </c>
      <c r="Q1139" s="161" t="e">
        <f>GRMSDetail!#REF!</f>
        <v>#REF!</v>
      </c>
      <c r="R1139" t="e">
        <f>GRMSDetail!#REF!</f>
        <v>#REF!</v>
      </c>
      <c r="S1139" t="e">
        <f>GRMSDetail!#REF!</f>
        <v>#REF!</v>
      </c>
      <c r="T1139" t="e">
        <f>VLOOKUP('XL-OPT'!Q1139,Months!$A$4:$D$288,4)</f>
        <v>#REF!</v>
      </c>
    </row>
    <row r="1140" spans="15:20" x14ac:dyDescent="0.2">
      <c r="O1140" t="e">
        <f t="shared" si="45"/>
        <v>#REF!</v>
      </c>
      <c r="P1140" t="e">
        <f>GRMSDetail!#REF!</f>
        <v>#REF!</v>
      </c>
      <c r="Q1140" s="161" t="e">
        <f>GRMSDetail!#REF!</f>
        <v>#REF!</v>
      </c>
      <c r="R1140" t="e">
        <f>GRMSDetail!#REF!</f>
        <v>#REF!</v>
      </c>
      <c r="S1140" t="e">
        <f>GRMSDetail!#REF!</f>
        <v>#REF!</v>
      </c>
      <c r="T1140" t="e">
        <f>VLOOKUP('XL-OPT'!Q1140,Months!$A$4:$D$288,4)</f>
        <v>#REF!</v>
      </c>
    </row>
    <row r="1141" spans="15:20" x14ac:dyDescent="0.2">
      <c r="O1141" t="e">
        <f t="shared" si="45"/>
        <v>#REF!</v>
      </c>
      <c r="P1141" t="e">
        <f>GRMSDetail!#REF!</f>
        <v>#REF!</v>
      </c>
      <c r="Q1141" s="161" t="e">
        <f>GRMSDetail!#REF!</f>
        <v>#REF!</v>
      </c>
      <c r="R1141" t="e">
        <f>GRMSDetail!#REF!</f>
        <v>#REF!</v>
      </c>
      <c r="S1141" t="e">
        <f>GRMSDetail!#REF!</f>
        <v>#REF!</v>
      </c>
      <c r="T1141" t="e">
        <f>VLOOKUP('XL-OPT'!Q1141,Months!$A$4:$D$288,4)</f>
        <v>#REF!</v>
      </c>
    </row>
    <row r="1142" spans="15:20" x14ac:dyDescent="0.2">
      <c r="O1142" t="e">
        <f t="shared" si="45"/>
        <v>#REF!</v>
      </c>
      <c r="P1142" t="e">
        <f>GRMSDetail!#REF!</f>
        <v>#REF!</v>
      </c>
      <c r="Q1142" s="161" t="e">
        <f>GRMSDetail!#REF!</f>
        <v>#REF!</v>
      </c>
      <c r="R1142" t="e">
        <f>GRMSDetail!#REF!</f>
        <v>#REF!</v>
      </c>
      <c r="S1142" t="e">
        <f>GRMSDetail!#REF!</f>
        <v>#REF!</v>
      </c>
      <c r="T1142" t="e">
        <f>VLOOKUP('XL-OPT'!Q1142,Months!$A$4:$D$288,4)</f>
        <v>#REF!</v>
      </c>
    </row>
    <row r="1143" spans="15:20" x14ac:dyDescent="0.2">
      <c r="O1143" t="e">
        <f t="shared" si="45"/>
        <v>#REF!</v>
      </c>
      <c r="P1143" t="e">
        <f>GRMSDetail!#REF!</f>
        <v>#REF!</v>
      </c>
      <c r="Q1143" s="161" t="e">
        <f>GRMSDetail!#REF!</f>
        <v>#REF!</v>
      </c>
      <c r="R1143" t="e">
        <f>GRMSDetail!#REF!</f>
        <v>#REF!</v>
      </c>
      <c r="S1143" t="e">
        <f>GRMSDetail!#REF!</f>
        <v>#REF!</v>
      </c>
      <c r="T1143" t="e">
        <f>VLOOKUP('XL-OPT'!Q1143,Months!$A$4:$D$288,4)</f>
        <v>#REF!</v>
      </c>
    </row>
    <row r="1144" spans="15:20" x14ac:dyDescent="0.2">
      <c r="O1144" t="e">
        <f t="shared" si="45"/>
        <v>#REF!</v>
      </c>
      <c r="P1144" t="e">
        <f>GRMSDetail!#REF!</f>
        <v>#REF!</v>
      </c>
      <c r="Q1144" s="161" t="e">
        <f>GRMSDetail!#REF!</f>
        <v>#REF!</v>
      </c>
      <c r="R1144" t="e">
        <f>GRMSDetail!#REF!</f>
        <v>#REF!</v>
      </c>
      <c r="S1144" t="e">
        <f>GRMSDetail!#REF!</f>
        <v>#REF!</v>
      </c>
      <c r="T1144" t="e">
        <f>VLOOKUP('XL-OPT'!Q1144,Months!$A$4:$D$288,4)</f>
        <v>#REF!</v>
      </c>
    </row>
    <row r="1145" spans="15:20" x14ac:dyDescent="0.2">
      <c r="O1145" t="e">
        <f t="shared" si="45"/>
        <v>#REF!</v>
      </c>
      <c r="P1145" t="e">
        <f>GRMSDetail!#REF!</f>
        <v>#REF!</v>
      </c>
      <c r="Q1145" s="161" t="e">
        <f>GRMSDetail!#REF!</f>
        <v>#REF!</v>
      </c>
      <c r="R1145" t="e">
        <f>GRMSDetail!#REF!</f>
        <v>#REF!</v>
      </c>
      <c r="S1145" t="e">
        <f>GRMSDetail!#REF!</f>
        <v>#REF!</v>
      </c>
      <c r="T1145" t="e">
        <f>VLOOKUP('XL-OPT'!Q1145,Months!$A$4:$D$288,4)</f>
        <v>#REF!</v>
      </c>
    </row>
    <row r="1146" spans="15:20" x14ac:dyDescent="0.2">
      <c r="O1146" t="e">
        <f t="shared" si="45"/>
        <v>#REF!</v>
      </c>
      <c r="P1146" t="e">
        <f>GRMSDetail!#REF!</f>
        <v>#REF!</v>
      </c>
      <c r="Q1146" s="161" t="e">
        <f>GRMSDetail!#REF!</f>
        <v>#REF!</v>
      </c>
      <c r="R1146" t="e">
        <f>GRMSDetail!#REF!</f>
        <v>#REF!</v>
      </c>
      <c r="S1146" t="e">
        <f>GRMSDetail!#REF!</f>
        <v>#REF!</v>
      </c>
      <c r="T1146" t="e">
        <f>VLOOKUP('XL-OPT'!Q1146,Months!$A$4:$D$288,4)</f>
        <v>#REF!</v>
      </c>
    </row>
    <row r="1147" spans="15:20" x14ac:dyDescent="0.2">
      <c r="O1147" t="e">
        <f t="shared" si="45"/>
        <v>#REF!</v>
      </c>
      <c r="P1147" t="e">
        <f>GRMSDetail!#REF!</f>
        <v>#REF!</v>
      </c>
      <c r="Q1147" s="161" t="e">
        <f>GRMSDetail!#REF!</f>
        <v>#REF!</v>
      </c>
      <c r="R1147" t="e">
        <f>GRMSDetail!#REF!</f>
        <v>#REF!</v>
      </c>
      <c r="S1147" t="e">
        <f>GRMSDetail!#REF!</f>
        <v>#REF!</v>
      </c>
      <c r="T1147" t="e">
        <f>VLOOKUP('XL-OPT'!Q1147,Months!$A$4:$D$288,4)</f>
        <v>#REF!</v>
      </c>
    </row>
    <row r="1148" spans="15:20" x14ac:dyDescent="0.2">
      <c r="O1148" t="e">
        <f t="shared" si="45"/>
        <v>#REF!</v>
      </c>
      <c r="P1148" t="e">
        <f>GRMSDetail!#REF!</f>
        <v>#REF!</v>
      </c>
      <c r="Q1148" s="161" t="e">
        <f>GRMSDetail!#REF!</f>
        <v>#REF!</v>
      </c>
      <c r="R1148" t="e">
        <f>GRMSDetail!#REF!</f>
        <v>#REF!</v>
      </c>
      <c r="S1148" t="e">
        <f>GRMSDetail!#REF!</f>
        <v>#REF!</v>
      </c>
      <c r="T1148" t="e">
        <f>VLOOKUP('XL-OPT'!Q1148,Months!$A$4:$D$288,4)</f>
        <v>#REF!</v>
      </c>
    </row>
    <row r="1149" spans="15:20" x14ac:dyDescent="0.2">
      <c r="O1149" t="e">
        <f t="shared" si="45"/>
        <v>#REF!</v>
      </c>
      <c r="P1149" t="e">
        <f>GRMSDetail!#REF!</f>
        <v>#REF!</v>
      </c>
      <c r="Q1149" s="161" t="e">
        <f>GRMSDetail!#REF!</f>
        <v>#REF!</v>
      </c>
      <c r="R1149" t="e">
        <f>GRMSDetail!#REF!</f>
        <v>#REF!</v>
      </c>
      <c r="S1149" t="e">
        <f>GRMSDetail!#REF!</f>
        <v>#REF!</v>
      </c>
      <c r="T1149" t="e">
        <f>VLOOKUP('XL-OPT'!Q1149,Months!$A$4:$D$288,4)</f>
        <v>#REF!</v>
      </c>
    </row>
    <row r="1150" spans="15:20" x14ac:dyDescent="0.2">
      <c r="O1150" t="e">
        <f t="shared" si="45"/>
        <v>#REF!</v>
      </c>
      <c r="P1150" t="e">
        <f>GRMSDetail!#REF!</f>
        <v>#REF!</v>
      </c>
      <c r="Q1150" s="161" t="e">
        <f>GRMSDetail!#REF!</f>
        <v>#REF!</v>
      </c>
      <c r="R1150" t="e">
        <f>GRMSDetail!#REF!</f>
        <v>#REF!</v>
      </c>
      <c r="S1150" t="e">
        <f>GRMSDetail!#REF!</f>
        <v>#REF!</v>
      </c>
      <c r="T1150" t="e">
        <f>VLOOKUP('XL-OPT'!Q1150,Months!$A$4:$D$288,4)</f>
        <v>#REF!</v>
      </c>
    </row>
    <row r="1151" spans="15:20" x14ac:dyDescent="0.2">
      <c r="O1151" t="e">
        <f t="shared" si="45"/>
        <v>#REF!</v>
      </c>
      <c r="P1151" t="e">
        <f>GRMSDetail!#REF!</f>
        <v>#REF!</v>
      </c>
      <c r="Q1151" s="161" t="e">
        <f>GRMSDetail!#REF!</f>
        <v>#REF!</v>
      </c>
      <c r="R1151" t="e">
        <f>GRMSDetail!#REF!</f>
        <v>#REF!</v>
      </c>
      <c r="S1151" t="e">
        <f>GRMSDetail!#REF!</f>
        <v>#REF!</v>
      </c>
      <c r="T1151" t="e">
        <f>VLOOKUP('XL-OPT'!Q1151,Months!$A$4:$D$288,4)</f>
        <v>#REF!</v>
      </c>
    </row>
    <row r="1152" spans="15:20" x14ac:dyDescent="0.2">
      <c r="O1152" t="e">
        <f t="shared" si="45"/>
        <v>#REF!</v>
      </c>
      <c r="P1152" t="e">
        <f>GRMSDetail!#REF!</f>
        <v>#REF!</v>
      </c>
      <c r="Q1152" s="161" t="e">
        <f>GRMSDetail!#REF!</f>
        <v>#REF!</v>
      </c>
      <c r="R1152" t="e">
        <f>GRMSDetail!#REF!</f>
        <v>#REF!</v>
      </c>
      <c r="S1152" t="e">
        <f>GRMSDetail!#REF!</f>
        <v>#REF!</v>
      </c>
      <c r="T1152" t="e">
        <f>VLOOKUP('XL-OPT'!Q1152,Months!$A$4:$D$288,4)</f>
        <v>#REF!</v>
      </c>
    </row>
    <row r="1153" spans="15:20" x14ac:dyDescent="0.2">
      <c r="O1153" t="e">
        <f t="shared" ref="O1153:O1216" si="46">CONCATENATE(P1153,Q1153)</f>
        <v>#REF!</v>
      </c>
      <c r="P1153" t="e">
        <f>GRMSDetail!#REF!</f>
        <v>#REF!</v>
      </c>
      <c r="Q1153" s="161" t="e">
        <f>GRMSDetail!#REF!</f>
        <v>#REF!</v>
      </c>
      <c r="R1153" t="e">
        <f>GRMSDetail!#REF!</f>
        <v>#REF!</v>
      </c>
      <c r="S1153" t="e">
        <f>GRMSDetail!#REF!</f>
        <v>#REF!</v>
      </c>
      <c r="T1153" t="e">
        <f>VLOOKUP('XL-OPT'!Q1153,Months!$A$4:$D$288,4)</f>
        <v>#REF!</v>
      </c>
    </row>
    <row r="1154" spans="15:20" x14ac:dyDescent="0.2">
      <c r="O1154" t="e">
        <f t="shared" si="46"/>
        <v>#REF!</v>
      </c>
      <c r="P1154" t="e">
        <f>GRMSDetail!#REF!</f>
        <v>#REF!</v>
      </c>
      <c r="Q1154" s="161" t="e">
        <f>GRMSDetail!#REF!</f>
        <v>#REF!</v>
      </c>
      <c r="R1154" t="e">
        <f>GRMSDetail!#REF!</f>
        <v>#REF!</v>
      </c>
      <c r="S1154" t="e">
        <f>GRMSDetail!#REF!</f>
        <v>#REF!</v>
      </c>
      <c r="T1154" t="e">
        <f>VLOOKUP('XL-OPT'!Q1154,Months!$A$4:$D$288,4)</f>
        <v>#REF!</v>
      </c>
    </row>
    <row r="1155" spans="15:20" x14ac:dyDescent="0.2">
      <c r="O1155" t="e">
        <f t="shared" si="46"/>
        <v>#REF!</v>
      </c>
      <c r="P1155" t="e">
        <f>GRMSDetail!#REF!</f>
        <v>#REF!</v>
      </c>
      <c r="Q1155" s="161" t="e">
        <f>GRMSDetail!#REF!</f>
        <v>#REF!</v>
      </c>
      <c r="R1155" t="e">
        <f>GRMSDetail!#REF!</f>
        <v>#REF!</v>
      </c>
      <c r="S1155" t="e">
        <f>GRMSDetail!#REF!</f>
        <v>#REF!</v>
      </c>
      <c r="T1155" t="e">
        <f>VLOOKUP('XL-OPT'!Q1155,Months!$A$4:$D$288,4)</f>
        <v>#REF!</v>
      </c>
    </row>
    <row r="1156" spans="15:20" x14ac:dyDescent="0.2">
      <c r="O1156" t="e">
        <f t="shared" si="46"/>
        <v>#REF!</v>
      </c>
      <c r="P1156" t="e">
        <f>GRMSDetail!#REF!</f>
        <v>#REF!</v>
      </c>
      <c r="Q1156" s="161" t="e">
        <f>GRMSDetail!#REF!</f>
        <v>#REF!</v>
      </c>
      <c r="R1156" t="e">
        <f>GRMSDetail!#REF!</f>
        <v>#REF!</v>
      </c>
      <c r="S1156" t="e">
        <f>GRMSDetail!#REF!</f>
        <v>#REF!</v>
      </c>
      <c r="T1156" t="e">
        <f>VLOOKUP('XL-OPT'!Q1156,Months!$A$4:$D$288,4)</f>
        <v>#REF!</v>
      </c>
    </row>
    <row r="1157" spans="15:20" x14ac:dyDescent="0.2">
      <c r="O1157" t="e">
        <f t="shared" si="46"/>
        <v>#REF!</v>
      </c>
      <c r="P1157" t="e">
        <f>GRMSDetail!#REF!</f>
        <v>#REF!</v>
      </c>
      <c r="Q1157" s="161" t="e">
        <f>GRMSDetail!#REF!</f>
        <v>#REF!</v>
      </c>
      <c r="R1157" t="e">
        <f>GRMSDetail!#REF!</f>
        <v>#REF!</v>
      </c>
      <c r="S1157" t="e">
        <f>GRMSDetail!#REF!</f>
        <v>#REF!</v>
      </c>
      <c r="T1157" t="e">
        <f>VLOOKUP('XL-OPT'!Q1157,Months!$A$4:$D$288,4)</f>
        <v>#REF!</v>
      </c>
    </row>
    <row r="1158" spans="15:20" x14ac:dyDescent="0.2">
      <c r="O1158" t="e">
        <f t="shared" si="46"/>
        <v>#REF!</v>
      </c>
      <c r="P1158" t="e">
        <f>GRMSDetail!#REF!</f>
        <v>#REF!</v>
      </c>
      <c r="Q1158" s="161" t="e">
        <f>GRMSDetail!#REF!</f>
        <v>#REF!</v>
      </c>
      <c r="R1158" t="e">
        <f>GRMSDetail!#REF!</f>
        <v>#REF!</v>
      </c>
      <c r="S1158" t="e">
        <f>GRMSDetail!#REF!</f>
        <v>#REF!</v>
      </c>
      <c r="T1158" t="e">
        <f>VLOOKUP('XL-OPT'!Q1158,Months!$A$4:$D$288,4)</f>
        <v>#REF!</v>
      </c>
    </row>
    <row r="1159" spans="15:20" x14ac:dyDescent="0.2">
      <c r="O1159" t="e">
        <f t="shared" si="46"/>
        <v>#REF!</v>
      </c>
      <c r="P1159" t="e">
        <f>GRMSDetail!#REF!</f>
        <v>#REF!</v>
      </c>
      <c r="Q1159" s="161" t="e">
        <f>GRMSDetail!#REF!</f>
        <v>#REF!</v>
      </c>
      <c r="R1159" t="e">
        <f>GRMSDetail!#REF!</f>
        <v>#REF!</v>
      </c>
      <c r="S1159" t="e">
        <f>GRMSDetail!#REF!</f>
        <v>#REF!</v>
      </c>
      <c r="T1159" t="e">
        <f>VLOOKUP('XL-OPT'!Q1159,Months!$A$4:$D$288,4)</f>
        <v>#REF!</v>
      </c>
    </row>
    <row r="1160" spans="15:20" x14ac:dyDescent="0.2">
      <c r="O1160" t="e">
        <f t="shared" si="46"/>
        <v>#REF!</v>
      </c>
      <c r="P1160" t="e">
        <f>GRMSDetail!#REF!</f>
        <v>#REF!</v>
      </c>
      <c r="Q1160" s="161" t="e">
        <f>GRMSDetail!#REF!</f>
        <v>#REF!</v>
      </c>
      <c r="R1160" t="e">
        <f>GRMSDetail!#REF!</f>
        <v>#REF!</v>
      </c>
      <c r="S1160" t="e">
        <f>GRMSDetail!#REF!</f>
        <v>#REF!</v>
      </c>
      <c r="T1160" t="e">
        <f>VLOOKUP('XL-OPT'!Q1160,Months!$A$4:$D$288,4)</f>
        <v>#REF!</v>
      </c>
    </row>
    <row r="1161" spans="15:20" x14ac:dyDescent="0.2">
      <c r="O1161" t="e">
        <f t="shared" si="46"/>
        <v>#REF!</v>
      </c>
      <c r="P1161" t="e">
        <f>GRMSDetail!#REF!</f>
        <v>#REF!</v>
      </c>
      <c r="Q1161" s="161" t="e">
        <f>GRMSDetail!#REF!</f>
        <v>#REF!</v>
      </c>
      <c r="R1161" t="e">
        <f>GRMSDetail!#REF!</f>
        <v>#REF!</v>
      </c>
      <c r="S1161" t="e">
        <f>GRMSDetail!#REF!</f>
        <v>#REF!</v>
      </c>
      <c r="T1161" t="e">
        <f>VLOOKUP('XL-OPT'!Q1161,Months!$A$4:$D$288,4)</f>
        <v>#REF!</v>
      </c>
    </row>
    <row r="1162" spans="15:20" x14ac:dyDescent="0.2">
      <c r="O1162" t="e">
        <f t="shared" si="46"/>
        <v>#REF!</v>
      </c>
      <c r="P1162" t="e">
        <f>GRMSDetail!#REF!</f>
        <v>#REF!</v>
      </c>
      <c r="Q1162" s="161" t="e">
        <f>GRMSDetail!#REF!</f>
        <v>#REF!</v>
      </c>
      <c r="R1162" t="e">
        <f>GRMSDetail!#REF!</f>
        <v>#REF!</v>
      </c>
      <c r="S1162" t="e">
        <f>GRMSDetail!#REF!</f>
        <v>#REF!</v>
      </c>
      <c r="T1162" t="e">
        <f>VLOOKUP('XL-OPT'!Q1162,Months!$A$4:$D$288,4)</f>
        <v>#REF!</v>
      </c>
    </row>
    <row r="1163" spans="15:20" x14ac:dyDescent="0.2">
      <c r="O1163" t="e">
        <f t="shared" si="46"/>
        <v>#REF!</v>
      </c>
      <c r="P1163" t="e">
        <f>GRMSDetail!#REF!</f>
        <v>#REF!</v>
      </c>
      <c r="Q1163" s="161" t="e">
        <f>GRMSDetail!#REF!</f>
        <v>#REF!</v>
      </c>
      <c r="R1163" t="e">
        <f>GRMSDetail!#REF!</f>
        <v>#REF!</v>
      </c>
      <c r="S1163" t="e">
        <f>GRMSDetail!#REF!</f>
        <v>#REF!</v>
      </c>
      <c r="T1163" t="e">
        <f>VLOOKUP('XL-OPT'!Q1163,Months!$A$4:$D$288,4)</f>
        <v>#REF!</v>
      </c>
    </row>
    <row r="1164" spans="15:20" x14ac:dyDescent="0.2">
      <c r="O1164" t="e">
        <f t="shared" si="46"/>
        <v>#REF!</v>
      </c>
      <c r="P1164" t="e">
        <f>GRMSDetail!#REF!</f>
        <v>#REF!</v>
      </c>
      <c r="Q1164" s="161" t="e">
        <f>GRMSDetail!#REF!</f>
        <v>#REF!</v>
      </c>
      <c r="R1164" t="e">
        <f>GRMSDetail!#REF!</f>
        <v>#REF!</v>
      </c>
      <c r="S1164" t="e">
        <f>GRMSDetail!#REF!</f>
        <v>#REF!</v>
      </c>
      <c r="T1164" t="e">
        <f>VLOOKUP('XL-OPT'!Q1164,Months!$A$4:$D$288,4)</f>
        <v>#REF!</v>
      </c>
    </row>
    <row r="1165" spans="15:20" x14ac:dyDescent="0.2">
      <c r="O1165" t="e">
        <f t="shared" si="46"/>
        <v>#REF!</v>
      </c>
      <c r="P1165" t="e">
        <f>GRMSDetail!#REF!</f>
        <v>#REF!</v>
      </c>
      <c r="Q1165" s="161" t="e">
        <f>GRMSDetail!#REF!</f>
        <v>#REF!</v>
      </c>
      <c r="R1165" t="e">
        <f>GRMSDetail!#REF!</f>
        <v>#REF!</v>
      </c>
      <c r="S1165" t="e">
        <f>GRMSDetail!#REF!</f>
        <v>#REF!</v>
      </c>
      <c r="T1165" t="e">
        <f>VLOOKUP('XL-OPT'!Q1165,Months!$A$4:$D$288,4)</f>
        <v>#REF!</v>
      </c>
    </row>
    <row r="1166" spans="15:20" x14ac:dyDescent="0.2">
      <c r="O1166" t="e">
        <f t="shared" si="46"/>
        <v>#REF!</v>
      </c>
      <c r="P1166" t="e">
        <f>GRMSDetail!#REF!</f>
        <v>#REF!</v>
      </c>
      <c r="Q1166" s="161" t="e">
        <f>GRMSDetail!#REF!</f>
        <v>#REF!</v>
      </c>
      <c r="R1166" t="e">
        <f>GRMSDetail!#REF!</f>
        <v>#REF!</v>
      </c>
      <c r="S1166" t="e">
        <f>GRMSDetail!#REF!</f>
        <v>#REF!</v>
      </c>
      <c r="T1166" t="e">
        <f>VLOOKUP('XL-OPT'!Q1166,Months!$A$4:$D$288,4)</f>
        <v>#REF!</v>
      </c>
    </row>
    <row r="1167" spans="15:20" x14ac:dyDescent="0.2">
      <c r="O1167" t="e">
        <f t="shared" si="46"/>
        <v>#REF!</v>
      </c>
      <c r="P1167" t="e">
        <f>GRMSDetail!#REF!</f>
        <v>#REF!</v>
      </c>
      <c r="Q1167" s="161" t="e">
        <f>GRMSDetail!#REF!</f>
        <v>#REF!</v>
      </c>
      <c r="R1167" t="e">
        <f>GRMSDetail!#REF!</f>
        <v>#REF!</v>
      </c>
      <c r="S1167" t="e">
        <f>GRMSDetail!#REF!</f>
        <v>#REF!</v>
      </c>
      <c r="T1167" t="e">
        <f>VLOOKUP('XL-OPT'!Q1167,Months!$A$4:$D$288,4)</f>
        <v>#REF!</v>
      </c>
    </row>
    <row r="1168" spans="15:20" x14ac:dyDescent="0.2">
      <c r="O1168" t="e">
        <f t="shared" si="46"/>
        <v>#REF!</v>
      </c>
      <c r="P1168" t="e">
        <f>GRMSDetail!#REF!</f>
        <v>#REF!</v>
      </c>
      <c r="Q1168" s="161" t="e">
        <f>GRMSDetail!#REF!</f>
        <v>#REF!</v>
      </c>
      <c r="R1168" t="e">
        <f>GRMSDetail!#REF!</f>
        <v>#REF!</v>
      </c>
      <c r="S1168" t="e">
        <f>GRMSDetail!#REF!</f>
        <v>#REF!</v>
      </c>
      <c r="T1168" t="e">
        <f>VLOOKUP('XL-OPT'!Q1168,Months!$A$4:$D$288,4)</f>
        <v>#REF!</v>
      </c>
    </row>
    <row r="1169" spans="15:20" x14ac:dyDescent="0.2">
      <c r="O1169" t="e">
        <f t="shared" si="46"/>
        <v>#REF!</v>
      </c>
      <c r="P1169" t="e">
        <f>GRMSDetail!#REF!</f>
        <v>#REF!</v>
      </c>
      <c r="Q1169" s="161" t="e">
        <f>GRMSDetail!#REF!</f>
        <v>#REF!</v>
      </c>
      <c r="R1169" t="e">
        <f>GRMSDetail!#REF!</f>
        <v>#REF!</v>
      </c>
      <c r="S1169" t="e">
        <f>GRMSDetail!#REF!</f>
        <v>#REF!</v>
      </c>
      <c r="T1169" t="e">
        <f>VLOOKUP('XL-OPT'!Q1169,Months!$A$4:$D$288,4)</f>
        <v>#REF!</v>
      </c>
    </row>
    <row r="1170" spans="15:20" x14ac:dyDescent="0.2">
      <c r="O1170" t="e">
        <f t="shared" si="46"/>
        <v>#REF!</v>
      </c>
      <c r="P1170" t="e">
        <f>GRMSDetail!#REF!</f>
        <v>#REF!</v>
      </c>
      <c r="Q1170" s="161" t="e">
        <f>GRMSDetail!#REF!</f>
        <v>#REF!</v>
      </c>
      <c r="R1170" t="e">
        <f>GRMSDetail!#REF!</f>
        <v>#REF!</v>
      </c>
      <c r="S1170" t="e">
        <f>GRMSDetail!#REF!</f>
        <v>#REF!</v>
      </c>
      <c r="T1170" t="e">
        <f>VLOOKUP('XL-OPT'!Q1170,Months!$A$4:$D$288,4)</f>
        <v>#REF!</v>
      </c>
    </row>
    <row r="1171" spans="15:20" x14ac:dyDescent="0.2">
      <c r="O1171" t="e">
        <f t="shared" si="46"/>
        <v>#REF!</v>
      </c>
      <c r="P1171" t="e">
        <f>GRMSDetail!#REF!</f>
        <v>#REF!</v>
      </c>
      <c r="Q1171" s="161" t="e">
        <f>GRMSDetail!#REF!</f>
        <v>#REF!</v>
      </c>
      <c r="R1171" t="e">
        <f>GRMSDetail!#REF!</f>
        <v>#REF!</v>
      </c>
      <c r="S1171" t="e">
        <f>GRMSDetail!#REF!</f>
        <v>#REF!</v>
      </c>
      <c r="T1171" t="e">
        <f>VLOOKUP('XL-OPT'!Q1171,Months!$A$4:$D$288,4)</f>
        <v>#REF!</v>
      </c>
    </row>
    <row r="1172" spans="15:20" x14ac:dyDescent="0.2">
      <c r="O1172" t="e">
        <f t="shared" si="46"/>
        <v>#REF!</v>
      </c>
      <c r="P1172" t="e">
        <f>GRMSDetail!#REF!</f>
        <v>#REF!</v>
      </c>
      <c r="Q1172" s="161" t="e">
        <f>GRMSDetail!#REF!</f>
        <v>#REF!</v>
      </c>
      <c r="R1172" t="e">
        <f>GRMSDetail!#REF!</f>
        <v>#REF!</v>
      </c>
      <c r="S1172" t="e">
        <f>GRMSDetail!#REF!</f>
        <v>#REF!</v>
      </c>
      <c r="T1172" t="e">
        <f>VLOOKUP('XL-OPT'!Q1172,Months!$A$4:$D$288,4)</f>
        <v>#REF!</v>
      </c>
    </row>
    <row r="1173" spans="15:20" x14ac:dyDescent="0.2">
      <c r="O1173" t="e">
        <f t="shared" si="46"/>
        <v>#REF!</v>
      </c>
      <c r="P1173" t="e">
        <f>GRMSDetail!#REF!</f>
        <v>#REF!</v>
      </c>
      <c r="Q1173" s="161" t="e">
        <f>GRMSDetail!#REF!</f>
        <v>#REF!</v>
      </c>
      <c r="R1173" t="e">
        <f>GRMSDetail!#REF!</f>
        <v>#REF!</v>
      </c>
      <c r="S1173" t="e">
        <f>GRMSDetail!#REF!</f>
        <v>#REF!</v>
      </c>
      <c r="T1173" t="e">
        <f>VLOOKUP('XL-OPT'!Q1173,Months!$A$4:$D$288,4)</f>
        <v>#REF!</v>
      </c>
    </row>
    <row r="1174" spans="15:20" x14ac:dyDescent="0.2">
      <c r="O1174" t="e">
        <f t="shared" si="46"/>
        <v>#REF!</v>
      </c>
      <c r="P1174" t="e">
        <f>GRMSDetail!#REF!</f>
        <v>#REF!</v>
      </c>
      <c r="Q1174" s="161" t="e">
        <f>GRMSDetail!#REF!</f>
        <v>#REF!</v>
      </c>
      <c r="R1174" t="e">
        <f>GRMSDetail!#REF!</f>
        <v>#REF!</v>
      </c>
      <c r="S1174" t="e">
        <f>GRMSDetail!#REF!</f>
        <v>#REF!</v>
      </c>
      <c r="T1174" t="e">
        <f>VLOOKUP('XL-OPT'!Q1174,Months!$A$4:$D$288,4)</f>
        <v>#REF!</v>
      </c>
    </row>
    <row r="1175" spans="15:20" x14ac:dyDescent="0.2">
      <c r="O1175" t="e">
        <f t="shared" si="46"/>
        <v>#REF!</v>
      </c>
      <c r="P1175" t="e">
        <f>GRMSDetail!#REF!</f>
        <v>#REF!</v>
      </c>
      <c r="Q1175" s="161" t="e">
        <f>GRMSDetail!#REF!</f>
        <v>#REF!</v>
      </c>
      <c r="R1175" t="e">
        <f>GRMSDetail!#REF!</f>
        <v>#REF!</v>
      </c>
      <c r="S1175" t="e">
        <f>GRMSDetail!#REF!</f>
        <v>#REF!</v>
      </c>
      <c r="T1175" t="e">
        <f>VLOOKUP('XL-OPT'!Q1175,Months!$A$4:$D$288,4)</f>
        <v>#REF!</v>
      </c>
    </row>
    <row r="1176" spans="15:20" x14ac:dyDescent="0.2">
      <c r="O1176" t="e">
        <f t="shared" si="46"/>
        <v>#REF!</v>
      </c>
      <c r="P1176" t="e">
        <f>GRMSDetail!#REF!</f>
        <v>#REF!</v>
      </c>
      <c r="Q1176" s="161" t="e">
        <f>GRMSDetail!#REF!</f>
        <v>#REF!</v>
      </c>
      <c r="R1176" t="e">
        <f>GRMSDetail!#REF!</f>
        <v>#REF!</v>
      </c>
      <c r="S1176" t="e">
        <f>GRMSDetail!#REF!</f>
        <v>#REF!</v>
      </c>
      <c r="T1176" t="e">
        <f>VLOOKUP('XL-OPT'!Q1176,Months!$A$4:$D$288,4)</f>
        <v>#REF!</v>
      </c>
    </row>
    <row r="1177" spans="15:20" x14ac:dyDescent="0.2">
      <c r="O1177" t="e">
        <f t="shared" si="46"/>
        <v>#REF!</v>
      </c>
      <c r="P1177" t="e">
        <f>GRMSDetail!#REF!</f>
        <v>#REF!</v>
      </c>
      <c r="Q1177" s="161" t="e">
        <f>GRMSDetail!#REF!</f>
        <v>#REF!</v>
      </c>
      <c r="R1177" t="e">
        <f>GRMSDetail!#REF!</f>
        <v>#REF!</v>
      </c>
      <c r="S1177" t="e">
        <f>GRMSDetail!#REF!</f>
        <v>#REF!</v>
      </c>
      <c r="T1177" t="e">
        <f>VLOOKUP('XL-OPT'!Q1177,Months!$A$4:$D$288,4)</f>
        <v>#REF!</v>
      </c>
    </row>
    <row r="1178" spans="15:20" x14ac:dyDescent="0.2">
      <c r="O1178" t="e">
        <f t="shared" si="46"/>
        <v>#REF!</v>
      </c>
      <c r="P1178" t="e">
        <f>GRMSDetail!#REF!</f>
        <v>#REF!</v>
      </c>
      <c r="Q1178" s="161" t="e">
        <f>GRMSDetail!#REF!</f>
        <v>#REF!</v>
      </c>
      <c r="R1178" t="e">
        <f>GRMSDetail!#REF!</f>
        <v>#REF!</v>
      </c>
      <c r="S1178" t="e">
        <f>GRMSDetail!#REF!</f>
        <v>#REF!</v>
      </c>
      <c r="T1178" t="e">
        <f>VLOOKUP('XL-OPT'!Q1178,Months!$A$4:$D$288,4)</f>
        <v>#REF!</v>
      </c>
    </row>
    <row r="1179" spans="15:20" x14ac:dyDescent="0.2">
      <c r="O1179" t="e">
        <f t="shared" si="46"/>
        <v>#REF!</v>
      </c>
      <c r="P1179" t="e">
        <f>GRMSDetail!#REF!</f>
        <v>#REF!</v>
      </c>
      <c r="Q1179" s="161" t="e">
        <f>GRMSDetail!#REF!</f>
        <v>#REF!</v>
      </c>
      <c r="R1179" t="e">
        <f>GRMSDetail!#REF!</f>
        <v>#REF!</v>
      </c>
      <c r="S1179" t="e">
        <f>GRMSDetail!#REF!</f>
        <v>#REF!</v>
      </c>
      <c r="T1179" t="e">
        <f>VLOOKUP('XL-OPT'!Q1179,Months!$A$4:$D$288,4)</f>
        <v>#REF!</v>
      </c>
    </row>
    <row r="1180" spans="15:20" x14ac:dyDescent="0.2">
      <c r="O1180" t="e">
        <f t="shared" si="46"/>
        <v>#REF!</v>
      </c>
      <c r="P1180" t="e">
        <f>GRMSDetail!#REF!</f>
        <v>#REF!</v>
      </c>
      <c r="Q1180" s="161" t="e">
        <f>GRMSDetail!#REF!</f>
        <v>#REF!</v>
      </c>
      <c r="R1180" t="e">
        <f>GRMSDetail!#REF!</f>
        <v>#REF!</v>
      </c>
      <c r="S1180" t="e">
        <f>GRMSDetail!#REF!</f>
        <v>#REF!</v>
      </c>
      <c r="T1180" t="e">
        <f>VLOOKUP('XL-OPT'!Q1180,Months!$A$4:$D$288,4)</f>
        <v>#REF!</v>
      </c>
    </row>
    <row r="1181" spans="15:20" x14ac:dyDescent="0.2">
      <c r="O1181" t="e">
        <f t="shared" si="46"/>
        <v>#REF!</v>
      </c>
      <c r="P1181" t="e">
        <f>GRMSDetail!#REF!</f>
        <v>#REF!</v>
      </c>
      <c r="Q1181" s="161" t="e">
        <f>GRMSDetail!#REF!</f>
        <v>#REF!</v>
      </c>
      <c r="R1181" t="e">
        <f>GRMSDetail!#REF!</f>
        <v>#REF!</v>
      </c>
      <c r="S1181" t="e">
        <f>GRMSDetail!#REF!</f>
        <v>#REF!</v>
      </c>
      <c r="T1181" t="e">
        <f>VLOOKUP('XL-OPT'!Q1181,Months!$A$4:$D$288,4)</f>
        <v>#REF!</v>
      </c>
    </row>
    <row r="1182" spans="15:20" x14ac:dyDescent="0.2">
      <c r="O1182" t="e">
        <f t="shared" si="46"/>
        <v>#REF!</v>
      </c>
      <c r="P1182" t="e">
        <f>GRMSDetail!#REF!</f>
        <v>#REF!</v>
      </c>
      <c r="Q1182" s="161" t="e">
        <f>GRMSDetail!#REF!</f>
        <v>#REF!</v>
      </c>
      <c r="R1182" t="e">
        <f>GRMSDetail!#REF!</f>
        <v>#REF!</v>
      </c>
      <c r="S1182" t="e">
        <f>GRMSDetail!#REF!</f>
        <v>#REF!</v>
      </c>
      <c r="T1182" t="e">
        <f>VLOOKUP('XL-OPT'!Q1182,Months!$A$4:$D$288,4)</f>
        <v>#REF!</v>
      </c>
    </row>
    <row r="1183" spans="15:20" x14ac:dyDescent="0.2">
      <c r="O1183" t="e">
        <f t="shared" si="46"/>
        <v>#REF!</v>
      </c>
      <c r="P1183" t="e">
        <f>GRMSDetail!#REF!</f>
        <v>#REF!</v>
      </c>
      <c r="Q1183" s="161" t="e">
        <f>GRMSDetail!#REF!</f>
        <v>#REF!</v>
      </c>
      <c r="R1183" t="e">
        <f>GRMSDetail!#REF!</f>
        <v>#REF!</v>
      </c>
      <c r="S1183" t="e">
        <f>GRMSDetail!#REF!</f>
        <v>#REF!</v>
      </c>
      <c r="T1183" t="e">
        <f>VLOOKUP('XL-OPT'!Q1183,Months!$A$4:$D$288,4)</f>
        <v>#REF!</v>
      </c>
    </row>
    <row r="1184" spans="15:20" x14ac:dyDescent="0.2">
      <c r="O1184" t="e">
        <f t="shared" si="46"/>
        <v>#REF!</v>
      </c>
      <c r="P1184" t="e">
        <f>GRMSDetail!#REF!</f>
        <v>#REF!</v>
      </c>
      <c r="Q1184" s="161" t="e">
        <f>GRMSDetail!#REF!</f>
        <v>#REF!</v>
      </c>
      <c r="R1184" t="e">
        <f>GRMSDetail!#REF!</f>
        <v>#REF!</v>
      </c>
      <c r="S1184" t="e">
        <f>GRMSDetail!#REF!</f>
        <v>#REF!</v>
      </c>
      <c r="T1184" t="e">
        <f>VLOOKUP('XL-OPT'!Q1184,Months!$A$4:$D$288,4)</f>
        <v>#REF!</v>
      </c>
    </row>
    <row r="1185" spans="15:20" x14ac:dyDescent="0.2">
      <c r="O1185" t="e">
        <f t="shared" si="46"/>
        <v>#REF!</v>
      </c>
      <c r="P1185" t="e">
        <f>GRMSDetail!#REF!</f>
        <v>#REF!</v>
      </c>
      <c r="Q1185" s="161" t="e">
        <f>GRMSDetail!#REF!</f>
        <v>#REF!</v>
      </c>
      <c r="R1185" t="e">
        <f>GRMSDetail!#REF!</f>
        <v>#REF!</v>
      </c>
      <c r="S1185" t="e">
        <f>GRMSDetail!#REF!</f>
        <v>#REF!</v>
      </c>
      <c r="T1185" t="e">
        <f>VLOOKUP('XL-OPT'!Q1185,Months!$A$4:$D$288,4)</f>
        <v>#REF!</v>
      </c>
    </row>
    <row r="1186" spans="15:20" x14ac:dyDescent="0.2">
      <c r="O1186" t="e">
        <f t="shared" si="46"/>
        <v>#REF!</v>
      </c>
      <c r="P1186" t="e">
        <f>GRMSDetail!#REF!</f>
        <v>#REF!</v>
      </c>
      <c r="Q1186" s="161" t="e">
        <f>GRMSDetail!#REF!</f>
        <v>#REF!</v>
      </c>
      <c r="R1186" t="e">
        <f>GRMSDetail!#REF!</f>
        <v>#REF!</v>
      </c>
      <c r="S1186" t="e">
        <f>GRMSDetail!#REF!</f>
        <v>#REF!</v>
      </c>
      <c r="T1186" t="e">
        <f>VLOOKUP('XL-OPT'!Q1186,Months!$A$4:$D$288,4)</f>
        <v>#REF!</v>
      </c>
    </row>
    <row r="1187" spans="15:20" x14ac:dyDescent="0.2">
      <c r="O1187" t="e">
        <f t="shared" si="46"/>
        <v>#REF!</v>
      </c>
      <c r="P1187" t="e">
        <f>GRMSDetail!#REF!</f>
        <v>#REF!</v>
      </c>
      <c r="Q1187" s="161" t="e">
        <f>GRMSDetail!#REF!</f>
        <v>#REF!</v>
      </c>
      <c r="R1187" t="e">
        <f>GRMSDetail!#REF!</f>
        <v>#REF!</v>
      </c>
      <c r="S1187" t="e">
        <f>GRMSDetail!#REF!</f>
        <v>#REF!</v>
      </c>
      <c r="T1187" t="e">
        <f>VLOOKUP('XL-OPT'!Q1187,Months!$A$4:$D$288,4)</f>
        <v>#REF!</v>
      </c>
    </row>
    <row r="1188" spans="15:20" x14ac:dyDescent="0.2">
      <c r="O1188" t="e">
        <f t="shared" si="46"/>
        <v>#REF!</v>
      </c>
      <c r="P1188" t="e">
        <f>GRMSDetail!#REF!</f>
        <v>#REF!</v>
      </c>
      <c r="Q1188" s="161" t="e">
        <f>GRMSDetail!#REF!</f>
        <v>#REF!</v>
      </c>
      <c r="R1188" t="e">
        <f>GRMSDetail!#REF!</f>
        <v>#REF!</v>
      </c>
      <c r="S1188" t="e">
        <f>GRMSDetail!#REF!</f>
        <v>#REF!</v>
      </c>
      <c r="T1188" t="e">
        <f>VLOOKUP('XL-OPT'!Q1188,Months!$A$4:$D$288,4)</f>
        <v>#REF!</v>
      </c>
    </row>
    <row r="1189" spans="15:20" x14ac:dyDescent="0.2">
      <c r="O1189" t="e">
        <f t="shared" si="46"/>
        <v>#REF!</v>
      </c>
      <c r="P1189" t="e">
        <f>GRMSDetail!#REF!</f>
        <v>#REF!</v>
      </c>
      <c r="Q1189" s="161" t="e">
        <f>GRMSDetail!#REF!</f>
        <v>#REF!</v>
      </c>
      <c r="R1189" t="e">
        <f>GRMSDetail!#REF!</f>
        <v>#REF!</v>
      </c>
      <c r="S1189" t="e">
        <f>GRMSDetail!#REF!</f>
        <v>#REF!</v>
      </c>
      <c r="T1189" t="e">
        <f>VLOOKUP('XL-OPT'!Q1189,Months!$A$4:$D$288,4)</f>
        <v>#REF!</v>
      </c>
    </row>
    <row r="1190" spans="15:20" x14ac:dyDescent="0.2">
      <c r="O1190" t="e">
        <f t="shared" si="46"/>
        <v>#REF!</v>
      </c>
      <c r="P1190" t="e">
        <f>GRMSDetail!#REF!</f>
        <v>#REF!</v>
      </c>
      <c r="Q1190" s="161" t="e">
        <f>GRMSDetail!#REF!</f>
        <v>#REF!</v>
      </c>
      <c r="R1190" t="e">
        <f>GRMSDetail!#REF!</f>
        <v>#REF!</v>
      </c>
      <c r="S1190" t="e">
        <f>GRMSDetail!#REF!</f>
        <v>#REF!</v>
      </c>
      <c r="T1190" t="e">
        <f>VLOOKUP('XL-OPT'!Q1190,Months!$A$4:$D$288,4)</f>
        <v>#REF!</v>
      </c>
    </row>
    <row r="1191" spans="15:20" x14ac:dyDescent="0.2">
      <c r="O1191" t="e">
        <f t="shared" si="46"/>
        <v>#REF!</v>
      </c>
      <c r="P1191" t="e">
        <f>GRMSDetail!#REF!</f>
        <v>#REF!</v>
      </c>
      <c r="Q1191" s="161" t="e">
        <f>GRMSDetail!#REF!</f>
        <v>#REF!</v>
      </c>
      <c r="R1191" t="e">
        <f>GRMSDetail!#REF!</f>
        <v>#REF!</v>
      </c>
      <c r="S1191" t="e">
        <f>GRMSDetail!#REF!</f>
        <v>#REF!</v>
      </c>
      <c r="T1191" t="e">
        <f>VLOOKUP('XL-OPT'!Q1191,Months!$A$4:$D$288,4)</f>
        <v>#REF!</v>
      </c>
    </row>
    <row r="1192" spans="15:20" x14ac:dyDescent="0.2">
      <c r="O1192" t="e">
        <f t="shared" si="46"/>
        <v>#REF!</v>
      </c>
      <c r="P1192" t="e">
        <f>GRMSDetail!#REF!</f>
        <v>#REF!</v>
      </c>
      <c r="Q1192" s="161" t="e">
        <f>GRMSDetail!#REF!</f>
        <v>#REF!</v>
      </c>
      <c r="R1192" t="e">
        <f>GRMSDetail!#REF!</f>
        <v>#REF!</v>
      </c>
      <c r="S1192" t="e">
        <f>GRMSDetail!#REF!</f>
        <v>#REF!</v>
      </c>
      <c r="T1192" t="e">
        <f>VLOOKUP('XL-OPT'!Q1192,Months!$A$4:$D$288,4)</f>
        <v>#REF!</v>
      </c>
    </row>
    <row r="1193" spans="15:20" x14ac:dyDescent="0.2">
      <c r="O1193" t="e">
        <f t="shared" si="46"/>
        <v>#REF!</v>
      </c>
      <c r="P1193" t="e">
        <f>GRMSDetail!#REF!</f>
        <v>#REF!</v>
      </c>
      <c r="Q1193" s="161" t="e">
        <f>GRMSDetail!#REF!</f>
        <v>#REF!</v>
      </c>
      <c r="R1193" t="e">
        <f>GRMSDetail!#REF!</f>
        <v>#REF!</v>
      </c>
      <c r="S1193" t="e">
        <f>GRMSDetail!#REF!</f>
        <v>#REF!</v>
      </c>
      <c r="T1193" t="e">
        <f>VLOOKUP('XL-OPT'!Q1193,Months!$A$4:$D$288,4)</f>
        <v>#REF!</v>
      </c>
    </row>
    <row r="1194" spans="15:20" x14ac:dyDescent="0.2">
      <c r="O1194" t="e">
        <f t="shared" si="46"/>
        <v>#REF!</v>
      </c>
      <c r="P1194" t="e">
        <f>GRMSDetail!#REF!</f>
        <v>#REF!</v>
      </c>
      <c r="Q1194" s="161" t="e">
        <f>GRMSDetail!#REF!</f>
        <v>#REF!</v>
      </c>
      <c r="R1194" t="e">
        <f>GRMSDetail!#REF!</f>
        <v>#REF!</v>
      </c>
      <c r="S1194" t="e">
        <f>GRMSDetail!#REF!</f>
        <v>#REF!</v>
      </c>
      <c r="T1194" t="e">
        <f>VLOOKUP('XL-OPT'!Q1194,Months!$A$4:$D$288,4)</f>
        <v>#REF!</v>
      </c>
    </row>
    <row r="1195" spans="15:20" x14ac:dyDescent="0.2">
      <c r="O1195" t="e">
        <f t="shared" si="46"/>
        <v>#REF!</v>
      </c>
      <c r="P1195" t="e">
        <f>GRMSDetail!#REF!</f>
        <v>#REF!</v>
      </c>
      <c r="Q1195" s="161" t="e">
        <f>GRMSDetail!#REF!</f>
        <v>#REF!</v>
      </c>
      <c r="R1195" t="e">
        <f>GRMSDetail!#REF!</f>
        <v>#REF!</v>
      </c>
      <c r="S1195" t="e">
        <f>GRMSDetail!#REF!</f>
        <v>#REF!</v>
      </c>
      <c r="T1195" t="e">
        <f>VLOOKUP('XL-OPT'!Q1195,Months!$A$4:$D$288,4)</f>
        <v>#REF!</v>
      </c>
    </row>
    <row r="1196" spans="15:20" x14ac:dyDescent="0.2">
      <c r="O1196" t="e">
        <f t="shared" si="46"/>
        <v>#REF!</v>
      </c>
      <c r="P1196" t="e">
        <f>GRMSDetail!#REF!</f>
        <v>#REF!</v>
      </c>
      <c r="Q1196" s="161" t="e">
        <f>GRMSDetail!#REF!</f>
        <v>#REF!</v>
      </c>
      <c r="R1196" t="e">
        <f>GRMSDetail!#REF!</f>
        <v>#REF!</v>
      </c>
      <c r="S1196" t="e">
        <f>GRMSDetail!#REF!</f>
        <v>#REF!</v>
      </c>
      <c r="T1196" t="e">
        <f>VLOOKUP('XL-OPT'!Q1196,Months!$A$4:$D$288,4)</f>
        <v>#REF!</v>
      </c>
    </row>
    <row r="1197" spans="15:20" x14ac:dyDescent="0.2">
      <c r="O1197" t="e">
        <f t="shared" si="46"/>
        <v>#REF!</v>
      </c>
      <c r="P1197" t="e">
        <f>GRMSDetail!#REF!</f>
        <v>#REF!</v>
      </c>
      <c r="Q1197" s="161" t="e">
        <f>GRMSDetail!#REF!</f>
        <v>#REF!</v>
      </c>
      <c r="R1197" t="e">
        <f>GRMSDetail!#REF!</f>
        <v>#REF!</v>
      </c>
      <c r="S1197" t="e">
        <f>GRMSDetail!#REF!</f>
        <v>#REF!</v>
      </c>
      <c r="T1197" t="e">
        <f>VLOOKUP('XL-OPT'!Q1197,Months!$A$4:$D$288,4)</f>
        <v>#REF!</v>
      </c>
    </row>
    <row r="1198" spans="15:20" x14ac:dyDescent="0.2">
      <c r="O1198" t="e">
        <f t="shared" si="46"/>
        <v>#REF!</v>
      </c>
      <c r="P1198" t="e">
        <f>GRMSDetail!#REF!</f>
        <v>#REF!</v>
      </c>
      <c r="Q1198" s="161" t="e">
        <f>GRMSDetail!#REF!</f>
        <v>#REF!</v>
      </c>
      <c r="R1198" t="e">
        <f>GRMSDetail!#REF!</f>
        <v>#REF!</v>
      </c>
      <c r="S1198" t="e">
        <f>GRMSDetail!#REF!</f>
        <v>#REF!</v>
      </c>
      <c r="T1198" t="e">
        <f>VLOOKUP('XL-OPT'!Q1198,Months!$A$4:$D$288,4)</f>
        <v>#REF!</v>
      </c>
    </row>
    <row r="1199" spans="15:20" x14ac:dyDescent="0.2">
      <c r="O1199" t="e">
        <f t="shared" si="46"/>
        <v>#REF!</v>
      </c>
      <c r="P1199" t="e">
        <f>GRMSDetail!#REF!</f>
        <v>#REF!</v>
      </c>
      <c r="Q1199" s="161" t="e">
        <f>GRMSDetail!#REF!</f>
        <v>#REF!</v>
      </c>
      <c r="R1199" t="e">
        <f>GRMSDetail!#REF!</f>
        <v>#REF!</v>
      </c>
      <c r="S1199" t="e">
        <f>GRMSDetail!#REF!</f>
        <v>#REF!</v>
      </c>
      <c r="T1199" t="e">
        <f>VLOOKUP('XL-OPT'!Q1199,Months!$A$4:$D$288,4)</f>
        <v>#REF!</v>
      </c>
    </row>
    <row r="1200" spans="15:20" x14ac:dyDescent="0.2">
      <c r="O1200" t="e">
        <f t="shared" si="46"/>
        <v>#REF!</v>
      </c>
      <c r="P1200" t="e">
        <f>GRMSDetail!#REF!</f>
        <v>#REF!</v>
      </c>
      <c r="Q1200" s="161" t="e">
        <f>GRMSDetail!#REF!</f>
        <v>#REF!</v>
      </c>
      <c r="R1200" t="e">
        <f>GRMSDetail!#REF!</f>
        <v>#REF!</v>
      </c>
      <c r="S1200" t="e">
        <f>GRMSDetail!#REF!</f>
        <v>#REF!</v>
      </c>
      <c r="T1200" t="e">
        <f>VLOOKUP('XL-OPT'!Q1200,Months!$A$4:$D$288,4)</f>
        <v>#REF!</v>
      </c>
    </row>
    <row r="1201" spans="15:20" x14ac:dyDescent="0.2">
      <c r="O1201" t="e">
        <f t="shared" si="46"/>
        <v>#REF!</v>
      </c>
      <c r="P1201" t="e">
        <f>GRMSDetail!#REF!</f>
        <v>#REF!</v>
      </c>
      <c r="Q1201" s="161" t="e">
        <f>GRMSDetail!#REF!</f>
        <v>#REF!</v>
      </c>
      <c r="R1201" t="e">
        <f>GRMSDetail!#REF!</f>
        <v>#REF!</v>
      </c>
      <c r="S1201" t="e">
        <f>GRMSDetail!#REF!</f>
        <v>#REF!</v>
      </c>
      <c r="T1201" t="e">
        <f>VLOOKUP('XL-OPT'!Q1201,Months!$A$4:$D$288,4)</f>
        <v>#REF!</v>
      </c>
    </row>
    <row r="1202" spans="15:20" x14ac:dyDescent="0.2">
      <c r="O1202" t="e">
        <f t="shared" si="46"/>
        <v>#REF!</v>
      </c>
      <c r="P1202" t="e">
        <f>GRMSDetail!#REF!</f>
        <v>#REF!</v>
      </c>
      <c r="Q1202" s="161" t="e">
        <f>GRMSDetail!#REF!</f>
        <v>#REF!</v>
      </c>
      <c r="R1202" t="e">
        <f>GRMSDetail!#REF!</f>
        <v>#REF!</v>
      </c>
      <c r="S1202" t="e">
        <f>GRMSDetail!#REF!</f>
        <v>#REF!</v>
      </c>
      <c r="T1202" t="e">
        <f>VLOOKUP('XL-OPT'!Q1202,Months!$A$4:$D$288,4)</f>
        <v>#REF!</v>
      </c>
    </row>
    <row r="1203" spans="15:20" x14ac:dyDescent="0.2">
      <c r="O1203" t="e">
        <f t="shared" si="46"/>
        <v>#REF!</v>
      </c>
      <c r="P1203" t="e">
        <f>GRMSDetail!#REF!</f>
        <v>#REF!</v>
      </c>
      <c r="Q1203" s="161" t="e">
        <f>GRMSDetail!#REF!</f>
        <v>#REF!</v>
      </c>
      <c r="R1203" t="e">
        <f>GRMSDetail!#REF!</f>
        <v>#REF!</v>
      </c>
      <c r="S1203" t="e">
        <f>GRMSDetail!#REF!</f>
        <v>#REF!</v>
      </c>
      <c r="T1203" t="e">
        <f>VLOOKUP('XL-OPT'!Q1203,Months!$A$4:$D$288,4)</f>
        <v>#REF!</v>
      </c>
    </row>
    <row r="1204" spans="15:20" x14ac:dyDescent="0.2">
      <c r="O1204" t="e">
        <f t="shared" si="46"/>
        <v>#REF!</v>
      </c>
      <c r="P1204" t="e">
        <f>GRMSDetail!#REF!</f>
        <v>#REF!</v>
      </c>
      <c r="Q1204" s="161" t="e">
        <f>GRMSDetail!#REF!</f>
        <v>#REF!</v>
      </c>
      <c r="R1204" t="e">
        <f>GRMSDetail!#REF!</f>
        <v>#REF!</v>
      </c>
      <c r="S1204" t="e">
        <f>GRMSDetail!#REF!</f>
        <v>#REF!</v>
      </c>
      <c r="T1204" t="e">
        <f>VLOOKUP('XL-OPT'!Q1204,Months!$A$4:$D$288,4)</f>
        <v>#REF!</v>
      </c>
    </row>
    <row r="1205" spans="15:20" x14ac:dyDescent="0.2">
      <c r="O1205" t="e">
        <f t="shared" si="46"/>
        <v>#REF!</v>
      </c>
      <c r="P1205" t="e">
        <f>GRMSDetail!#REF!</f>
        <v>#REF!</v>
      </c>
      <c r="Q1205" s="161" t="e">
        <f>GRMSDetail!#REF!</f>
        <v>#REF!</v>
      </c>
      <c r="R1205" t="e">
        <f>GRMSDetail!#REF!</f>
        <v>#REF!</v>
      </c>
      <c r="S1205" t="e">
        <f>GRMSDetail!#REF!</f>
        <v>#REF!</v>
      </c>
      <c r="T1205" t="e">
        <f>VLOOKUP('XL-OPT'!Q1205,Months!$A$4:$D$288,4)</f>
        <v>#REF!</v>
      </c>
    </row>
    <row r="1206" spans="15:20" x14ac:dyDescent="0.2">
      <c r="O1206" t="e">
        <f t="shared" si="46"/>
        <v>#REF!</v>
      </c>
      <c r="P1206" t="e">
        <f>GRMSDetail!#REF!</f>
        <v>#REF!</v>
      </c>
      <c r="Q1206" s="161" t="e">
        <f>GRMSDetail!#REF!</f>
        <v>#REF!</v>
      </c>
      <c r="R1206" t="e">
        <f>GRMSDetail!#REF!</f>
        <v>#REF!</v>
      </c>
      <c r="S1206" t="e">
        <f>GRMSDetail!#REF!</f>
        <v>#REF!</v>
      </c>
      <c r="T1206" t="e">
        <f>VLOOKUP('XL-OPT'!Q1206,Months!$A$4:$D$288,4)</f>
        <v>#REF!</v>
      </c>
    </row>
    <row r="1207" spans="15:20" x14ac:dyDescent="0.2">
      <c r="O1207" t="e">
        <f t="shared" si="46"/>
        <v>#REF!</v>
      </c>
      <c r="P1207" t="e">
        <f>GRMSDetail!#REF!</f>
        <v>#REF!</v>
      </c>
      <c r="Q1207" s="161" t="e">
        <f>GRMSDetail!#REF!</f>
        <v>#REF!</v>
      </c>
      <c r="R1207" t="e">
        <f>GRMSDetail!#REF!</f>
        <v>#REF!</v>
      </c>
      <c r="S1207" t="e">
        <f>GRMSDetail!#REF!</f>
        <v>#REF!</v>
      </c>
      <c r="T1207" t="e">
        <f>VLOOKUP('XL-OPT'!Q1207,Months!$A$4:$D$288,4)</f>
        <v>#REF!</v>
      </c>
    </row>
    <row r="1208" spans="15:20" x14ac:dyDescent="0.2">
      <c r="O1208" t="e">
        <f t="shared" si="46"/>
        <v>#REF!</v>
      </c>
      <c r="P1208" t="e">
        <f>GRMSDetail!#REF!</f>
        <v>#REF!</v>
      </c>
      <c r="Q1208" s="161" t="e">
        <f>GRMSDetail!#REF!</f>
        <v>#REF!</v>
      </c>
      <c r="R1208" t="e">
        <f>GRMSDetail!#REF!</f>
        <v>#REF!</v>
      </c>
      <c r="S1208" t="e">
        <f>GRMSDetail!#REF!</f>
        <v>#REF!</v>
      </c>
      <c r="T1208" t="e">
        <f>VLOOKUP('XL-OPT'!Q1208,Months!$A$4:$D$288,4)</f>
        <v>#REF!</v>
      </c>
    </row>
    <row r="1209" spans="15:20" x14ac:dyDescent="0.2">
      <c r="O1209" t="e">
        <f t="shared" si="46"/>
        <v>#REF!</v>
      </c>
      <c r="P1209" t="e">
        <f>GRMSDetail!#REF!</f>
        <v>#REF!</v>
      </c>
      <c r="Q1209" s="161" t="e">
        <f>GRMSDetail!#REF!</f>
        <v>#REF!</v>
      </c>
      <c r="R1209" t="e">
        <f>GRMSDetail!#REF!</f>
        <v>#REF!</v>
      </c>
      <c r="S1209" t="e">
        <f>GRMSDetail!#REF!</f>
        <v>#REF!</v>
      </c>
      <c r="T1209" t="e">
        <f>VLOOKUP('XL-OPT'!Q1209,Months!$A$4:$D$288,4)</f>
        <v>#REF!</v>
      </c>
    </row>
    <row r="1210" spans="15:20" x14ac:dyDescent="0.2">
      <c r="O1210" t="e">
        <f t="shared" si="46"/>
        <v>#REF!</v>
      </c>
      <c r="P1210" t="e">
        <f>GRMSDetail!#REF!</f>
        <v>#REF!</v>
      </c>
      <c r="Q1210" s="161" t="e">
        <f>GRMSDetail!#REF!</f>
        <v>#REF!</v>
      </c>
      <c r="R1210" t="e">
        <f>GRMSDetail!#REF!</f>
        <v>#REF!</v>
      </c>
      <c r="S1210" t="e">
        <f>GRMSDetail!#REF!</f>
        <v>#REF!</v>
      </c>
      <c r="T1210" t="e">
        <f>VLOOKUP('XL-OPT'!Q1210,Months!$A$4:$D$288,4)</f>
        <v>#REF!</v>
      </c>
    </row>
    <row r="1211" spans="15:20" x14ac:dyDescent="0.2">
      <c r="O1211" t="e">
        <f t="shared" si="46"/>
        <v>#REF!</v>
      </c>
      <c r="P1211" t="e">
        <f>GRMSDetail!#REF!</f>
        <v>#REF!</v>
      </c>
      <c r="Q1211" s="161" t="e">
        <f>GRMSDetail!#REF!</f>
        <v>#REF!</v>
      </c>
      <c r="R1211" t="e">
        <f>GRMSDetail!#REF!</f>
        <v>#REF!</v>
      </c>
      <c r="S1211" t="e">
        <f>GRMSDetail!#REF!</f>
        <v>#REF!</v>
      </c>
      <c r="T1211" t="e">
        <f>VLOOKUP('XL-OPT'!Q1211,Months!$A$4:$D$288,4)</f>
        <v>#REF!</v>
      </c>
    </row>
    <row r="1212" spans="15:20" x14ac:dyDescent="0.2">
      <c r="O1212" t="e">
        <f t="shared" si="46"/>
        <v>#REF!</v>
      </c>
      <c r="P1212" t="e">
        <f>GRMSDetail!#REF!</f>
        <v>#REF!</v>
      </c>
      <c r="Q1212" s="161" t="e">
        <f>GRMSDetail!#REF!</f>
        <v>#REF!</v>
      </c>
      <c r="R1212" t="e">
        <f>GRMSDetail!#REF!</f>
        <v>#REF!</v>
      </c>
      <c r="S1212" t="e">
        <f>GRMSDetail!#REF!</f>
        <v>#REF!</v>
      </c>
      <c r="T1212" t="e">
        <f>VLOOKUP('XL-OPT'!Q1212,Months!$A$4:$D$288,4)</f>
        <v>#REF!</v>
      </c>
    </row>
    <row r="1213" spans="15:20" x14ac:dyDescent="0.2">
      <c r="O1213" t="e">
        <f t="shared" si="46"/>
        <v>#REF!</v>
      </c>
      <c r="P1213" t="e">
        <f>GRMSDetail!#REF!</f>
        <v>#REF!</v>
      </c>
      <c r="Q1213" s="161" t="e">
        <f>GRMSDetail!#REF!</f>
        <v>#REF!</v>
      </c>
      <c r="R1213" t="e">
        <f>GRMSDetail!#REF!</f>
        <v>#REF!</v>
      </c>
      <c r="S1213" t="e">
        <f>GRMSDetail!#REF!</f>
        <v>#REF!</v>
      </c>
      <c r="T1213" t="e">
        <f>VLOOKUP('XL-OPT'!Q1213,Months!$A$4:$D$288,4)</f>
        <v>#REF!</v>
      </c>
    </row>
    <row r="1214" spans="15:20" x14ac:dyDescent="0.2">
      <c r="O1214" t="e">
        <f t="shared" si="46"/>
        <v>#REF!</v>
      </c>
      <c r="P1214" t="e">
        <f>GRMSDetail!#REF!</f>
        <v>#REF!</v>
      </c>
      <c r="Q1214" s="161" t="e">
        <f>GRMSDetail!#REF!</f>
        <v>#REF!</v>
      </c>
      <c r="R1214" t="e">
        <f>GRMSDetail!#REF!</f>
        <v>#REF!</v>
      </c>
      <c r="S1214" t="e">
        <f>GRMSDetail!#REF!</f>
        <v>#REF!</v>
      </c>
      <c r="T1214" t="e">
        <f>VLOOKUP('XL-OPT'!Q1214,Months!$A$4:$D$288,4)</f>
        <v>#REF!</v>
      </c>
    </row>
    <row r="1215" spans="15:20" x14ac:dyDescent="0.2">
      <c r="O1215" t="e">
        <f t="shared" si="46"/>
        <v>#REF!</v>
      </c>
      <c r="P1215" t="e">
        <f>GRMSDetail!#REF!</f>
        <v>#REF!</v>
      </c>
      <c r="Q1215" s="161" t="e">
        <f>GRMSDetail!#REF!</f>
        <v>#REF!</v>
      </c>
      <c r="R1215" t="e">
        <f>GRMSDetail!#REF!</f>
        <v>#REF!</v>
      </c>
      <c r="S1215" t="e">
        <f>GRMSDetail!#REF!</f>
        <v>#REF!</v>
      </c>
      <c r="T1215" t="e">
        <f>VLOOKUP('XL-OPT'!Q1215,Months!$A$4:$D$288,4)</f>
        <v>#REF!</v>
      </c>
    </row>
    <row r="1216" spans="15:20" x14ac:dyDescent="0.2">
      <c r="O1216" t="e">
        <f t="shared" si="46"/>
        <v>#REF!</v>
      </c>
      <c r="P1216" t="e">
        <f>GRMSDetail!#REF!</f>
        <v>#REF!</v>
      </c>
      <c r="Q1216" s="161" t="e">
        <f>GRMSDetail!#REF!</f>
        <v>#REF!</v>
      </c>
      <c r="R1216" t="e">
        <f>GRMSDetail!#REF!</f>
        <v>#REF!</v>
      </c>
      <c r="S1216" t="e">
        <f>GRMSDetail!#REF!</f>
        <v>#REF!</v>
      </c>
      <c r="T1216" t="e">
        <f>VLOOKUP('XL-OPT'!Q1216,Months!$A$4:$D$288,4)</f>
        <v>#REF!</v>
      </c>
    </row>
    <row r="1217" spans="15:20" x14ac:dyDescent="0.2">
      <c r="O1217" t="e">
        <f t="shared" ref="O1217:O1280" si="47">CONCATENATE(P1217,Q1217)</f>
        <v>#REF!</v>
      </c>
      <c r="P1217" t="e">
        <f>GRMSDetail!#REF!</f>
        <v>#REF!</v>
      </c>
      <c r="Q1217" s="161" t="e">
        <f>GRMSDetail!#REF!</f>
        <v>#REF!</v>
      </c>
      <c r="R1217" t="e">
        <f>GRMSDetail!#REF!</f>
        <v>#REF!</v>
      </c>
      <c r="S1217" t="e">
        <f>GRMSDetail!#REF!</f>
        <v>#REF!</v>
      </c>
      <c r="T1217" t="e">
        <f>VLOOKUP('XL-OPT'!Q1217,Months!$A$4:$D$288,4)</f>
        <v>#REF!</v>
      </c>
    </row>
    <row r="1218" spans="15:20" x14ac:dyDescent="0.2">
      <c r="O1218" t="e">
        <f t="shared" si="47"/>
        <v>#REF!</v>
      </c>
      <c r="P1218" t="e">
        <f>GRMSDetail!#REF!</f>
        <v>#REF!</v>
      </c>
      <c r="Q1218" s="161" t="e">
        <f>GRMSDetail!#REF!</f>
        <v>#REF!</v>
      </c>
      <c r="R1218" t="e">
        <f>GRMSDetail!#REF!</f>
        <v>#REF!</v>
      </c>
      <c r="S1218" t="e">
        <f>GRMSDetail!#REF!</f>
        <v>#REF!</v>
      </c>
      <c r="T1218" t="e">
        <f>VLOOKUP('XL-OPT'!Q1218,Months!$A$4:$D$288,4)</f>
        <v>#REF!</v>
      </c>
    </row>
    <row r="1219" spans="15:20" x14ac:dyDescent="0.2">
      <c r="O1219" t="e">
        <f t="shared" si="47"/>
        <v>#REF!</v>
      </c>
      <c r="P1219" t="e">
        <f>GRMSDetail!#REF!</f>
        <v>#REF!</v>
      </c>
      <c r="Q1219" s="161" t="e">
        <f>GRMSDetail!#REF!</f>
        <v>#REF!</v>
      </c>
      <c r="R1219" t="e">
        <f>GRMSDetail!#REF!</f>
        <v>#REF!</v>
      </c>
      <c r="S1219" t="e">
        <f>GRMSDetail!#REF!</f>
        <v>#REF!</v>
      </c>
      <c r="T1219" t="e">
        <f>VLOOKUP('XL-OPT'!Q1219,Months!$A$4:$D$288,4)</f>
        <v>#REF!</v>
      </c>
    </row>
    <row r="1220" spans="15:20" x14ac:dyDescent="0.2">
      <c r="O1220" t="e">
        <f t="shared" si="47"/>
        <v>#REF!</v>
      </c>
      <c r="P1220" t="e">
        <f>GRMSDetail!#REF!</f>
        <v>#REF!</v>
      </c>
      <c r="Q1220" s="161" t="e">
        <f>GRMSDetail!#REF!</f>
        <v>#REF!</v>
      </c>
      <c r="R1220" t="e">
        <f>GRMSDetail!#REF!</f>
        <v>#REF!</v>
      </c>
      <c r="S1220" t="e">
        <f>GRMSDetail!#REF!</f>
        <v>#REF!</v>
      </c>
      <c r="T1220" t="e">
        <f>VLOOKUP('XL-OPT'!Q1220,Months!$A$4:$D$288,4)</f>
        <v>#REF!</v>
      </c>
    </row>
    <row r="1221" spans="15:20" x14ac:dyDescent="0.2">
      <c r="O1221" t="e">
        <f t="shared" si="47"/>
        <v>#REF!</v>
      </c>
      <c r="P1221" t="e">
        <f>GRMSDetail!#REF!</f>
        <v>#REF!</v>
      </c>
      <c r="Q1221" s="161" t="e">
        <f>GRMSDetail!#REF!</f>
        <v>#REF!</v>
      </c>
      <c r="R1221" t="e">
        <f>GRMSDetail!#REF!</f>
        <v>#REF!</v>
      </c>
      <c r="S1221" t="e">
        <f>GRMSDetail!#REF!</f>
        <v>#REF!</v>
      </c>
      <c r="T1221" t="e">
        <f>VLOOKUP('XL-OPT'!Q1221,Months!$A$4:$D$288,4)</f>
        <v>#REF!</v>
      </c>
    </row>
    <row r="1222" spans="15:20" x14ac:dyDescent="0.2">
      <c r="O1222" t="e">
        <f t="shared" si="47"/>
        <v>#REF!</v>
      </c>
      <c r="P1222" t="e">
        <f>GRMSDetail!#REF!</f>
        <v>#REF!</v>
      </c>
      <c r="Q1222" s="161" t="e">
        <f>GRMSDetail!#REF!</f>
        <v>#REF!</v>
      </c>
      <c r="R1222" t="e">
        <f>GRMSDetail!#REF!</f>
        <v>#REF!</v>
      </c>
      <c r="S1222" t="e">
        <f>GRMSDetail!#REF!</f>
        <v>#REF!</v>
      </c>
      <c r="T1222" t="e">
        <f>VLOOKUP('XL-OPT'!Q1222,Months!$A$4:$D$288,4)</f>
        <v>#REF!</v>
      </c>
    </row>
    <row r="1223" spans="15:20" x14ac:dyDescent="0.2">
      <c r="O1223" t="e">
        <f t="shared" si="47"/>
        <v>#REF!</v>
      </c>
      <c r="P1223" t="e">
        <f>GRMSDetail!#REF!</f>
        <v>#REF!</v>
      </c>
      <c r="Q1223" s="161" t="e">
        <f>GRMSDetail!#REF!</f>
        <v>#REF!</v>
      </c>
      <c r="R1223" t="e">
        <f>GRMSDetail!#REF!</f>
        <v>#REF!</v>
      </c>
      <c r="S1223" t="e">
        <f>GRMSDetail!#REF!</f>
        <v>#REF!</v>
      </c>
      <c r="T1223" t="e">
        <f>VLOOKUP('XL-OPT'!Q1223,Months!$A$4:$D$288,4)</f>
        <v>#REF!</v>
      </c>
    </row>
    <row r="1224" spans="15:20" x14ac:dyDescent="0.2">
      <c r="O1224" t="e">
        <f t="shared" si="47"/>
        <v>#REF!</v>
      </c>
      <c r="P1224" t="e">
        <f>GRMSDetail!#REF!</f>
        <v>#REF!</v>
      </c>
      <c r="Q1224" s="161" t="e">
        <f>GRMSDetail!#REF!</f>
        <v>#REF!</v>
      </c>
      <c r="R1224" t="e">
        <f>GRMSDetail!#REF!</f>
        <v>#REF!</v>
      </c>
      <c r="S1224" t="e">
        <f>GRMSDetail!#REF!</f>
        <v>#REF!</v>
      </c>
      <c r="T1224" t="e">
        <f>VLOOKUP('XL-OPT'!Q1224,Months!$A$4:$D$288,4)</f>
        <v>#REF!</v>
      </c>
    </row>
    <row r="1225" spans="15:20" x14ac:dyDescent="0.2">
      <c r="O1225" t="e">
        <f t="shared" si="47"/>
        <v>#REF!</v>
      </c>
      <c r="P1225" t="e">
        <f>GRMSDetail!#REF!</f>
        <v>#REF!</v>
      </c>
      <c r="Q1225" s="161" t="e">
        <f>GRMSDetail!#REF!</f>
        <v>#REF!</v>
      </c>
      <c r="R1225" t="e">
        <f>GRMSDetail!#REF!</f>
        <v>#REF!</v>
      </c>
      <c r="S1225" t="e">
        <f>GRMSDetail!#REF!</f>
        <v>#REF!</v>
      </c>
      <c r="T1225" t="e">
        <f>VLOOKUP('XL-OPT'!Q1225,Months!$A$4:$D$288,4)</f>
        <v>#REF!</v>
      </c>
    </row>
    <row r="1226" spans="15:20" x14ac:dyDescent="0.2">
      <c r="O1226" t="e">
        <f t="shared" si="47"/>
        <v>#REF!</v>
      </c>
      <c r="P1226" t="e">
        <f>GRMSDetail!#REF!</f>
        <v>#REF!</v>
      </c>
      <c r="Q1226" s="161" t="e">
        <f>GRMSDetail!#REF!</f>
        <v>#REF!</v>
      </c>
      <c r="R1226" t="e">
        <f>GRMSDetail!#REF!</f>
        <v>#REF!</v>
      </c>
      <c r="S1226" t="e">
        <f>GRMSDetail!#REF!</f>
        <v>#REF!</v>
      </c>
      <c r="T1226" t="e">
        <f>VLOOKUP('XL-OPT'!Q1226,Months!$A$4:$D$288,4)</f>
        <v>#REF!</v>
      </c>
    </row>
    <row r="1227" spans="15:20" x14ac:dyDescent="0.2">
      <c r="O1227" t="e">
        <f t="shared" si="47"/>
        <v>#REF!</v>
      </c>
      <c r="P1227" t="e">
        <f>GRMSDetail!#REF!</f>
        <v>#REF!</v>
      </c>
      <c r="Q1227" s="161" t="e">
        <f>GRMSDetail!#REF!</f>
        <v>#REF!</v>
      </c>
      <c r="R1227" t="e">
        <f>GRMSDetail!#REF!</f>
        <v>#REF!</v>
      </c>
      <c r="S1227" t="e">
        <f>GRMSDetail!#REF!</f>
        <v>#REF!</v>
      </c>
      <c r="T1227" t="e">
        <f>VLOOKUP('XL-OPT'!Q1227,Months!$A$4:$D$288,4)</f>
        <v>#REF!</v>
      </c>
    </row>
    <row r="1228" spans="15:20" x14ac:dyDescent="0.2">
      <c r="O1228" t="e">
        <f t="shared" si="47"/>
        <v>#REF!</v>
      </c>
      <c r="P1228" t="e">
        <f>GRMSDetail!#REF!</f>
        <v>#REF!</v>
      </c>
      <c r="Q1228" s="161" t="e">
        <f>GRMSDetail!#REF!</f>
        <v>#REF!</v>
      </c>
      <c r="R1228" t="e">
        <f>GRMSDetail!#REF!</f>
        <v>#REF!</v>
      </c>
      <c r="S1228" t="e">
        <f>GRMSDetail!#REF!</f>
        <v>#REF!</v>
      </c>
      <c r="T1228" t="e">
        <f>VLOOKUP('XL-OPT'!Q1228,Months!$A$4:$D$288,4)</f>
        <v>#REF!</v>
      </c>
    </row>
    <row r="1229" spans="15:20" x14ac:dyDescent="0.2">
      <c r="O1229" t="e">
        <f t="shared" si="47"/>
        <v>#REF!</v>
      </c>
      <c r="P1229" t="e">
        <f>GRMSDetail!#REF!</f>
        <v>#REF!</v>
      </c>
      <c r="Q1229" s="161" t="e">
        <f>GRMSDetail!#REF!</f>
        <v>#REF!</v>
      </c>
      <c r="R1229" t="e">
        <f>GRMSDetail!#REF!</f>
        <v>#REF!</v>
      </c>
      <c r="S1229" t="e">
        <f>GRMSDetail!#REF!</f>
        <v>#REF!</v>
      </c>
      <c r="T1229" t="e">
        <f>VLOOKUP('XL-OPT'!Q1229,Months!$A$4:$D$288,4)</f>
        <v>#REF!</v>
      </c>
    </row>
    <row r="1230" spans="15:20" x14ac:dyDescent="0.2">
      <c r="O1230" t="e">
        <f t="shared" si="47"/>
        <v>#REF!</v>
      </c>
      <c r="P1230" t="e">
        <f>GRMSDetail!#REF!</f>
        <v>#REF!</v>
      </c>
      <c r="Q1230" s="161" t="e">
        <f>GRMSDetail!#REF!</f>
        <v>#REF!</v>
      </c>
      <c r="R1230" t="e">
        <f>GRMSDetail!#REF!</f>
        <v>#REF!</v>
      </c>
      <c r="S1230" t="e">
        <f>GRMSDetail!#REF!</f>
        <v>#REF!</v>
      </c>
      <c r="T1230" t="e">
        <f>VLOOKUP('XL-OPT'!Q1230,Months!$A$4:$D$288,4)</f>
        <v>#REF!</v>
      </c>
    </row>
    <row r="1231" spans="15:20" x14ac:dyDescent="0.2">
      <c r="O1231" t="e">
        <f t="shared" si="47"/>
        <v>#REF!</v>
      </c>
      <c r="P1231" t="e">
        <f>GRMSDetail!#REF!</f>
        <v>#REF!</v>
      </c>
      <c r="Q1231" s="161" t="e">
        <f>GRMSDetail!#REF!</f>
        <v>#REF!</v>
      </c>
      <c r="R1231" t="e">
        <f>GRMSDetail!#REF!</f>
        <v>#REF!</v>
      </c>
      <c r="S1231" t="e">
        <f>GRMSDetail!#REF!</f>
        <v>#REF!</v>
      </c>
      <c r="T1231" t="e">
        <f>VLOOKUP('XL-OPT'!Q1231,Months!$A$4:$D$288,4)</f>
        <v>#REF!</v>
      </c>
    </row>
    <row r="1232" spans="15:20" x14ac:dyDescent="0.2">
      <c r="O1232" t="e">
        <f t="shared" si="47"/>
        <v>#REF!</v>
      </c>
      <c r="P1232" t="e">
        <f>GRMSDetail!#REF!</f>
        <v>#REF!</v>
      </c>
      <c r="Q1232" s="161" t="e">
        <f>GRMSDetail!#REF!</f>
        <v>#REF!</v>
      </c>
      <c r="R1232" t="e">
        <f>GRMSDetail!#REF!</f>
        <v>#REF!</v>
      </c>
      <c r="S1232" t="e">
        <f>GRMSDetail!#REF!</f>
        <v>#REF!</v>
      </c>
      <c r="T1232" t="e">
        <f>VLOOKUP('XL-OPT'!Q1232,Months!$A$4:$D$288,4)</f>
        <v>#REF!</v>
      </c>
    </row>
    <row r="1233" spans="15:20" x14ac:dyDescent="0.2">
      <c r="O1233" t="e">
        <f t="shared" si="47"/>
        <v>#REF!</v>
      </c>
      <c r="P1233" t="e">
        <f>GRMSDetail!#REF!</f>
        <v>#REF!</v>
      </c>
      <c r="Q1233" s="161" t="e">
        <f>GRMSDetail!#REF!</f>
        <v>#REF!</v>
      </c>
      <c r="R1233" t="e">
        <f>GRMSDetail!#REF!</f>
        <v>#REF!</v>
      </c>
      <c r="S1233" t="e">
        <f>GRMSDetail!#REF!</f>
        <v>#REF!</v>
      </c>
      <c r="T1233" t="e">
        <f>VLOOKUP('XL-OPT'!Q1233,Months!$A$4:$D$288,4)</f>
        <v>#REF!</v>
      </c>
    </row>
    <row r="1234" spans="15:20" x14ac:dyDescent="0.2">
      <c r="O1234" t="e">
        <f t="shared" si="47"/>
        <v>#REF!</v>
      </c>
      <c r="P1234" t="e">
        <f>GRMSDetail!#REF!</f>
        <v>#REF!</v>
      </c>
      <c r="Q1234" s="161" t="e">
        <f>GRMSDetail!#REF!</f>
        <v>#REF!</v>
      </c>
      <c r="R1234" t="e">
        <f>GRMSDetail!#REF!</f>
        <v>#REF!</v>
      </c>
      <c r="S1234" t="e">
        <f>GRMSDetail!#REF!</f>
        <v>#REF!</v>
      </c>
      <c r="T1234" t="e">
        <f>VLOOKUP('XL-OPT'!Q1234,Months!$A$4:$D$288,4)</f>
        <v>#REF!</v>
      </c>
    </row>
    <row r="1235" spans="15:20" x14ac:dyDescent="0.2">
      <c r="O1235" t="e">
        <f t="shared" si="47"/>
        <v>#REF!</v>
      </c>
      <c r="P1235" t="e">
        <f>GRMSDetail!#REF!</f>
        <v>#REF!</v>
      </c>
      <c r="Q1235" s="161" t="e">
        <f>GRMSDetail!#REF!</f>
        <v>#REF!</v>
      </c>
      <c r="R1235" t="e">
        <f>GRMSDetail!#REF!</f>
        <v>#REF!</v>
      </c>
      <c r="S1235" t="e">
        <f>GRMSDetail!#REF!</f>
        <v>#REF!</v>
      </c>
      <c r="T1235" t="e">
        <f>VLOOKUP('XL-OPT'!Q1235,Months!$A$4:$D$288,4)</f>
        <v>#REF!</v>
      </c>
    </row>
    <row r="1236" spans="15:20" x14ac:dyDescent="0.2">
      <c r="O1236" t="e">
        <f t="shared" si="47"/>
        <v>#REF!</v>
      </c>
      <c r="P1236" t="e">
        <f>GRMSDetail!#REF!</f>
        <v>#REF!</v>
      </c>
      <c r="Q1236" s="161" t="e">
        <f>GRMSDetail!#REF!</f>
        <v>#REF!</v>
      </c>
      <c r="R1236" t="e">
        <f>GRMSDetail!#REF!</f>
        <v>#REF!</v>
      </c>
      <c r="S1236" t="e">
        <f>GRMSDetail!#REF!</f>
        <v>#REF!</v>
      </c>
      <c r="T1236" t="e">
        <f>VLOOKUP('XL-OPT'!Q1236,Months!$A$4:$D$288,4)</f>
        <v>#REF!</v>
      </c>
    </row>
    <row r="1237" spans="15:20" x14ac:dyDescent="0.2">
      <c r="O1237" t="e">
        <f t="shared" si="47"/>
        <v>#REF!</v>
      </c>
      <c r="P1237" t="e">
        <f>GRMSDetail!#REF!</f>
        <v>#REF!</v>
      </c>
      <c r="Q1237" s="161" t="e">
        <f>GRMSDetail!#REF!</f>
        <v>#REF!</v>
      </c>
      <c r="R1237" t="e">
        <f>GRMSDetail!#REF!</f>
        <v>#REF!</v>
      </c>
      <c r="S1237" t="e">
        <f>GRMSDetail!#REF!</f>
        <v>#REF!</v>
      </c>
      <c r="T1237" t="e">
        <f>VLOOKUP('XL-OPT'!Q1237,Months!$A$4:$D$288,4)</f>
        <v>#REF!</v>
      </c>
    </row>
    <row r="1238" spans="15:20" x14ac:dyDescent="0.2">
      <c r="O1238" t="e">
        <f t="shared" si="47"/>
        <v>#REF!</v>
      </c>
      <c r="P1238" t="e">
        <f>GRMSDetail!#REF!</f>
        <v>#REF!</v>
      </c>
      <c r="Q1238" s="161" t="e">
        <f>GRMSDetail!#REF!</f>
        <v>#REF!</v>
      </c>
      <c r="R1238" t="e">
        <f>GRMSDetail!#REF!</f>
        <v>#REF!</v>
      </c>
      <c r="S1238" t="e">
        <f>GRMSDetail!#REF!</f>
        <v>#REF!</v>
      </c>
      <c r="T1238" t="e">
        <f>VLOOKUP('XL-OPT'!Q1238,Months!$A$4:$D$288,4)</f>
        <v>#REF!</v>
      </c>
    </row>
    <row r="1239" spans="15:20" x14ac:dyDescent="0.2">
      <c r="O1239" t="e">
        <f t="shared" si="47"/>
        <v>#REF!</v>
      </c>
      <c r="P1239" t="e">
        <f>GRMSDetail!#REF!</f>
        <v>#REF!</v>
      </c>
      <c r="Q1239" s="161" t="e">
        <f>GRMSDetail!#REF!</f>
        <v>#REF!</v>
      </c>
      <c r="R1239" t="e">
        <f>GRMSDetail!#REF!</f>
        <v>#REF!</v>
      </c>
      <c r="S1239" t="e">
        <f>GRMSDetail!#REF!</f>
        <v>#REF!</v>
      </c>
      <c r="T1239" t="e">
        <f>VLOOKUP('XL-OPT'!Q1239,Months!$A$4:$D$288,4)</f>
        <v>#REF!</v>
      </c>
    </row>
    <row r="1240" spans="15:20" x14ac:dyDescent="0.2">
      <c r="O1240" t="e">
        <f t="shared" si="47"/>
        <v>#REF!</v>
      </c>
      <c r="P1240" t="e">
        <f>GRMSDetail!#REF!</f>
        <v>#REF!</v>
      </c>
      <c r="Q1240" s="161" t="e">
        <f>GRMSDetail!#REF!</f>
        <v>#REF!</v>
      </c>
      <c r="R1240" t="e">
        <f>GRMSDetail!#REF!</f>
        <v>#REF!</v>
      </c>
      <c r="S1240" t="e">
        <f>GRMSDetail!#REF!</f>
        <v>#REF!</v>
      </c>
      <c r="T1240" t="e">
        <f>VLOOKUP('XL-OPT'!Q1240,Months!$A$4:$D$288,4)</f>
        <v>#REF!</v>
      </c>
    </row>
    <row r="1241" spans="15:20" x14ac:dyDescent="0.2">
      <c r="O1241" t="e">
        <f t="shared" si="47"/>
        <v>#REF!</v>
      </c>
      <c r="P1241" t="e">
        <f>GRMSDetail!#REF!</f>
        <v>#REF!</v>
      </c>
      <c r="Q1241" s="161" t="e">
        <f>GRMSDetail!#REF!</f>
        <v>#REF!</v>
      </c>
      <c r="R1241" t="e">
        <f>GRMSDetail!#REF!</f>
        <v>#REF!</v>
      </c>
      <c r="S1241" t="e">
        <f>GRMSDetail!#REF!</f>
        <v>#REF!</v>
      </c>
      <c r="T1241" t="e">
        <f>VLOOKUP('XL-OPT'!Q1241,Months!$A$4:$D$288,4)</f>
        <v>#REF!</v>
      </c>
    </row>
    <row r="1242" spans="15:20" x14ac:dyDescent="0.2">
      <c r="O1242" t="e">
        <f t="shared" si="47"/>
        <v>#REF!</v>
      </c>
      <c r="P1242" t="e">
        <f>GRMSDetail!#REF!</f>
        <v>#REF!</v>
      </c>
      <c r="Q1242" s="161" t="e">
        <f>GRMSDetail!#REF!</f>
        <v>#REF!</v>
      </c>
      <c r="R1242" t="e">
        <f>GRMSDetail!#REF!</f>
        <v>#REF!</v>
      </c>
      <c r="S1242" t="e">
        <f>GRMSDetail!#REF!</f>
        <v>#REF!</v>
      </c>
      <c r="T1242" t="e">
        <f>VLOOKUP('XL-OPT'!Q1242,Months!$A$4:$D$288,4)</f>
        <v>#REF!</v>
      </c>
    </row>
    <row r="1243" spans="15:20" x14ac:dyDescent="0.2">
      <c r="O1243" t="e">
        <f t="shared" si="47"/>
        <v>#REF!</v>
      </c>
      <c r="P1243" t="e">
        <f>GRMSDetail!#REF!</f>
        <v>#REF!</v>
      </c>
      <c r="Q1243" s="161" t="e">
        <f>GRMSDetail!#REF!</f>
        <v>#REF!</v>
      </c>
      <c r="R1243" t="e">
        <f>GRMSDetail!#REF!</f>
        <v>#REF!</v>
      </c>
      <c r="S1243" t="e">
        <f>GRMSDetail!#REF!</f>
        <v>#REF!</v>
      </c>
      <c r="T1243" t="e">
        <f>VLOOKUP('XL-OPT'!Q1243,Months!$A$4:$D$288,4)</f>
        <v>#REF!</v>
      </c>
    </row>
    <row r="1244" spans="15:20" x14ac:dyDescent="0.2">
      <c r="O1244" t="e">
        <f t="shared" si="47"/>
        <v>#REF!</v>
      </c>
      <c r="P1244" t="e">
        <f>GRMSDetail!#REF!</f>
        <v>#REF!</v>
      </c>
      <c r="Q1244" s="161" t="e">
        <f>GRMSDetail!#REF!</f>
        <v>#REF!</v>
      </c>
      <c r="R1244" t="e">
        <f>GRMSDetail!#REF!</f>
        <v>#REF!</v>
      </c>
      <c r="S1244" t="e">
        <f>GRMSDetail!#REF!</f>
        <v>#REF!</v>
      </c>
      <c r="T1244" t="e">
        <f>VLOOKUP('XL-OPT'!Q1244,Months!$A$4:$D$288,4)</f>
        <v>#REF!</v>
      </c>
    </row>
    <row r="1245" spans="15:20" x14ac:dyDescent="0.2">
      <c r="O1245" t="e">
        <f t="shared" si="47"/>
        <v>#REF!</v>
      </c>
      <c r="P1245" t="e">
        <f>GRMSDetail!#REF!</f>
        <v>#REF!</v>
      </c>
      <c r="Q1245" s="161" t="e">
        <f>GRMSDetail!#REF!</f>
        <v>#REF!</v>
      </c>
      <c r="R1245" t="e">
        <f>GRMSDetail!#REF!</f>
        <v>#REF!</v>
      </c>
      <c r="S1245" t="e">
        <f>GRMSDetail!#REF!</f>
        <v>#REF!</v>
      </c>
      <c r="T1245" t="e">
        <f>VLOOKUP('XL-OPT'!Q1245,Months!$A$4:$D$288,4)</f>
        <v>#REF!</v>
      </c>
    </row>
    <row r="1246" spans="15:20" x14ac:dyDescent="0.2">
      <c r="O1246" t="e">
        <f t="shared" si="47"/>
        <v>#REF!</v>
      </c>
      <c r="P1246" t="e">
        <f>GRMSDetail!#REF!</f>
        <v>#REF!</v>
      </c>
      <c r="Q1246" s="161" t="e">
        <f>GRMSDetail!#REF!</f>
        <v>#REF!</v>
      </c>
      <c r="R1246" t="e">
        <f>GRMSDetail!#REF!</f>
        <v>#REF!</v>
      </c>
      <c r="S1246" t="e">
        <f>GRMSDetail!#REF!</f>
        <v>#REF!</v>
      </c>
      <c r="T1246" t="e">
        <f>VLOOKUP('XL-OPT'!Q1246,Months!$A$4:$D$288,4)</f>
        <v>#REF!</v>
      </c>
    </row>
    <row r="1247" spans="15:20" x14ac:dyDescent="0.2">
      <c r="O1247" t="e">
        <f t="shared" si="47"/>
        <v>#REF!</v>
      </c>
      <c r="P1247" t="e">
        <f>GRMSDetail!#REF!</f>
        <v>#REF!</v>
      </c>
      <c r="Q1247" s="161" t="e">
        <f>GRMSDetail!#REF!</f>
        <v>#REF!</v>
      </c>
      <c r="R1247" t="e">
        <f>GRMSDetail!#REF!</f>
        <v>#REF!</v>
      </c>
      <c r="S1247" t="e">
        <f>GRMSDetail!#REF!</f>
        <v>#REF!</v>
      </c>
      <c r="T1247" t="e">
        <f>VLOOKUP('XL-OPT'!Q1247,Months!$A$4:$D$288,4)</f>
        <v>#REF!</v>
      </c>
    </row>
    <row r="1248" spans="15:20" x14ac:dyDescent="0.2">
      <c r="O1248" t="e">
        <f t="shared" si="47"/>
        <v>#REF!</v>
      </c>
      <c r="P1248" t="e">
        <f>GRMSDetail!#REF!</f>
        <v>#REF!</v>
      </c>
      <c r="Q1248" s="161" t="e">
        <f>GRMSDetail!#REF!</f>
        <v>#REF!</v>
      </c>
      <c r="R1248" t="e">
        <f>GRMSDetail!#REF!</f>
        <v>#REF!</v>
      </c>
      <c r="S1248" t="e">
        <f>GRMSDetail!#REF!</f>
        <v>#REF!</v>
      </c>
      <c r="T1248" t="e">
        <f>VLOOKUP('XL-OPT'!Q1248,Months!$A$4:$D$288,4)</f>
        <v>#REF!</v>
      </c>
    </row>
    <row r="1249" spans="15:20" x14ac:dyDescent="0.2">
      <c r="O1249" t="e">
        <f t="shared" si="47"/>
        <v>#REF!</v>
      </c>
      <c r="P1249" t="e">
        <f>GRMSDetail!#REF!</f>
        <v>#REF!</v>
      </c>
      <c r="Q1249" s="161" t="e">
        <f>GRMSDetail!#REF!</f>
        <v>#REF!</v>
      </c>
      <c r="R1249" t="e">
        <f>GRMSDetail!#REF!</f>
        <v>#REF!</v>
      </c>
      <c r="S1249" t="e">
        <f>GRMSDetail!#REF!</f>
        <v>#REF!</v>
      </c>
      <c r="T1249" t="e">
        <f>VLOOKUP('XL-OPT'!Q1249,Months!$A$4:$D$288,4)</f>
        <v>#REF!</v>
      </c>
    </row>
    <row r="1250" spans="15:20" x14ac:dyDescent="0.2">
      <c r="O1250" t="e">
        <f t="shared" si="47"/>
        <v>#REF!</v>
      </c>
      <c r="P1250" t="e">
        <f>GRMSDetail!#REF!</f>
        <v>#REF!</v>
      </c>
      <c r="Q1250" s="161" t="e">
        <f>GRMSDetail!#REF!</f>
        <v>#REF!</v>
      </c>
      <c r="R1250" t="e">
        <f>GRMSDetail!#REF!</f>
        <v>#REF!</v>
      </c>
      <c r="S1250" t="e">
        <f>GRMSDetail!#REF!</f>
        <v>#REF!</v>
      </c>
      <c r="T1250" t="e">
        <f>VLOOKUP('XL-OPT'!Q1250,Months!$A$4:$D$288,4)</f>
        <v>#REF!</v>
      </c>
    </row>
    <row r="1251" spans="15:20" x14ac:dyDescent="0.2">
      <c r="O1251" t="e">
        <f t="shared" si="47"/>
        <v>#REF!</v>
      </c>
      <c r="P1251" t="e">
        <f>GRMSDetail!#REF!</f>
        <v>#REF!</v>
      </c>
      <c r="Q1251" s="161" t="e">
        <f>GRMSDetail!#REF!</f>
        <v>#REF!</v>
      </c>
      <c r="R1251" t="e">
        <f>GRMSDetail!#REF!</f>
        <v>#REF!</v>
      </c>
      <c r="S1251" t="e">
        <f>GRMSDetail!#REF!</f>
        <v>#REF!</v>
      </c>
      <c r="T1251" t="e">
        <f>VLOOKUP('XL-OPT'!Q1251,Months!$A$4:$D$288,4)</f>
        <v>#REF!</v>
      </c>
    </row>
    <row r="1252" spans="15:20" x14ac:dyDescent="0.2">
      <c r="O1252" t="e">
        <f t="shared" si="47"/>
        <v>#REF!</v>
      </c>
      <c r="P1252" t="e">
        <f>GRMSDetail!#REF!</f>
        <v>#REF!</v>
      </c>
      <c r="Q1252" s="161" t="e">
        <f>GRMSDetail!#REF!</f>
        <v>#REF!</v>
      </c>
      <c r="R1252" t="e">
        <f>GRMSDetail!#REF!</f>
        <v>#REF!</v>
      </c>
      <c r="S1252" t="e">
        <f>GRMSDetail!#REF!</f>
        <v>#REF!</v>
      </c>
      <c r="T1252" t="e">
        <f>VLOOKUP('XL-OPT'!Q1252,Months!$A$4:$D$288,4)</f>
        <v>#REF!</v>
      </c>
    </row>
    <row r="1253" spans="15:20" x14ac:dyDescent="0.2">
      <c r="O1253" t="e">
        <f t="shared" si="47"/>
        <v>#REF!</v>
      </c>
      <c r="P1253" t="e">
        <f>GRMSDetail!#REF!</f>
        <v>#REF!</v>
      </c>
      <c r="Q1253" s="161" t="e">
        <f>GRMSDetail!#REF!</f>
        <v>#REF!</v>
      </c>
      <c r="R1253" t="e">
        <f>GRMSDetail!#REF!</f>
        <v>#REF!</v>
      </c>
      <c r="S1253" t="e">
        <f>GRMSDetail!#REF!</f>
        <v>#REF!</v>
      </c>
      <c r="T1253" t="e">
        <f>VLOOKUP('XL-OPT'!Q1253,Months!$A$4:$D$288,4)</f>
        <v>#REF!</v>
      </c>
    </row>
    <row r="1254" spans="15:20" x14ac:dyDescent="0.2">
      <c r="O1254" t="e">
        <f t="shared" si="47"/>
        <v>#REF!</v>
      </c>
      <c r="P1254" t="e">
        <f>GRMSDetail!#REF!</f>
        <v>#REF!</v>
      </c>
      <c r="Q1254" s="161" t="e">
        <f>GRMSDetail!#REF!</f>
        <v>#REF!</v>
      </c>
      <c r="R1254" t="e">
        <f>GRMSDetail!#REF!</f>
        <v>#REF!</v>
      </c>
      <c r="S1254" t="e">
        <f>GRMSDetail!#REF!</f>
        <v>#REF!</v>
      </c>
      <c r="T1254" t="e">
        <f>VLOOKUP('XL-OPT'!Q1254,Months!$A$4:$D$288,4)</f>
        <v>#REF!</v>
      </c>
    </row>
    <row r="1255" spans="15:20" x14ac:dyDescent="0.2">
      <c r="O1255" t="e">
        <f t="shared" si="47"/>
        <v>#REF!</v>
      </c>
      <c r="P1255" t="e">
        <f>GRMSDetail!#REF!</f>
        <v>#REF!</v>
      </c>
      <c r="Q1255" s="161" t="e">
        <f>GRMSDetail!#REF!</f>
        <v>#REF!</v>
      </c>
      <c r="R1255" t="e">
        <f>GRMSDetail!#REF!</f>
        <v>#REF!</v>
      </c>
      <c r="S1255" t="e">
        <f>GRMSDetail!#REF!</f>
        <v>#REF!</v>
      </c>
      <c r="T1255" t="e">
        <f>VLOOKUP('XL-OPT'!Q1255,Months!$A$4:$D$288,4)</f>
        <v>#REF!</v>
      </c>
    </row>
    <row r="1256" spans="15:20" x14ac:dyDescent="0.2">
      <c r="O1256" t="e">
        <f t="shared" si="47"/>
        <v>#REF!</v>
      </c>
      <c r="P1256" t="e">
        <f>GRMSDetail!#REF!</f>
        <v>#REF!</v>
      </c>
      <c r="Q1256" s="161" t="e">
        <f>GRMSDetail!#REF!</f>
        <v>#REF!</v>
      </c>
      <c r="R1256" t="e">
        <f>GRMSDetail!#REF!</f>
        <v>#REF!</v>
      </c>
      <c r="S1256" t="e">
        <f>GRMSDetail!#REF!</f>
        <v>#REF!</v>
      </c>
      <c r="T1256" t="e">
        <f>VLOOKUP('XL-OPT'!Q1256,Months!$A$4:$D$288,4)</f>
        <v>#REF!</v>
      </c>
    </row>
    <row r="1257" spans="15:20" x14ac:dyDescent="0.2">
      <c r="O1257" t="e">
        <f t="shared" si="47"/>
        <v>#REF!</v>
      </c>
      <c r="P1257" t="e">
        <f>GRMSDetail!#REF!</f>
        <v>#REF!</v>
      </c>
      <c r="Q1257" s="161" t="e">
        <f>GRMSDetail!#REF!</f>
        <v>#REF!</v>
      </c>
      <c r="R1257" t="e">
        <f>GRMSDetail!#REF!</f>
        <v>#REF!</v>
      </c>
      <c r="S1257" t="e">
        <f>GRMSDetail!#REF!</f>
        <v>#REF!</v>
      </c>
      <c r="T1257" t="e">
        <f>VLOOKUP('XL-OPT'!Q1257,Months!$A$4:$D$288,4)</f>
        <v>#REF!</v>
      </c>
    </row>
    <row r="1258" spans="15:20" x14ac:dyDescent="0.2">
      <c r="O1258" t="e">
        <f t="shared" si="47"/>
        <v>#REF!</v>
      </c>
      <c r="P1258" t="e">
        <f>GRMSDetail!#REF!</f>
        <v>#REF!</v>
      </c>
      <c r="Q1258" s="161" t="e">
        <f>GRMSDetail!#REF!</f>
        <v>#REF!</v>
      </c>
      <c r="R1258" t="e">
        <f>GRMSDetail!#REF!</f>
        <v>#REF!</v>
      </c>
      <c r="S1258" t="e">
        <f>GRMSDetail!#REF!</f>
        <v>#REF!</v>
      </c>
      <c r="T1258" t="e">
        <f>VLOOKUP('XL-OPT'!Q1258,Months!$A$4:$D$288,4)</f>
        <v>#REF!</v>
      </c>
    </row>
    <row r="1259" spans="15:20" x14ac:dyDescent="0.2">
      <c r="O1259" t="e">
        <f t="shared" si="47"/>
        <v>#REF!</v>
      </c>
      <c r="P1259" t="e">
        <f>GRMSDetail!#REF!</f>
        <v>#REF!</v>
      </c>
      <c r="Q1259" s="161" t="e">
        <f>GRMSDetail!#REF!</f>
        <v>#REF!</v>
      </c>
      <c r="R1259" t="e">
        <f>GRMSDetail!#REF!</f>
        <v>#REF!</v>
      </c>
      <c r="S1259" t="e">
        <f>GRMSDetail!#REF!</f>
        <v>#REF!</v>
      </c>
      <c r="T1259" t="e">
        <f>VLOOKUP('XL-OPT'!Q1259,Months!$A$4:$D$288,4)</f>
        <v>#REF!</v>
      </c>
    </row>
    <row r="1260" spans="15:20" x14ac:dyDescent="0.2">
      <c r="O1260" t="e">
        <f t="shared" si="47"/>
        <v>#REF!</v>
      </c>
      <c r="P1260" t="e">
        <f>GRMSDetail!#REF!</f>
        <v>#REF!</v>
      </c>
      <c r="Q1260" s="161" t="e">
        <f>GRMSDetail!#REF!</f>
        <v>#REF!</v>
      </c>
      <c r="R1260" t="e">
        <f>GRMSDetail!#REF!</f>
        <v>#REF!</v>
      </c>
      <c r="S1260" t="e">
        <f>GRMSDetail!#REF!</f>
        <v>#REF!</v>
      </c>
      <c r="T1260" t="e">
        <f>VLOOKUP('XL-OPT'!Q1260,Months!$A$4:$D$288,4)</f>
        <v>#REF!</v>
      </c>
    </row>
    <row r="1261" spans="15:20" x14ac:dyDescent="0.2">
      <c r="O1261" t="e">
        <f t="shared" si="47"/>
        <v>#REF!</v>
      </c>
      <c r="P1261" t="e">
        <f>GRMSDetail!#REF!</f>
        <v>#REF!</v>
      </c>
      <c r="Q1261" s="161" t="e">
        <f>GRMSDetail!#REF!</f>
        <v>#REF!</v>
      </c>
      <c r="R1261" t="e">
        <f>GRMSDetail!#REF!</f>
        <v>#REF!</v>
      </c>
      <c r="S1261" t="e">
        <f>GRMSDetail!#REF!</f>
        <v>#REF!</v>
      </c>
      <c r="T1261" t="e">
        <f>VLOOKUP('XL-OPT'!Q1261,Months!$A$4:$D$288,4)</f>
        <v>#REF!</v>
      </c>
    </row>
    <row r="1262" spans="15:20" x14ac:dyDescent="0.2">
      <c r="O1262" t="e">
        <f t="shared" si="47"/>
        <v>#REF!</v>
      </c>
      <c r="P1262" t="e">
        <f>GRMSDetail!#REF!</f>
        <v>#REF!</v>
      </c>
      <c r="Q1262" s="161" t="e">
        <f>GRMSDetail!#REF!</f>
        <v>#REF!</v>
      </c>
      <c r="R1262" t="e">
        <f>GRMSDetail!#REF!</f>
        <v>#REF!</v>
      </c>
      <c r="S1262" t="e">
        <f>GRMSDetail!#REF!</f>
        <v>#REF!</v>
      </c>
      <c r="T1262" t="e">
        <f>VLOOKUP('XL-OPT'!Q1262,Months!$A$4:$D$288,4)</f>
        <v>#REF!</v>
      </c>
    </row>
    <row r="1263" spans="15:20" x14ac:dyDescent="0.2">
      <c r="O1263" t="e">
        <f t="shared" si="47"/>
        <v>#REF!</v>
      </c>
      <c r="P1263" t="e">
        <f>GRMSDetail!#REF!</f>
        <v>#REF!</v>
      </c>
      <c r="Q1263" s="161" t="e">
        <f>GRMSDetail!#REF!</f>
        <v>#REF!</v>
      </c>
      <c r="R1263" t="e">
        <f>GRMSDetail!#REF!</f>
        <v>#REF!</v>
      </c>
      <c r="S1263" t="e">
        <f>GRMSDetail!#REF!</f>
        <v>#REF!</v>
      </c>
      <c r="T1263" t="e">
        <f>VLOOKUP('XL-OPT'!Q1263,Months!$A$4:$D$288,4)</f>
        <v>#REF!</v>
      </c>
    </row>
    <row r="1264" spans="15:20" x14ac:dyDescent="0.2">
      <c r="O1264" t="e">
        <f t="shared" si="47"/>
        <v>#REF!</v>
      </c>
      <c r="P1264" t="e">
        <f>GRMSDetail!#REF!</f>
        <v>#REF!</v>
      </c>
      <c r="Q1264" s="161" t="e">
        <f>GRMSDetail!#REF!</f>
        <v>#REF!</v>
      </c>
      <c r="R1264" t="e">
        <f>GRMSDetail!#REF!</f>
        <v>#REF!</v>
      </c>
      <c r="S1264" t="e">
        <f>GRMSDetail!#REF!</f>
        <v>#REF!</v>
      </c>
      <c r="T1264" t="e">
        <f>VLOOKUP('XL-OPT'!Q1264,Months!$A$4:$D$288,4)</f>
        <v>#REF!</v>
      </c>
    </row>
    <row r="1265" spans="15:20" x14ac:dyDescent="0.2">
      <c r="O1265" t="e">
        <f t="shared" si="47"/>
        <v>#REF!</v>
      </c>
      <c r="P1265" t="e">
        <f>GRMSDetail!#REF!</f>
        <v>#REF!</v>
      </c>
      <c r="Q1265" s="161" t="e">
        <f>GRMSDetail!#REF!</f>
        <v>#REF!</v>
      </c>
      <c r="R1265" t="e">
        <f>GRMSDetail!#REF!</f>
        <v>#REF!</v>
      </c>
      <c r="S1265" t="e">
        <f>GRMSDetail!#REF!</f>
        <v>#REF!</v>
      </c>
      <c r="T1265" t="e">
        <f>VLOOKUP('XL-OPT'!Q1265,Months!$A$4:$D$288,4)</f>
        <v>#REF!</v>
      </c>
    </row>
    <row r="1266" spans="15:20" x14ac:dyDescent="0.2">
      <c r="O1266" t="e">
        <f t="shared" si="47"/>
        <v>#REF!</v>
      </c>
      <c r="P1266" t="e">
        <f>GRMSDetail!#REF!</f>
        <v>#REF!</v>
      </c>
      <c r="Q1266" s="161" t="e">
        <f>GRMSDetail!#REF!</f>
        <v>#REF!</v>
      </c>
      <c r="R1266" t="e">
        <f>GRMSDetail!#REF!</f>
        <v>#REF!</v>
      </c>
      <c r="S1266" t="e">
        <f>GRMSDetail!#REF!</f>
        <v>#REF!</v>
      </c>
      <c r="T1266" t="e">
        <f>VLOOKUP('XL-OPT'!Q1266,Months!$A$4:$D$288,4)</f>
        <v>#REF!</v>
      </c>
    </row>
    <row r="1267" spans="15:20" x14ac:dyDescent="0.2">
      <c r="O1267" t="e">
        <f t="shared" si="47"/>
        <v>#REF!</v>
      </c>
      <c r="P1267" t="e">
        <f>GRMSDetail!#REF!</f>
        <v>#REF!</v>
      </c>
      <c r="Q1267" s="161" t="e">
        <f>GRMSDetail!#REF!</f>
        <v>#REF!</v>
      </c>
      <c r="R1267" t="e">
        <f>GRMSDetail!#REF!</f>
        <v>#REF!</v>
      </c>
      <c r="S1267" t="e">
        <f>GRMSDetail!#REF!</f>
        <v>#REF!</v>
      </c>
      <c r="T1267" t="e">
        <f>VLOOKUP('XL-OPT'!Q1267,Months!$A$4:$D$288,4)</f>
        <v>#REF!</v>
      </c>
    </row>
    <row r="1268" spans="15:20" x14ac:dyDescent="0.2">
      <c r="O1268" t="e">
        <f t="shared" si="47"/>
        <v>#REF!</v>
      </c>
      <c r="P1268" t="e">
        <f>GRMSDetail!#REF!</f>
        <v>#REF!</v>
      </c>
      <c r="Q1268" s="161" t="e">
        <f>GRMSDetail!#REF!</f>
        <v>#REF!</v>
      </c>
      <c r="R1268" t="e">
        <f>GRMSDetail!#REF!</f>
        <v>#REF!</v>
      </c>
      <c r="S1268" t="e">
        <f>GRMSDetail!#REF!</f>
        <v>#REF!</v>
      </c>
      <c r="T1268" t="e">
        <f>VLOOKUP('XL-OPT'!Q1268,Months!$A$4:$D$288,4)</f>
        <v>#REF!</v>
      </c>
    </row>
    <row r="1269" spans="15:20" x14ac:dyDescent="0.2">
      <c r="O1269" t="e">
        <f t="shared" si="47"/>
        <v>#REF!</v>
      </c>
      <c r="P1269" t="e">
        <f>GRMSDetail!#REF!</f>
        <v>#REF!</v>
      </c>
      <c r="Q1269" s="161" t="e">
        <f>GRMSDetail!#REF!</f>
        <v>#REF!</v>
      </c>
      <c r="R1269" t="e">
        <f>GRMSDetail!#REF!</f>
        <v>#REF!</v>
      </c>
      <c r="S1269" t="e">
        <f>GRMSDetail!#REF!</f>
        <v>#REF!</v>
      </c>
      <c r="T1269" t="e">
        <f>VLOOKUP('XL-OPT'!Q1269,Months!$A$4:$D$288,4)</f>
        <v>#REF!</v>
      </c>
    </row>
    <row r="1270" spans="15:20" x14ac:dyDescent="0.2">
      <c r="O1270" t="e">
        <f t="shared" si="47"/>
        <v>#REF!</v>
      </c>
      <c r="P1270" t="e">
        <f>GRMSDetail!#REF!</f>
        <v>#REF!</v>
      </c>
      <c r="Q1270" s="161" t="e">
        <f>GRMSDetail!#REF!</f>
        <v>#REF!</v>
      </c>
      <c r="R1270" t="e">
        <f>GRMSDetail!#REF!</f>
        <v>#REF!</v>
      </c>
      <c r="S1270" t="e">
        <f>GRMSDetail!#REF!</f>
        <v>#REF!</v>
      </c>
      <c r="T1270" t="e">
        <f>VLOOKUP('XL-OPT'!Q1270,Months!$A$4:$D$288,4)</f>
        <v>#REF!</v>
      </c>
    </row>
    <row r="1271" spans="15:20" x14ac:dyDescent="0.2">
      <c r="O1271" t="e">
        <f t="shared" si="47"/>
        <v>#REF!</v>
      </c>
      <c r="P1271" t="e">
        <f>GRMSDetail!#REF!</f>
        <v>#REF!</v>
      </c>
      <c r="Q1271" s="161" t="e">
        <f>GRMSDetail!#REF!</f>
        <v>#REF!</v>
      </c>
      <c r="R1271" t="e">
        <f>GRMSDetail!#REF!</f>
        <v>#REF!</v>
      </c>
      <c r="S1271" t="e">
        <f>GRMSDetail!#REF!</f>
        <v>#REF!</v>
      </c>
      <c r="T1271" t="e">
        <f>VLOOKUP('XL-OPT'!Q1271,Months!$A$4:$D$288,4)</f>
        <v>#REF!</v>
      </c>
    </row>
    <row r="1272" spans="15:20" x14ac:dyDescent="0.2">
      <c r="O1272" t="e">
        <f t="shared" si="47"/>
        <v>#REF!</v>
      </c>
      <c r="P1272" t="e">
        <f>GRMSDetail!#REF!</f>
        <v>#REF!</v>
      </c>
      <c r="Q1272" s="161" t="e">
        <f>GRMSDetail!#REF!</f>
        <v>#REF!</v>
      </c>
      <c r="R1272" t="e">
        <f>GRMSDetail!#REF!</f>
        <v>#REF!</v>
      </c>
      <c r="S1272" t="e">
        <f>GRMSDetail!#REF!</f>
        <v>#REF!</v>
      </c>
      <c r="T1272" t="e">
        <f>VLOOKUP('XL-OPT'!Q1272,Months!$A$4:$D$288,4)</f>
        <v>#REF!</v>
      </c>
    </row>
    <row r="1273" spans="15:20" x14ac:dyDescent="0.2">
      <c r="O1273" t="e">
        <f t="shared" si="47"/>
        <v>#REF!</v>
      </c>
      <c r="P1273" t="e">
        <f>GRMSDetail!#REF!</f>
        <v>#REF!</v>
      </c>
      <c r="Q1273" s="161" t="e">
        <f>GRMSDetail!#REF!</f>
        <v>#REF!</v>
      </c>
      <c r="R1273" t="e">
        <f>GRMSDetail!#REF!</f>
        <v>#REF!</v>
      </c>
      <c r="S1273" t="e">
        <f>GRMSDetail!#REF!</f>
        <v>#REF!</v>
      </c>
      <c r="T1273" t="e">
        <f>VLOOKUP('XL-OPT'!Q1273,Months!$A$4:$D$288,4)</f>
        <v>#REF!</v>
      </c>
    </row>
    <row r="1274" spans="15:20" x14ac:dyDescent="0.2">
      <c r="O1274" t="e">
        <f t="shared" si="47"/>
        <v>#REF!</v>
      </c>
      <c r="P1274" t="e">
        <f>GRMSDetail!#REF!</f>
        <v>#REF!</v>
      </c>
      <c r="Q1274" s="161" t="e">
        <f>GRMSDetail!#REF!</f>
        <v>#REF!</v>
      </c>
      <c r="R1274" t="e">
        <f>GRMSDetail!#REF!</f>
        <v>#REF!</v>
      </c>
      <c r="S1274" t="e">
        <f>GRMSDetail!#REF!</f>
        <v>#REF!</v>
      </c>
      <c r="T1274" t="e">
        <f>VLOOKUP('XL-OPT'!Q1274,Months!$A$4:$D$288,4)</f>
        <v>#REF!</v>
      </c>
    </row>
    <row r="1275" spans="15:20" x14ac:dyDescent="0.2">
      <c r="O1275" t="e">
        <f t="shared" si="47"/>
        <v>#REF!</v>
      </c>
      <c r="P1275" t="e">
        <f>GRMSDetail!#REF!</f>
        <v>#REF!</v>
      </c>
      <c r="Q1275" s="161" t="e">
        <f>GRMSDetail!#REF!</f>
        <v>#REF!</v>
      </c>
      <c r="R1275" t="e">
        <f>GRMSDetail!#REF!</f>
        <v>#REF!</v>
      </c>
      <c r="S1275" t="e">
        <f>GRMSDetail!#REF!</f>
        <v>#REF!</v>
      </c>
      <c r="T1275" t="e">
        <f>VLOOKUP('XL-OPT'!Q1275,Months!$A$4:$D$288,4)</f>
        <v>#REF!</v>
      </c>
    </row>
    <row r="1276" spans="15:20" x14ac:dyDescent="0.2">
      <c r="O1276" t="e">
        <f t="shared" si="47"/>
        <v>#REF!</v>
      </c>
      <c r="P1276" t="e">
        <f>GRMSDetail!#REF!</f>
        <v>#REF!</v>
      </c>
      <c r="Q1276" s="161" t="e">
        <f>GRMSDetail!#REF!</f>
        <v>#REF!</v>
      </c>
      <c r="R1276" t="e">
        <f>GRMSDetail!#REF!</f>
        <v>#REF!</v>
      </c>
      <c r="S1276" t="e">
        <f>GRMSDetail!#REF!</f>
        <v>#REF!</v>
      </c>
      <c r="T1276" t="e">
        <f>VLOOKUP('XL-OPT'!Q1276,Months!$A$4:$D$288,4)</f>
        <v>#REF!</v>
      </c>
    </row>
    <row r="1277" spans="15:20" x14ac:dyDescent="0.2">
      <c r="O1277" t="e">
        <f t="shared" si="47"/>
        <v>#REF!</v>
      </c>
      <c r="P1277" t="e">
        <f>GRMSDetail!#REF!</f>
        <v>#REF!</v>
      </c>
      <c r="Q1277" s="161" t="e">
        <f>GRMSDetail!#REF!</f>
        <v>#REF!</v>
      </c>
      <c r="R1277" t="e">
        <f>GRMSDetail!#REF!</f>
        <v>#REF!</v>
      </c>
      <c r="S1277" t="e">
        <f>GRMSDetail!#REF!</f>
        <v>#REF!</v>
      </c>
      <c r="T1277" t="e">
        <f>VLOOKUP('XL-OPT'!Q1277,Months!$A$4:$D$288,4)</f>
        <v>#REF!</v>
      </c>
    </row>
    <row r="1278" spans="15:20" x14ac:dyDescent="0.2">
      <c r="O1278" t="e">
        <f t="shared" si="47"/>
        <v>#REF!</v>
      </c>
      <c r="P1278" t="e">
        <f>GRMSDetail!#REF!</f>
        <v>#REF!</v>
      </c>
      <c r="Q1278" s="161" t="e">
        <f>GRMSDetail!#REF!</f>
        <v>#REF!</v>
      </c>
      <c r="R1278" t="e">
        <f>GRMSDetail!#REF!</f>
        <v>#REF!</v>
      </c>
      <c r="S1278" t="e">
        <f>GRMSDetail!#REF!</f>
        <v>#REF!</v>
      </c>
      <c r="T1278" t="e">
        <f>VLOOKUP('XL-OPT'!Q1278,Months!$A$4:$D$288,4)</f>
        <v>#REF!</v>
      </c>
    </row>
    <row r="1279" spans="15:20" x14ac:dyDescent="0.2">
      <c r="O1279" t="e">
        <f t="shared" si="47"/>
        <v>#REF!</v>
      </c>
      <c r="P1279" t="e">
        <f>GRMSDetail!#REF!</f>
        <v>#REF!</v>
      </c>
      <c r="Q1279" s="161" t="e">
        <f>GRMSDetail!#REF!</f>
        <v>#REF!</v>
      </c>
      <c r="R1279" t="e">
        <f>GRMSDetail!#REF!</f>
        <v>#REF!</v>
      </c>
      <c r="S1279" t="e">
        <f>GRMSDetail!#REF!</f>
        <v>#REF!</v>
      </c>
      <c r="T1279" t="e">
        <f>VLOOKUP('XL-OPT'!Q1279,Months!$A$4:$D$288,4)</f>
        <v>#REF!</v>
      </c>
    </row>
    <row r="1280" spans="15:20" x14ac:dyDescent="0.2">
      <c r="O1280" t="e">
        <f t="shared" si="47"/>
        <v>#REF!</v>
      </c>
      <c r="P1280" t="e">
        <f>GRMSDetail!#REF!</f>
        <v>#REF!</v>
      </c>
      <c r="Q1280" s="161" t="e">
        <f>GRMSDetail!#REF!</f>
        <v>#REF!</v>
      </c>
      <c r="R1280" t="e">
        <f>GRMSDetail!#REF!</f>
        <v>#REF!</v>
      </c>
      <c r="S1280" t="e">
        <f>GRMSDetail!#REF!</f>
        <v>#REF!</v>
      </c>
      <c r="T1280" t="e">
        <f>VLOOKUP('XL-OPT'!Q1280,Months!$A$4:$D$288,4)</f>
        <v>#REF!</v>
      </c>
    </row>
    <row r="1281" spans="15:20" x14ac:dyDescent="0.2">
      <c r="O1281" t="e">
        <f t="shared" ref="O1281:O1344" si="48">CONCATENATE(P1281,Q1281)</f>
        <v>#REF!</v>
      </c>
      <c r="P1281" t="e">
        <f>GRMSDetail!#REF!</f>
        <v>#REF!</v>
      </c>
      <c r="Q1281" s="161" t="e">
        <f>GRMSDetail!#REF!</f>
        <v>#REF!</v>
      </c>
      <c r="R1281" t="e">
        <f>GRMSDetail!#REF!</f>
        <v>#REF!</v>
      </c>
      <c r="S1281" t="e">
        <f>GRMSDetail!#REF!</f>
        <v>#REF!</v>
      </c>
      <c r="T1281" t="e">
        <f>VLOOKUP('XL-OPT'!Q1281,Months!$A$4:$D$288,4)</f>
        <v>#REF!</v>
      </c>
    </row>
    <row r="1282" spans="15:20" x14ac:dyDescent="0.2">
      <c r="O1282" t="e">
        <f t="shared" si="48"/>
        <v>#REF!</v>
      </c>
      <c r="P1282" t="e">
        <f>GRMSDetail!#REF!</f>
        <v>#REF!</v>
      </c>
      <c r="Q1282" s="161" t="e">
        <f>GRMSDetail!#REF!</f>
        <v>#REF!</v>
      </c>
      <c r="R1282" t="e">
        <f>GRMSDetail!#REF!</f>
        <v>#REF!</v>
      </c>
      <c r="S1282" t="e">
        <f>GRMSDetail!#REF!</f>
        <v>#REF!</v>
      </c>
      <c r="T1282" t="e">
        <f>VLOOKUP('XL-OPT'!Q1282,Months!$A$4:$D$288,4)</f>
        <v>#REF!</v>
      </c>
    </row>
    <row r="1283" spans="15:20" x14ac:dyDescent="0.2">
      <c r="O1283" t="e">
        <f t="shared" si="48"/>
        <v>#REF!</v>
      </c>
      <c r="P1283" t="e">
        <f>GRMSDetail!#REF!</f>
        <v>#REF!</v>
      </c>
      <c r="Q1283" s="161" t="e">
        <f>GRMSDetail!#REF!</f>
        <v>#REF!</v>
      </c>
      <c r="R1283" t="e">
        <f>GRMSDetail!#REF!</f>
        <v>#REF!</v>
      </c>
      <c r="S1283" t="e">
        <f>GRMSDetail!#REF!</f>
        <v>#REF!</v>
      </c>
      <c r="T1283" t="e">
        <f>VLOOKUP('XL-OPT'!Q1283,Months!$A$4:$D$288,4)</f>
        <v>#REF!</v>
      </c>
    </row>
    <row r="1284" spans="15:20" x14ac:dyDescent="0.2">
      <c r="O1284" t="e">
        <f t="shared" si="48"/>
        <v>#REF!</v>
      </c>
      <c r="P1284" t="e">
        <f>GRMSDetail!#REF!</f>
        <v>#REF!</v>
      </c>
      <c r="Q1284" s="161" t="e">
        <f>GRMSDetail!#REF!</f>
        <v>#REF!</v>
      </c>
      <c r="R1284" t="e">
        <f>GRMSDetail!#REF!</f>
        <v>#REF!</v>
      </c>
      <c r="S1284" t="e">
        <f>GRMSDetail!#REF!</f>
        <v>#REF!</v>
      </c>
      <c r="T1284" t="e">
        <f>VLOOKUP('XL-OPT'!Q1284,Months!$A$4:$D$288,4)</f>
        <v>#REF!</v>
      </c>
    </row>
    <row r="1285" spans="15:20" x14ac:dyDescent="0.2">
      <c r="O1285" t="e">
        <f t="shared" si="48"/>
        <v>#REF!</v>
      </c>
      <c r="P1285" t="e">
        <f>GRMSDetail!#REF!</f>
        <v>#REF!</v>
      </c>
      <c r="Q1285" s="161" t="e">
        <f>GRMSDetail!#REF!</f>
        <v>#REF!</v>
      </c>
      <c r="R1285" t="e">
        <f>GRMSDetail!#REF!</f>
        <v>#REF!</v>
      </c>
      <c r="S1285" t="e">
        <f>GRMSDetail!#REF!</f>
        <v>#REF!</v>
      </c>
      <c r="T1285" t="e">
        <f>VLOOKUP('XL-OPT'!Q1285,Months!$A$4:$D$288,4)</f>
        <v>#REF!</v>
      </c>
    </row>
    <row r="1286" spans="15:20" x14ac:dyDescent="0.2">
      <c r="O1286" t="e">
        <f t="shared" si="48"/>
        <v>#REF!</v>
      </c>
      <c r="P1286" t="e">
        <f>GRMSDetail!#REF!</f>
        <v>#REF!</v>
      </c>
      <c r="Q1286" s="161" t="e">
        <f>GRMSDetail!#REF!</f>
        <v>#REF!</v>
      </c>
      <c r="R1286" t="e">
        <f>GRMSDetail!#REF!</f>
        <v>#REF!</v>
      </c>
      <c r="S1286" t="e">
        <f>GRMSDetail!#REF!</f>
        <v>#REF!</v>
      </c>
      <c r="T1286" t="e">
        <f>VLOOKUP('XL-OPT'!Q1286,Months!$A$4:$D$288,4)</f>
        <v>#REF!</v>
      </c>
    </row>
    <row r="1287" spans="15:20" x14ac:dyDescent="0.2">
      <c r="O1287" t="e">
        <f t="shared" si="48"/>
        <v>#REF!</v>
      </c>
      <c r="P1287" t="e">
        <f>GRMSDetail!#REF!</f>
        <v>#REF!</v>
      </c>
      <c r="Q1287" s="161" t="e">
        <f>GRMSDetail!#REF!</f>
        <v>#REF!</v>
      </c>
      <c r="R1287" t="e">
        <f>GRMSDetail!#REF!</f>
        <v>#REF!</v>
      </c>
      <c r="S1287" t="e">
        <f>GRMSDetail!#REF!</f>
        <v>#REF!</v>
      </c>
      <c r="T1287" t="e">
        <f>VLOOKUP('XL-OPT'!Q1287,Months!$A$4:$D$288,4)</f>
        <v>#REF!</v>
      </c>
    </row>
    <row r="1288" spans="15:20" x14ac:dyDescent="0.2">
      <c r="O1288" t="e">
        <f t="shared" si="48"/>
        <v>#REF!</v>
      </c>
      <c r="P1288" t="e">
        <f>GRMSDetail!#REF!</f>
        <v>#REF!</v>
      </c>
      <c r="Q1288" s="161" t="e">
        <f>GRMSDetail!#REF!</f>
        <v>#REF!</v>
      </c>
      <c r="R1288" t="e">
        <f>GRMSDetail!#REF!</f>
        <v>#REF!</v>
      </c>
      <c r="S1288" t="e">
        <f>GRMSDetail!#REF!</f>
        <v>#REF!</v>
      </c>
      <c r="T1288" t="e">
        <f>VLOOKUP('XL-OPT'!Q1288,Months!$A$4:$D$288,4)</f>
        <v>#REF!</v>
      </c>
    </row>
    <row r="1289" spans="15:20" x14ac:dyDescent="0.2">
      <c r="O1289" t="e">
        <f t="shared" si="48"/>
        <v>#REF!</v>
      </c>
      <c r="P1289" t="e">
        <f>GRMSDetail!#REF!</f>
        <v>#REF!</v>
      </c>
      <c r="Q1289" s="161" t="e">
        <f>GRMSDetail!#REF!</f>
        <v>#REF!</v>
      </c>
      <c r="R1289" t="e">
        <f>GRMSDetail!#REF!</f>
        <v>#REF!</v>
      </c>
      <c r="S1289" t="e">
        <f>GRMSDetail!#REF!</f>
        <v>#REF!</v>
      </c>
      <c r="T1289" t="e">
        <f>VLOOKUP('XL-OPT'!Q1289,Months!$A$4:$D$288,4)</f>
        <v>#REF!</v>
      </c>
    </row>
    <row r="1290" spans="15:20" x14ac:dyDescent="0.2">
      <c r="O1290" t="e">
        <f t="shared" si="48"/>
        <v>#REF!</v>
      </c>
      <c r="P1290" t="e">
        <f>GRMSDetail!#REF!</f>
        <v>#REF!</v>
      </c>
      <c r="Q1290" s="161" t="e">
        <f>GRMSDetail!#REF!</f>
        <v>#REF!</v>
      </c>
      <c r="R1290" t="e">
        <f>GRMSDetail!#REF!</f>
        <v>#REF!</v>
      </c>
      <c r="S1290" t="e">
        <f>GRMSDetail!#REF!</f>
        <v>#REF!</v>
      </c>
      <c r="T1290" t="e">
        <f>VLOOKUP('XL-OPT'!Q1290,Months!$A$4:$D$288,4)</f>
        <v>#REF!</v>
      </c>
    </row>
    <row r="1291" spans="15:20" x14ac:dyDescent="0.2">
      <c r="O1291" t="e">
        <f t="shared" si="48"/>
        <v>#REF!</v>
      </c>
      <c r="P1291" t="e">
        <f>GRMSDetail!#REF!</f>
        <v>#REF!</v>
      </c>
      <c r="Q1291" s="161" t="e">
        <f>GRMSDetail!#REF!</f>
        <v>#REF!</v>
      </c>
      <c r="R1291" t="e">
        <f>GRMSDetail!#REF!</f>
        <v>#REF!</v>
      </c>
      <c r="S1291" t="e">
        <f>GRMSDetail!#REF!</f>
        <v>#REF!</v>
      </c>
      <c r="T1291" t="e">
        <f>VLOOKUP('XL-OPT'!Q1291,Months!$A$4:$D$288,4)</f>
        <v>#REF!</v>
      </c>
    </row>
    <row r="1292" spans="15:20" x14ac:dyDescent="0.2">
      <c r="O1292" t="e">
        <f t="shared" si="48"/>
        <v>#REF!</v>
      </c>
      <c r="P1292" t="e">
        <f>GRMSDetail!#REF!</f>
        <v>#REF!</v>
      </c>
      <c r="Q1292" s="161" t="e">
        <f>GRMSDetail!#REF!</f>
        <v>#REF!</v>
      </c>
      <c r="R1292" t="e">
        <f>GRMSDetail!#REF!</f>
        <v>#REF!</v>
      </c>
      <c r="S1292" t="e">
        <f>GRMSDetail!#REF!</f>
        <v>#REF!</v>
      </c>
      <c r="T1292" t="e">
        <f>VLOOKUP('XL-OPT'!Q1292,Months!$A$4:$D$288,4)</f>
        <v>#REF!</v>
      </c>
    </row>
    <row r="1293" spans="15:20" x14ac:dyDescent="0.2">
      <c r="O1293" t="e">
        <f t="shared" si="48"/>
        <v>#REF!</v>
      </c>
      <c r="P1293" t="e">
        <f>GRMSDetail!#REF!</f>
        <v>#REF!</v>
      </c>
      <c r="Q1293" s="161" t="e">
        <f>GRMSDetail!#REF!</f>
        <v>#REF!</v>
      </c>
      <c r="R1293" t="e">
        <f>GRMSDetail!#REF!</f>
        <v>#REF!</v>
      </c>
      <c r="S1293" t="e">
        <f>GRMSDetail!#REF!</f>
        <v>#REF!</v>
      </c>
      <c r="T1293" t="e">
        <f>VLOOKUP('XL-OPT'!Q1293,Months!$A$4:$D$288,4)</f>
        <v>#REF!</v>
      </c>
    </row>
    <row r="1294" spans="15:20" x14ac:dyDescent="0.2">
      <c r="O1294" t="e">
        <f t="shared" si="48"/>
        <v>#REF!</v>
      </c>
      <c r="P1294" t="e">
        <f>GRMSDetail!#REF!</f>
        <v>#REF!</v>
      </c>
      <c r="Q1294" s="161" t="e">
        <f>GRMSDetail!#REF!</f>
        <v>#REF!</v>
      </c>
      <c r="R1294" t="e">
        <f>GRMSDetail!#REF!</f>
        <v>#REF!</v>
      </c>
      <c r="S1294" t="e">
        <f>GRMSDetail!#REF!</f>
        <v>#REF!</v>
      </c>
      <c r="T1294" t="e">
        <f>VLOOKUP('XL-OPT'!Q1294,Months!$A$4:$D$288,4)</f>
        <v>#REF!</v>
      </c>
    </row>
    <row r="1295" spans="15:20" x14ac:dyDescent="0.2">
      <c r="O1295" t="e">
        <f t="shared" si="48"/>
        <v>#REF!</v>
      </c>
      <c r="P1295" t="e">
        <f>GRMSDetail!#REF!</f>
        <v>#REF!</v>
      </c>
      <c r="Q1295" s="161" t="e">
        <f>GRMSDetail!#REF!</f>
        <v>#REF!</v>
      </c>
      <c r="R1295" t="e">
        <f>GRMSDetail!#REF!</f>
        <v>#REF!</v>
      </c>
      <c r="S1295" t="e">
        <f>GRMSDetail!#REF!</f>
        <v>#REF!</v>
      </c>
      <c r="T1295" t="e">
        <f>VLOOKUP('XL-OPT'!Q1295,Months!$A$4:$D$288,4)</f>
        <v>#REF!</v>
      </c>
    </row>
    <row r="1296" spans="15:20" x14ac:dyDescent="0.2">
      <c r="O1296" t="e">
        <f t="shared" si="48"/>
        <v>#REF!</v>
      </c>
      <c r="P1296" t="e">
        <f>GRMSDetail!#REF!</f>
        <v>#REF!</v>
      </c>
      <c r="Q1296" s="161" t="e">
        <f>GRMSDetail!#REF!</f>
        <v>#REF!</v>
      </c>
      <c r="R1296" t="e">
        <f>GRMSDetail!#REF!</f>
        <v>#REF!</v>
      </c>
      <c r="S1296" t="e">
        <f>GRMSDetail!#REF!</f>
        <v>#REF!</v>
      </c>
      <c r="T1296" t="e">
        <f>VLOOKUP('XL-OPT'!Q1296,Months!$A$4:$D$288,4)</f>
        <v>#REF!</v>
      </c>
    </row>
    <row r="1297" spans="15:20" x14ac:dyDescent="0.2">
      <c r="O1297" t="e">
        <f t="shared" si="48"/>
        <v>#REF!</v>
      </c>
      <c r="P1297" t="e">
        <f>GRMSDetail!#REF!</f>
        <v>#REF!</v>
      </c>
      <c r="Q1297" s="161" t="e">
        <f>GRMSDetail!#REF!</f>
        <v>#REF!</v>
      </c>
      <c r="R1297" t="e">
        <f>GRMSDetail!#REF!</f>
        <v>#REF!</v>
      </c>
      <c r="S1297" t="e">
        <f>GRMSDetail!#REF!</f>
        <v>#REF!</v>
      </c>
      <c r="T1297" t="e">
        <f>VLOOKUP('XL-OPT'!Q1297,Months!$A$4:$D$288,4)</f>
        <v>#REF!</v>
      </c>
    </row>
    <row r="1298" spans="15:20" x14ac:dyDescent="0.2">
      <c r="O1298" t="e">
        <f t="shared" si="48"/>
        <v>#REF!</v>
      </c>
      <c r="P1298" t="e">
        <f>GRMSDetail!#REF!</f>
        <v>#REF!</v>
      </c>
      <c r="Q1298" s="161" t="e">
        <f>GRMSDetail!#REF!</f>
        <v>#REF!</v>
      </c>
      <c r="R1298" t="e">
        <f>GRMSDetail!#REF!</f>
        <v>#REF!</v>
      </c>
      <c r="S1298" t="e">
        <f>GRMSDetail!#REF!</f>
        <v>#REF!</v>
      </c>
      <c r="T1298" t="e">
        <f>VLOOKUP('XL-OPT'!Q1298,Months!$A$4:$D$288,4)</f>
        <v>#REF!</v>
      </c>
    </row>
    <row r="1299" spans="15:20" x14ac:dyDescent="0.2">
      <c r="O1299" t="e">
        <f t="shared" si="48"/>
        <v>#REF!</v>
      </c>
      <c r="P1299" t="e">
        <f>GRMSDetail!#REF!</f>
        <v>#REF!</v>
      </c>
      <c r="Q1299" s="161" t="e">
        <f>GRMSDetail!#REF!</f>
        <v>#REF!</v>
      </c>
      <c r="R1299" t="e">
        <f>GRMSDetail!#REF!</f>
        <v>#REF!</v>
      </c>
      <c r="S1299" t="e">
        <f>GRMSDetail!#REF!</f>
        <v>#REF!</v>
      </c>
      <c r="T1299" t="e">
        <f>VLOOKUP('XL-OPT'!Q1299,Months!$A$4:$D$288,4)</f>
        <v>#REF!</v>
      </c>
    </row>
    <row r="1300" spans="15:20" x14ac:dyDescent="0.2">
      <c r="O1300" t="e">
        <f t="shared" si="48"/>
        <v>#REF!</v>
      </c>
      <c r="P1300" t="e">
        <f>GRMSDetail!#REF!</f>
        <v>#REF!</v>
      </c>
      <c r="Q1300" s="161" t="e">
        <f>GRMSDetail!#REF!</f>
        <v>#REF!</v>
      </c>
      <c r="R1300" t="e">
        <f>GRMSDetail!#REF!</f>
        <v>#REF!</v>
      </c>
      <c r="S1300" t="e">
        <f>GRMSDetail!#REF!</f>
        <v>#REF!</v>
      </c>
      <c r="T1300" t="e">
        <f>VLOOKUP('XL-OPT'!Q1300,Months!$A$4:$D$288,4)</f>
        <v>#REF!</v>
      </c>
    </row>
    <row r="1301" spans="15:20" x14ac:dyDescent="0.2">
      <c r="O1301" t="e">
        <f t="shared" si="48"/>
        <v>#REF!</v>
      </c>
      <c r="P1301" t="e">
        <f>GRMSDetail!#REF!</f>
        <v>#REF!</v>
      </c>
      <c r="Q1301" s="161" t="e">
        <f>GRMSDetail!#REF!</f>
        <v>#REF!</v>
      </c>
      <c r="R1301" t="e">
        <f>GRMSDetail!#REF!</f>
        <v>#REF!</v>
      </c>
      <c r="S1301" t="e">
        <f>GRMSDetail!#REF!</f>
        <v>#REF!</v>
      </c>
      <c r="T1301" t="e">
        <f>VLOOKUP('XL-OPT'!Q1301,Months!$A$4:$D$288,4)</f>
        <v>#REF!</v>
      </c>
    </row>
    <row r="1302" spans="15:20" x14ac:dyDescent="0.2">
      <c r="O1302" t="e">
        <f t="shared" si="48"/>
        <v>#REF!</v>
      </c>
      <c r="P1302" t="e">
        <f>GRMSDetail!#REF!</f>
        <v>#REF!</v>
      </c>
      <c r="Q1302" s="161" t="e">
        <f>GRMSDetail!#REF!</f>
        <v>#REF!</v>
      </c>
      <c r="R1302" t="e">
        <f>GRMSDetail!#REF!</f>
        <v>#REF!</v>
      </c>
      <c r="S1302" t="e">
        <f>GRMSDetail!#REF!</f>
        <v>#REF!</v>
      </c>
      <c r="T1302" t="e">
        <f>VLOOKUP('XL-OPT'!Q1302,Months!$A$4:$D$288,4)</f>
        <v>#REF!</v>
      </c>
    </row>
    <row r="1303" spans="15:20" x14ac:dyDescent="0.2">
      <c r="O1303" t="e">
        <f t="shared" si="48"/>
        <v>#REF!</v>
      </c>
      <c r="P1303" t="e">
        <f>GRMSDetail!#REF!</f>
        <v>#REF!</v>
      </c>
      <c r="Q1303" s="161" t="e">
        <f>GRMSDetail!#REF!</f>
        <v>#REF!</v>
      </c>
      <c r="R1303" t="e">
        <f>GRMSDetail!#REF!</f>
        <v>#REF!</v>
      </c>
      <c r="S1303" t="e">
        <f>GRMSDetail!#REF!</f>
        <v>#REF!</v>
      </c>
      <c r="T1303" t="e">
        <f>VLOOKUP('XL-OPT'!Q1303,Months!$A$4:$D$288,4)</f>
        <v>#REF!</v>
      </c>
    </row>
    <row r="1304" spans="15:20" x14ac:dyDescent="0.2">
      <c r="O1304" t="e">
        <f t="shared" si="48"/>
        <v>#REF!</v>
      </c>
      <c r="P1304" t="e">
        <f>GRMSDetail!#REF!</f>
        <v>#REF!</v>
      </c>
      <c r="Q1304" s="161" t="e">
        <f>GRMSDetail!#REF!</f>
        <v>#REF!</v>
      </c>
      <c r="R1304" t="e">
        <f>GRMSDetail!#REF!</f>
        <v>#REF!</v>
      </c>
      <c r="S1304" t="e">
        <f>GRMSDetail!#REF!</f>
        <v>#REF!</v>
      </c>
      <c r="T1304" t="e">
        <f>VLOOKUP('XL-OPT'!Q1304,Months!$A$4:$D$288,4)</f>
        <v>#REF!</v>
      </c>
    </row>
    <row r="1305" spans="15:20" x14ac:dyDescent="0.2">
      <c r="O1305" t="e">
        <f t="shared" si="48"/>
        <v>#REF!</v>
      </c>
      <c r="P1305" t="e">
        <f>GRMSDetail!#REF!</f>
        <v>#REF!</v>
      </c>
      <c r="Q1305" s="161" t="e">
        <f>GRMSDetail!#REF!</f>
        <v>#REF!</v>
      </c>
      <c r="R1305" t="e">
        <f>GRMSDetail!#REF!</f>
        <v>#REF!</v>
      </c>
      <c r="S1305" t="e">
        <f>GRMSDetail!#REF!</f>
        <v>#REF!</v>
      </c>
      <c r="T1305" t="e">
        <f>VLOOKUP('XL-OPT'!Q1305,Months!$A$4:$D$288,4)</f>
        <v>#REF!</v>
      </c>
    </row>
    <row r="1306" spans="15:20" x14ac:dyDescent="0.2">
      <c r="O1306" t="e">
        <f t="shared" si="48"/>
        <v>#REF!</v>
      </c>
      <c r="P1306" t="e">
        <f>GRMSDetail!#REF!</f>
        <v>#REF!</v>
      </c>
      <c r="Q1306" s="161" t="e">
        <f>GRMSDetail!#REF!</f>
        <v>#REF!</v>
      </c>
      <c r="R1306" t="e">
        <f>GRMSDetail!#REF!</f>
        <v>#REF!</v>
      </c>
      <c r="S1306" t="e">
        <f>GRMSDetail!#REF!</f>
        <v>#REF!</v>
      </c>
      <c r="T1306" t="e">
        <f>VLOOKUP('XL-OPT'!Q1306,Months!$A$4:$D$288,4)</f>
        <v>#REF!</v>
      </c>
    </row>
    <row r="1307" spans="15:20" x14ac:dyDescent="0.2">
      <c r="O1307" t="e">
        <f t="shared" si="48"/>
        <v>#REF!</v>
      </c>
      <c r="P1307" t="e">
        <f>GRMSDetail!#REF!</f>
        <v>#REF!</v>
      </c>
      <c r="Q1307" s="161" t="e">
        <f>GRMSDetail!#REF!</f>
        <v>#REF!</v>
      </c>
      <c r="R1307" t="e">
        <f>GRMSDetail!#REF!</f>
        <v>#REF!</v>
      </c>
      <c r="S1307" t="e">
        <f>GRMSDetail!#REF!</f>
        <v>#REF!</v>
      </c>
      <c r="T1307" t="e">
        <f>VLOOKUP('XL-OPT'!Q1307,Months!$A$4:$D$288,4)</f>
        <v>#REF!</v>
      </c>
    </row>
    <row r="1308" spans="15:20" x14ac:dyDescent="0.2">
      <c r="O1308" t="e">
        <f t="shared" si="48"/>
        <v>#REF!</v>
      </c>
      <c r="P1308" t="e">
        <f>GRMSDetail!#REF!</f>
        <v>#REF!</v>
      </c>
      <c r="Q1308" s="161" t="e">
        <f>GRMSDetail!#REF!</f>
        <v>#REF!</v>
      </c>
      <c r="R1308" t="e">
        <f>GRMSDetail!#REF!</f>
        <v>#REF!</v>
      </c>
      <c r="S1308" t="e">
        <f>GRMSDetail!#REF!</f>
        <v>#REF!</v>
      </c>
      <c r="T1308" t="e">
        <f>VLOOKUP('XL-OPT'!Q1308,Months!$A$4:$D$288,4)</f>
        <v>#REF!</v>
      </c>
    </row>
    <row r="1309" spans="15:20" x14ac:dyDescent="0.2">
      <c r="O1309" t="e">
        <f t="shared" si="48"/>
        <v>#REF!</v>
      </c>
      <c r="P1309" t="e">
        <f>GRMSDetail!#REF!</f>
        <v>#REF!</v>
      </c>
      <c r="Q1309" s="161" t="e">
        <f>GRMSDetail!#REF!</f>
        <v>#REF!</v>
      </c>
      <c r="R1309" t="e">
        <f>GRMSDetail!#REF!</f>
        <v>#REF!</v>
      </c>
      <c r="S1309" t="e">
        <f>GRMSDetail!#REF!</f>
        <v>#REF!</v>
      </c>
      <c r="T1309" t="e">
        <f>VLOOKUP('XL-OPT'!Q1309,Months!$A$4:$D$288,4)</f>
        <v>#REF!</v>
      </c>
    </row>
    <row r="1310" spans="15:20" x14ac:dyDescent="0.2">
      <c r="O1310" t="e">
        <f t="shared" si="48"/>
        <v>#REF!</v>
      </c>
      <c r="P1310" t="e">
        <f>GRMSDetail!#REF!</f>
        <v>#REF!</v>
      </c>
      <c r="Q1310" s="161" t="e">
        <f>GRMSDetail!#REF!</f>
        <v>#REF!</v>
      </c>
      <c r="R1310" t="e">
        <f>GRMSDetail!#REF!</f>
        <v>#REF!</v>
      </c>
      <c r="S1310" t="e">
        <f>GRMSDetail!#REF!</f>
        <v>#REF!</v>
      </c>
      <c r="T1310" t="e">
        <f>VLOOKUP('XL-OPT'!Q1310,Months!$A$4:$D$288,4)</f>
        <v>#REF!</v>
      </c>
    </row>
    <row r="1311" spans="15:20" x14ac:dyDescent="0.2">
      <c r="O1311" t="e">
        <f t="shared" si="48"/>
        <v>#REF!</v>
      </c>
      <c r="P1311" t="e">
        <f>GRMSDetail!#REF!</f>
        <v>#REF!</v>
      </c>
      <c r="Q1311" s="161" t="e">
        <f>GRMSDetail!#REF!</f>
        <v>#REF!</v>
      </c>
      <c r="R1311" t="e">
        <f>GRMSDetail!#REF!</f>
        <v>#REF!</v>
      </c>
      <c r="S1311" t="e">
        <f>GRMSDetail!#REF!</f>
        <v>#REF!</v>
      </c>
      <c r="T1311" t="e">
        <f>VLOOKUP('XL-OPT'!Q1311,Months!$A$4:$D$288,4)</f>
        <v>#REF!</v>
      </c>
    </row>
    <row r="1312" spans="15:20" x14ac:dyDescent="0.2">
      <c r="O1312" t="e">
        <f t="shared" si="48"/>
        <v>#REF!</v>
      </c>
      <c r="P1312" t="e">
        <f>GRMSDetail!#REF!</f>
        <v>#REF!</v>
      </c>
      <c r="Q1312" s="161" t="e">
        <f>GRMSDetail!#REF!</f>
        <v>#REF!</v>
      </c>
      <c r="R1312" t="e">
        <f>GRMSDetail!#REF!</f>
        <v>#REF!</v>
      </c>
      <c r="S1312" t="e">
        <f>GRMSDetail!#REF!</f>
        <v>#REF!</v>
      </c>
      <c r="T1312" t="e">
        <f>VLOOKUP('XL-OPT'!Q1312,Months!$A$4:$D$288,4)</f>
        <v>#REF!</v>
      </c>
    </row>
    <row r="1313" spans="15:20" x14ac:dyDescent="0.2">
      <c r="O1313" t="e">
        <f t="shared" si="48"/>
        <v>#REF!</v>
      </c>
      <c r="P1313" t="e">
        <f>GRMSDetail!#REF!</f>
        <v>#REF!</v>
      </c>
      <c r="Q1313" s="161" t="e">
        <f>GRMSDetail!#REF!</f>
        <v>#REF!</v>
      </c>
      <c r="R1313" t="e">
        <f>GRMSDetail!#REF!</f>
        <v>#REF!</v>
      </c>
      <c r="S1313" t="e">
        <f>GRMSDetail!#REF!</f>
        <v>#REF!</v>
      </c>
      <c r="T1313" t="e">
        <f>VLOOKUP('XL-OPT'!Q1313,Months!$A$4:$D$288,4)</f>
        <v>#REF!</v>
      </c>
    </row>
    <row r="1314" spans="15:20" x14ac:dyDescent="0.2">
      <c r="O1314" t="e">
        <f t="shared" si="48"/>
        <v>#REF!</v>
      </c>
      <c r="P1314" t="e">
        <f>GRMSDetail!#REF!</f>
        <v>#REF!</v>
      </c>
      <c r="Q1314" s="161" t="e">
        <f>GRMSDetail!#REF!</f>
        <v>#REF!</v>
      </c>
      <c r="R1314" t="e">
        <f>GRMSDetail!#REF!</f>
        <v>#REF!</v>
      </c>
      <c r="S1314" t="e">
        <f>GRMSDetail!#REF!</f>
        <v>#REF!</v>
      </c>
      <c r="T1314" t="e">
        <f>VLOOKUP('XL-OPT'!Q1314,Months!$A$4:$D$288,4)</f>
        <v>#REF!</v>
      </c>
    </row>
    <row r="1315" spans="15:20" x14ac:dyDescent="0.2">
      <c r="O1315" t="e">
        <f t="shared" si="48"/>
        <v>#REF!</v>
      </c>
      <c r="P1315" t="e">
        <f>GRMSDetail!#REF!</f>
        <v>#REF!</v>
      </c>
      <c r="Q1315" s="161" t="e">
        <f>GRMSDetail!#REF!</f>
        <v>#REF!</v>
      </c>
      <c r="R1315" t="e">
        <f>GRMSDetail!#REF!</f>
        <v>#REF!</v>
      </c>
      <c r="S1315" t="e">
        <f>GRMSDetail!#REF!</f>
        <v>#REF!</v>
      </c>
      <c r="T1315" t="e">
        <f>VLOOKUP('XL-OPT'!Q1315,Months!$A$4:$D$288,4)</f>
        <v>#REF!</v>
      </c>
    </row>
    <row r="1316" spans="15:20" x14ac:dyDescent="0.2">
      <c r="O1316" t="e">
        <f t="shared" si="48"/>
        <v>#REF!</v>
      </c>
      <c r="P1316" t="e">
        <f>GRMSDetail!#REF!</f>
        <v>#REF!</v>
      </c>
      <c r="Q1316" s="161" t="e">
        <f>GRMSDetail!#REF!</f>
        <v>#REF!</v>
      </c>
      <c r="R1316" t="e">
        <f>GRMSDetail!#REF!</f>
        <v>#REF!</v>
      </c>
      <c r="S1316" t="e">
        <f>GRMSDetail!#REF!</f>
        <v>#REF!</v>
      </c>
      <c r="T1316" t="e">
        <f>VLOOKUP('XL-OPT'!Q1316,Months!$A$4:$D$288,4)</f>
        <v>#REF!</v>
      </c>
    </row>
    <row r="1317" spans="15:20" x14ac:dyDescent="0.2">
      <c r="O1317" t="e">
        <f t="shared" si="48"/>
        <v>#REF!</v>
      </c>
      <c r="P1317" t="e">
        <f>GRMSDetail!#REF!</f>
        <v>#REF!</v>
      </c>
      <c r="Q1317" s="161" t="e">
        <f>GRMSDetail!#REF!</f>
        <v>#REF!</v>
      </c>
      <c r="R1317" t="e">
        <f>GRMSDetail!#REF!</f>
        <v>#REF!</v>
      </c>
      <c r="S1317" t="e">
        <f>GRMSDetail!#REF!</f>
        <v>#REF!</v>
      </c>
      <c r="T1317" t="e">
        <f>VLOOKUP('XL-OPT'!Q1317,Months!$A$4:$D$288,4)</f>
        <v>#REF!</v>
      </c>
    </row>
    <row r="1318" spans="15:20" x14ac:dyDescent="0.2">
      <c r="O1318" t="e">
        <f t="shared" si="48"/>
        <v>#REF!</v>
      </c>
      <c r="P1318" t="e">
        <f>GRMSDetail!#REF!</f>
        <v>#REF!</v>
      </c>
      <c r="Q1318" s="161" t="e">
        <f>GRMSDetail!#REF!</f>
        <v>#REF!</v>
      </c>
      <c r="R1318" t="e">
        <f>GRMSDetail!#REF!</f>
        <v>#REF!</v>
      </c>
      <c r="S1318" t="e">
        <f>GRMSDetail!#REF!</f>
        <v>#REF!</v>
      </c>
      <c r="T1318" t="e">
        <f>VLOOKUP('XL-OPT'!Q1318,Months!$A$4:$D$288,4)</f>
        <v>#REF!</v>
      </c>
    </row>
    <row r="1319" spans="15:20" x14ac:dyDescent="0.2">
      <c r="O1319" t="e">
        <f t="shared" si="48"/>
        <v>#REF!</v>
      </c>
      <c r="P1319" t="e">
        <f>GRMSDetail!#REF!</f>
        <v>#REF!</v>
      </c>
      <c r="Q1319" s="161" t="e">
        <f>GRMSDetail!#REF!</f>
        <v>#REF!</v>
      </c>
      <c r="R1319" t="e">
        <f>GRMSDetail!#REF!</f>
        <v>#REF!</v>
      </c>
      <c r="S1319" t="e">
        <f>GRMSDetail!#REF!</f>
        <v>#REF!</v>
      </c>
      <c r="T1319" t="e">
        <f>VLOOKUP('XL-OPT'!Q1319,Months!$A$4:$D$288,4)</f>
        <v>#REF!</v>
      </c>
    </row>
    <row r="1320" spans="15:20" x14ac:dyDescent="0.2">
      <c r="O1320" t="e">
        <f t="shared" si="48"/>
        <v>#REF!</v>
      </c>
      <c r="P1320" t="e">
        <f>GRMSDetail!#REF!</f>
        <v>#REF!</v>
      </c>
      <c r="Q1320" s="161" t="e">
        <f>GRMSDetail!#REF!</f>
        <v>#REF!</v>
      </c>
      <c r="R1320" t="e">
        <f>GRMSDetail!#REF!</f>
        <v>#REF!</v>
      </c>
      <c r="S1320" t="e">
        <f>GRMSDetail!#REF!</f>
        <v>#REF!</v>
      </c>
      <c r="T1320" t="e">
        <f>VLOOKUP('XL-OPT'!Q1320,Months!$A$4:$D$288,4)</f>
        <v>#REF!</v>
      </c>
    </row>
    <row r="1321" spans="15:20" x14ac:dyDescent="0.2">
      <c r="O1321" t="e">
        <f t="shared" si="48"/>
        <v>#REF!</v>
      </c>
      <c r="P1321" t="e">
        <f>GRMSDetail!#REF!</f>
        <v>#REF!</v>
      </c>
      <c r="Q1321" s="161" t="e">
        <f>GRMSDetail!#REF!</f>
        <v>#REF!</v>
      </c>
      <c r="R1321" t="e">
        <f>GRMSDetail!#REF!</f>
        <v>#REF!</v>
      </c>
      <c r="S1321" t="e">
        <f>GRMSDetail!#REF!</f>
        <v>#REF!</v>
      </c>
      <c r="T1321" t="e">
        <f>VLOOKUP('XL-OPT'!Q1321,Months!$A$4:$D$288,4)</f>
        <v>#REF!</v>
      </c>
    </row>
    <row r="1322" spans="15:20" x14ac:dyDescent="0.2">
      <c r="O1322" t="e">
        <f t="shared" si="48"/>
        <v>#REF!</v>
      </c>
      <c r="P1322" t="e">
        <f>GRMSDetail!#REF!</f>
        <v>#REF!</v>
      </c>
      <c r="Q1322" s="161" t="e">
        <f>GRMSDetail!#REF!</f>
        <v>#REF!</v>
      </c>
      <c r="R1322" t="e">
        <f>GRMSDetail!#REF!</f>
        <v>#REF!</v>
      </c>
      <c r="S1322" t="e">
        <f>GRMSDetail!#REF!</f>
        <v>#REF!</v>
      </c>
      <c r="T1322" t="e">
        <f>VLOOKUP('XL-OPT'!Q1322,Months!$A$4:$D$288,4)</f>
        <v>#REF!</v>
      </c>
    </row>
    <row r="1323" spans="15:20" x14ac:dyDescent="0.2">
      <c r="O1323" t="e">
        <f t="shared" si="48"/>
        <v>#REF!</v>
      </c>
      <c r="P1323" t="e">
        <f>GRMSDetail!#REF!</f>
        <v>#REF!</v>
      </c>
      <c r="Q1323" s="161" t="e">
        <f>GRMSDetail!#REF!</f>
        <v>#REF!</v>
      </c>
      <c r="R1323" t="e">
        <f>GRMSDetail!#REF!</f>
        <v>#REF!</v>
      </c>
      <c r="S1323" t="e">
        <f>GRMSDetail!#REF!</f>
        <v>#REF!</v>
      </c>
      <c r="T1323" t="e">
        <f>VLOOKUP('XL-OPT'!Q1323,Months!$A$4:$D$288,4)</f>
        <v>#REF!</v>
      </c>
    </row>
    <row r="1324" spans="15:20" x14ac:dyDescent="0.2">
      <c r="O1324" t="e">
        <f t="shared" si="48"/>
        <v>#REF!</v>
      </c>
      <c r="P1324" t="e">
        <f>GRMSDetail!#REF!</f>
        <v>#REF!</v>
      </c>
      <c r="Q1324" s="161" t="e">
        <f>GRMSDetail!#REF!</f>
        <v>#REF!</v>
      </c>
      <c r="R1324" t="e">
        <f>GRMSDetail!#REF!</f>
        <v>#REF!</v>
      </c>
      <c r="S1324" t="e">
        <f>GRMSDetail!#REF!</f>
        <v>#REF!</v>
      </c>
      <c r="T1324" t="e">
        <f>VLOOKUP('XL-OPT'!Q1324,Months!$A$4:$D$288,4)</f>
        <v>#REF!</v>
      </c>
    </row>
    <row r="1325" spans="15:20" x14ac:dyDescent="0.2">
      <c r="O1325" t="e">
        <f t="shared" si="48"/>
        <v>#REF!</v>
      </c>
      <c r="P1325" t="e">
        <f>GRMSDetail!#REF!</f>
        <v>#REF!</v>
      </c>
      <c r="Q1325" s="161" t="e">
        <f>GRMSDetail!#REF!</f>
        <v>#REF!</v>
      </c>
      <c r="R1325" t="e">
        <f>GRMSDetail!#REF!</f>
        <v>#REF!</v>
      </c>
      <c r="S1325" t="e">
        <f>GRMSDetail!#REF!</f>
        <v>#REF!</v>
      </c>
      <c r="T1325" t="e">
        <f>VLOOKUP('XL-OPT'!Q1325,Months!$A$4:$D$288,4)</f>
        <v>#REF!</v>
      </c>
    </row>
    <row r="1326" spans="15:20" x14ac:dyDescent="0.2">
      <c r="O1326" t="e">
        <f t="shared" si="48"/>
        <v>#REF!</v>
      </c>
      <c r="P1326" t="e">
        <f>GRMSDetail!#REF!</f>
        <v>#REF!</v>
      </c>
      <c r="Q1326" s="161" t="e">
        <f>GRMSDetail!#REF!</f>
        <v>#REF!</v>
      </c>
      <c r="R1326" t="e">
        <f>GRMSDetail!#REF!</f>
        <v>#REF!</v>
      </c>
      <c r="S1326" t="e">
        <f>GRMSDetail!#REF!</f>
        <v>#REF!</v>
      </c>
      <c r="T1326" t="e">
        <f>VLOOKUP('XL-OPT'!Q1326,Months!$A$4:$D$288,4)</f>
        <v>#REF!</v>
      </c>
    </row>
    <row r="1327" spans="15:20" x14ac:dyDescent="0.2">
      <c r="O1327" t="e">
        <f t="shared" si="48"/>
        <v>#REF!</v>
      </c>
      <c r="P1327" t="e">
        <f>GRMSDetail!#REF!</f>
        <v>#REF!</v>
      </c>
      <c r="Q1327" s="161" t="e">
        <f>GRMSDetail!#REF!</f>
        <v>#REF!</v>
      </c>
      <c r="R1327" t="e">
        <f>GRMSDetail!#REF!</f>
        <v>#REF!</v>
      </c>
      <c r="S1327" t="e">
        <f>GRMSDetail!#REF!</f>
        <v>#REF!</v>
      </c>
      <c r="T1327" t="e">
        <f>VLOOKUP('XL-OPT'!Q1327,Months!$A$4:$D$288,4)</f>
        <v>#REF!</v>
      </c>
    </row>
    <row r="1328" spans="15:20" x14ac:dyDescent="0.2">
      <c r="O1328" t="e">
        <f t="shared" si="48"/>
        <v>#REF!</v>
      </c>
      <c r="P1328" t="e">
        <f>GRMSDetail!#REF!</f>
        <v>#REF!</v>
      </c>
      <c r="Q1328" s="161" t="e">
        <f>GRMSDetail!#REF!</f>
        <v>#REF!</v>
      </c>
      <c r="R1328" t="e">
        <f>GRMSDetail!#REF!</f>
        <v>#REF!</v>
      </c>
      <c r="S1328" t="e">
        <f>GRMSDetail!#REF!</f>
        <v>#REF!</v>
      </c>
      <c r="T1328" t="e">
        <f>VLOOKUP('XL-OPT'!Q1328,Months!$A$4:$D$288,4)</f>
        <v>#REF!</v>
      </c>
    </row>
    <row r="1329" spans="15:20" x14ac:dyDescent="0.2">
      <c r="O1329" t="e">
        <f t="shared" si="48"/>
        <v>#REF!</v>
      </c>
      <c r="P1329" t="e">
        <f>GRMSDetail!#REF!</f>
        <v>#REF!</v>
      </c>
      <c r="Q1329" s="161" t="e">
        <f>GRMSDetail!#REF!</f>
        <v>#REF!</v>
      </c>
      <c r="R1329" t="e">
        <f>GRMSDetail!#REF!</f>
        <v>#REF!</v>
      </c>
      <c r="S1329" t="e">
        <f>GRMSDetail!#REF!</f>
        <v>#REF!</v>
      </c>
      <c r="T1329" t="e">
        <f>VLOOKUP('XL-OPT'!Q1329,Months!$A$4:$D$288,4)</f>
        <v>#REF!</v>
      </c>
    </row>
    <row r="1330" spans="15:20" x14ac:dyDescent="0.2">
      <c r="O1330" t="e">
        <f t="shared" si="48"/>
        <v>#REF!</v>
      </c>
      <c r="P1330" t="e">
        <f>GRMSDetail!#REF!</f>
        <v>#REF!</v>
      </c>
      <c r="Q1330" s="161" t="e">
        <f>GRMSDetail!#REF!</f>
        <v>#REF!</v>
      </c>
      <c r="R1330" t="e">
        <f>GRMSDetail!#REF!</f>
        <v>#REF!</v>
      </c>
      <c r="S1330" t="e">
        <f>GRMSDetail!#REF!</f>
        <v>#REF!</v>
      </c>
      <c r="T1330" t="e">
        <f>VLOOKUP('XL-OPT'!Q1330,Months!$A$4:$D$288,4)</f>
        <v>#REF!</v>
      </c>
    </row>
    <row r="1331" spans="15:20" x14ac:dyDescent="0.2">
      <c r="O1331" t="e">
        <f t="shared" si="48"/>
        <v>#REF!</v>
      </c>
      <c r="P1331" t="e">
        <f>GRMSDetail!#REF!</f>
        <v>#REF!</v>
      </c>
      <c r="Q1331" s="161" t="e">
        <f>GRMSDetail!#REF!</f>
        <v>#REF!</v>
      </c>
      <c r="R1331" t="e">
        <f>GRMSDetail!#REF!</f>
        <v>#REF!</v>
      </c>
      <c r="S1331" t="e">
        <f>GRMSDetail!#REF!</f>
        <v>#REF!</v>
      </c>
      <c r="T1331" t="e">
        <f>VLOOKUP('XL-OPT'!Q1331,Months!$A$4:$D$288,4)</f>
        <v>#REF!</v>
      </c>
    </row>
    <row r="1332" spans="15:20" x14ac:dyDescent="0.2">
      <c r="O1332" t="e">
        <f t="shared" si="48"/>
        <v>#REF!</v>
      </c>
      <c r="P1332" t="e">
        <f>GRMSDetail!#REF!</f>
        <v>#REF!</v>
      </c>
      <c r="Q1332" s="161" t="e">
        <f>GRMSDetail!#REF!</f>
        <v>#REF!</v>
      </c>
      <c r="R1332" t="e">
        <f>GRMSDetail!#REF!</f>
        <v>#REF!</v>
      </c>
      <c r="S1332" t="e">
        <f>GRMSDetail!#REF!</f>
        <v>#REF!</v>
      </c>
      <c r="T1332" t="e">
        <f>VLOOKUP('XL-OPT'!Q1332,Months!$A$4:$D$288,4)</f>
        <v>#REF!</v>
      </c>
    </row>
    <row r="1333" spans="15:20" x14ac:dyDescent="0.2">
      <c r="O1333" t="e">
        <f t="shared" si="48"/>
        <v>#REF!</v>
      </c>
      <c r="P1333" t="e">
        <f>GRMSDetail!#REF!</f>
        <v>#REF!</v>
      </c>
      <c r="Q1333" s="161" t="e">
        <f>GRMSDetail!#REF!</f>
        <v>#REF!</v>
      </c>
      <c r="R1333" t="e">
        <f>GRMSDetail!#REF!</f>
        <v>#REF!</v>
      </c>
      <c r="S1333" t="e">
        <f>GRMSDetail!#REF!</f>
        <v>#REF!</v>
      </c>
      <c r="T1333" t="e">
        <f>VLOOKUP('XL-OPT'!Q1333,Months!$A$4:$D$288,4)</f>
        <v>#REF!</v>
      </c>
    </row>
    <row r="1334" spans="15:20" x14ac:dyDescent="0.2">
      <c r="O1334" t="e">
        <f t="shared" si="48"/>
        <v>#REF!</v>
      </c>
      <c r="P1334" t="e">
        <f>GRMSDetail!#REF!</f>
        <v>#REF!</v>
      </c>
      <c r="Q1334" s="161" t="e">
        <f>GRMSDetail!#REF!</f>
        <v>#REF!</v>
      </c>
      <c r="R1334" t="e">
        <f>GRMSDetail!#REF!</f>
        <v>#REF!</v>
      </c>
      <c r="S1334" t="e">
        <f>GRMSDetail!#REF!</f>
        <v>#REF!</v>
      </c>
      <c r="T1334" t="e">
        <f>VLOOKUP('XL-OPT'!Q1334,Months!$A$4:$D$288,4)</f>
        <v>#REF!</v>
      </c>
    </row>
    <row r="1335" spans="15:20" x14ac:dyDescent="0.2">
      <c r="O1335" t="e">
        <f t="shared" si="48"/>
        <v>#REF!</v>
      </c>
      <c r="P1335" t="e">
        <f>GRMSDetail!#REF!</f>
        <v>#REF!</v>
      </c>
      <c r="Q1335" s="161" t="e">
        <f>GRMSDetail!#REF!</f>
        <v>#REF!</v>
      </c>
      <c r="R1335" t="e">
        <f>GRMSDetail!#REF!</f>
        <v>#REF!</v>
      </c>
      <c r="S1335" t="e">
        <f>GRMSDetail!#REF!</f>
        <v>#REF!</v>
      </c>
      <c r="T1335" t="e">
        <f>VLOOKUP('XL-OPT'!Q1335,Months!$A$4:$D$288,4)</f>
        <v>#REF!</v>
      </c>
    </row>
    <row r="1336" spans="15:20" x14ac:dyDescent="0.2">
      <c r="O1336" t="e">
        <f t="shared" si="48"/>
        <v>#REF!</v>
      </c>
      <c r="P1336" t="e">
        <f>GRMSDetail!#REF!</f>
        <v>#REF!</v>
      </c>
      <c r="Q1336" s="161" t="e">
        <f>GRMSDetail!#REF!</f>
        <v>#REF!</v>
      </c>
      <c r="R1336" t="e">
        <f>GRMSDetail!#REF!</f>
        <v>#REF!</v>
      </c>
      <c r="S1336" t="e">
        <f>GRMSDetail!#REF!</f>
        <v>#REF!</v>
      </c>
      <c r="T1336" t="e">
        <f>VLOOKUP('XL-OPT'!Q1336,Months!$A$4:$D$288,4)</f>
        <v>#REF!</v>
      </c>
    </row>
    <row r="1337" spans="15:20" x14ac:dyDescent="0.2">
      <c r="O1337" t="e">
        <f t="shared" si="48"/>
        <v>#REF!</v>
      </c>
      <c r="P1337" t="e">
        <f>GRMSDetail!#REF!</f>
        <v>#REF!</v>
      </c>
      <c r="Q1337" s="161" t="e">
        <f>GRMSDetail!#REF!</f>
        <v>#REF!</v>
      </c>
      <c r="R1337" t="e">
        <f>GRMSDetail!#REF!</f>
        <v>#REF!</v>
      </c>
      <c r="S1337" t="e">
        <f>GRMSDetail!#REF!</f>
        <v>#REF!</v>
      </c>
      <c r="T1337" t="e">
        <f>VLOOKUP('XL-OPT'!Q1337,Months!$A$4:$D$288,4)</f>
        <v>#REF!</v>
      </c>
    </row>
    <row r="1338" spans="15:20" x14ac:dyDescent="0.2">
      <c r="O1338" t="e">
        <f t="shared" si="48"/>
        <v>#REF!</v>
      </c>
      <c r="P1338" t="e">
        <f>GRMSDetail!#REF!</f>
        <v>#REF!</v>
      </c>
      <c r="Q1338" s="161" t="e">
        <f>GRMSDetail!#REF!</f>
        <v>#REF!</v>
      </c>
      <c r="R1338" t="e">
        <f>GRMSDetail!#REF!</f>
        <v>#REF!</v>
      </c>
      <c r="S1338" t="e">
        <f>GRMSDetail!#REF!</f>
        <v>#REF!</v>
      </c>
      <c r="T1338" t="e">
        <f>VLOOKUP('XL-OPT'!Q1338,Months!$A$4:$D$288,4)</f>
        <v>#REF!</v>
      </c>
    </row>
    <row r="1339" spans="15:20" x14ac:dyDescent="0.2">
      <c r="O1339" t="e">
        <f t="shared" si="48"/>
        <v>#REF!</v>
      </c>
      <c r="P1339" t="e">
        <f>GRMSDetail!#REF!</f>
        <v>#REF!</v>
      </c>
      <c r="Q1339" s="161" t="e">
        <f>GRMSDetail!#REF!</f>
        <v>#REF!</v>
      </c>
      <c r="R1339" t="e">
        <f>GRMSDetail!#REF!</f>
        <v>#REF!</v>
      </c>
      <c r="S1339" t="e">
        <f>GRMSDetail!#REF!</f>
        <v>#REF!</v>
      </c>
      <c r="T1339" t="e">
        <f>VLOOKUP('XL-OPT'!Q1339,Months!$A$4:$D$288,4)</f>
        <v>#REF!</v>
      </c>
    </row>
    <row r="1340" spans="15:20" x14ac:dyDescent="0.2">
      <c r="O1340" t="e">
        <f t="shared" si="48"/>
        <v>#REF!</v>
      </c>
      <c r="P1340" t="e">
        <f>GRMSDetail!#REF!</f>
        <v>#REF!</v>
      </c>
      <c r="Q1340" s="161" t="e">
        <f>GRMSDetail!#REF!</f>
        <v>#REF!</v>
      </c>
      <c r="R1340" t="e">
        <f>GRMSDetail!#REF!</f>
        <v>#REF!</v>
      </c>
      <c r="S1340" t="e">
        <f>GRMSDetail!#REF!</f>
        <v>#REF!</v>
      </c>
      <c r="T1340" t="e">
        <f>VLOOKUP('XL-OPT'!Q1340,Months!$A$4:$D$288,4)</f>
        <v>#REF!</v>
      </c>
    </row>
    <row r="1341" spans="15:20" x14ac:dyDescent="0.2">
      <c r="O1341" t="e">
        <f t="shared" si="48"/>
        <v>#REF!</v>
      </c>
      <c r="P1341" t="e">
        <f>GRMSDetail!#REF!</f>
        <v>#REF!</v>
      </c>
      <c r="Q1341" s="161" t="e">
        <f>GRMSDetail!#REF!</f>
        <v>#REF!</v>
      </c>
      <c r="R1341" t="e">
        <f>GRMSDetail!#REF!</f>
        <v>#REF!</v>
      </c>
      <c r="S1341" t="e">
        <f>GRMSDetail!#REF!</f>
        <v>#REF!</v>
      </c>
      <c r="T1341" t="e">
        <f>VLOOKUP('XL-OPT'!Q1341,Months!$A$4:$D$288,4)</f>
        <v>#REF!</v>
      </c>
    </row>
    <row r="1342" spans="15:20" x14ac:dyDescent="0.2">
      <c r="O1342" t="e">
        <f t="shared" si="48"/>
        <v>#REF!</v>
      </c>
      <c r="P1342" t="e">
        <f>GRMSDetail!#REF!</f>
        <v>#REF!</v>
      </c>
      <c r="Q1342" s="161" t="e">
        <f>GRMSDetail!#REF!</f>
        <v>#REF!</v>
      </c>
      <c r="R1342" t="e">
        <f>GRMSDetail!#REF!</f>
        <v>#REF!</v>
      </c>
      <c r="S1342" t="e">
        <f>GRMSDetail!#REF!</f>
        <v>#REF!</v>
      </c>
      <c r="T1342" t="e">
        <f>VLOOKUP('XL-OPT'!Q1342,Months!$A$4:$D$288,4)</f>
        <v>#REF!</v>
      </c>
    </row>
    <row r="1343" spans="15:20" x14ac:dyDescent="0.2">
      <c r="O1343" t="e">
        <f t="shared" si="48"/>
        <v>#REF!</v>
      </c>
      <c r="P1343" t="e">
        <f>GRMSDetail!#REF!</f>
        <v>#REF!</v>
      </c>
      <c r="Q1343" s="161" t="e">
        <f>GRMSDetail!#REF!</f>
        <v>#REF!</v>
      </c>
      <c r="R1343" t="e">
        <f>GRMSDetail!#REF!</f>
        <v>#REF!</v>
      </c>
      <c r="S1343" t="e">
        <f>GRMSDetail!#REF!</f>
        <v>#REF!</v>
      </c>
      <c r="T1343" t="e">
        <f>VLOOKUP('XL-OPT'!Q1343,Months!$A$4:$D$288,4)</f>
        <v>#REF!</v>
      </c>
    </row>
    <row r="1344" spans="15:20" x14ac:dyDescent="0.2">
      <c r="O1344" t="e">
        <f t="shared" si="48"/>
        <v>#REF!</v>
      </c>
      <c r="P1344" t="e">
        <f>GRMSDetail!#REF!</f>
        <v>#REF!</v>
      </c>
      <c r="Q1344" s="161" t="e">
        <f>GRMSDetail!#REF!</f>
        <v>#REF!</v>
      </c>
      <c r="R1344" t="e">
        <f>GRMSDetail!#REF!</f>
        <v>#REF!</v>
      </c>
      <c r="S1344" t="e">
        <f>GRMSDetail!#REF!</f>
        <v>#REF!</v>
      </c>
      <c r="T1344" t="e">
        <f>VLOOKUP('XL-OPT'!Q1344,Months!$A$4:$D$288,4)</f>
        <v>#REF!</v>
      </c>
    </row>
    <row r="1345" spans="15:20" x14ac:dyDescent="0.2">
      <c r="O1345" t="e">
        <f t="shared" ref="O1345:O1408" si="49">CONCATENATE(P1345,Q1345)</f>
        <v>#REF!</v>
      </c>
      <c r="P1345" t="e">
        <f>GRMSDetail!#REF!</f>
        <v>#REF!</v>
      </c>
      <c r="Q1345" s="161" t="e">
        <f>GRMSDetail!#REF!</f>
        <v>#REF!</v>
      </c>
      <c r="R1345" t="e">
        <f>GRMSDetail!#REF!</f>
        <v>#REF!</v>
      </c>
      <c r="S1345" t="e">
        <f>GRMSDetail!#REF!</f>
        <v>#REF!</v>
      </c>
      <c r="T1345" t="e">
        <f>VLOOKUP('XL-OPT'!Q1345,Months!$A$4:$D$288,4)</f>
        <v>#REF!</v>
      </c>
    </row>
    <row r="1346" spans="15:20" x14ac:dyDescent="0.2">
      <c r="O1346" t="e">
        <f t="shared" si="49"/>
        <v>#REF!</v>
      </c>
      <c r="P1346" t="e">
        <f>GRMSDetail!#REF!</f>
        <v>#REF!</v>
      </c>
      <c r="Q1346" s="161" t="e">
        <f>GRMSDetail!#REF!</f>
        <v>#REF!</v>
      </c>
      <c r="R1346" t="e">
        <f>GRMSDetail!#REF!</f>
        <v>#REF!</v>
      </c>
      <c r="S1346" t="e">
        <f>GRMSDetail!#REF!</f>
        <v>#REF!</v>
      </c>
      <c r="T1346" t="e">
        <f>VLOOKUP('XL-OPT'!Q1346,Months!$A$4:$D$288,4)</f>
        <v>#REF!</v>
      </c>
    </row>
    <row r="1347" spans="15:20" x14ac:dyDescent="0.2">
      <c r="O1347" t="e">
        <f t="shared" si="49"/>
        <v>#REF!</v>
      </c>
      <c r="P1347" t="e">
        <f>GRMSDetail!#REF!</f>
        <v>#REF!</v>
      </c>
      <c r="Q1347" s="161" t="e">
        <f>GRMSDetail!#REF!</f>
        <v>#REF!</v>
      </c>
      <c r="R1347" t="e">
        <f>GRMSDetail!#REF!</f>
        <v>#REF!</v>
      </c>
      <c r="S1347" t="e">
        <f>GRMSDetail!#REF!</f>
        <v>#REF!</v>
      </c>
      <c r="T1347" t="e">
        <f>VLOOKUP('XL-OPT'!Q1347,Months!$A$4:$D$288,4)</f>
        <v>#REF!</v>
      </c>
    </row>
    <row r="1348" spans="15:20" x14ac:dyDescent="0.2">
      <c r="O1348" t="e">
        <f t="shared" si="49"/>
        <v>#REF!</v>
      </c>
      <c r="P1348" t="e">
        <f>GRMSDetail!#REF!</f>
        <v>#REF!</v>
      </c>
      <c r="Q1348" s="161" t="e">
        <f>GRMSDetail!#REF!</f>
        <v>#REF!</v>
      </c>
      <c r="R1348" t="e">
        <f>GRMSDetail!#REF!</f>
        <v>#REF!</v>
      </c>
      <c r="S1348" t="e">
        <f>GRMSDetail!#REF!</f>
        <v>#REF!</v>
      </c>
      <c r="T1348" t="e">
        <f>VLOOKUP('XL-OPT'!Q1348,Months!$A$4:$D$288,4)</f>
        <v>#REF!</v>
      </c>
    </row>
    <row r="1349" spans="15:20" x14ac:dyDescent="0.2">
      <c r="O1349" t="e">
        <f t="shared" si="49"/>
        <v>#REF!</v>
      </c>
      <c r="P1349" t="e">
        <f>GRMSDetail!#REF!</f>
        <v>#REF!</v>
      </c>
      <c r="Q1349" s="161" t="e">
        <f>GRMSDetail!#REF!</f>
        <v>#REF!</v>
      </c>
      <c r="R1349" t="e">
        <f>GRMSDetail!#REF!</f>
        <v>#REF!</v>
      </c>
      <c r="S1349" t="e">
        <f>GRMSDetail!#REF!</f>
        <v>#REF!</v>
      </c>
      <c r="T1349" t="e">
        <f>VLOOKUP('XL-OPT'!Q1349,Months!$A$4:$D$288,4)</f>
        <v>#REF!</v>
      </c>
    </row>
    <row r="1350" spans="15:20" x14ac:dyDescent="0.2">
      <c r="O1350" t="e">
        <f t="shared" si="49"/>
        <v>#REF!</v>
      </c>
      <c r="P1350" t="e">
        <f>GRMSDetail!#REF!</f>
        <v>#REF!</v>
      </c>
      <c r="Q1350" s="161" t="e">
        <f>GRMSDetail!#REF!</f>
        <v>#REF!</v>
      </c>
      <c r="R1350" t="e">
        <f>GRMSDetail!#REF!</f>
        <v>#REF!</v>
      </c>
      <c r="S1350" t="e">
        <f>GRMSDetail!#REF!</f>
        <v>#REF!</v>
      </c>
      <c r="T1350" t="e">
        <f>VLOOKUP('XL-OPT'!Q1350,Months!$A$4:$D$288,4)</f>
        <v>#REF!</v>
      </c>
    </row>
    <row r="1351" spans="15:20" x14ac:dyDescent="0.2">
      <c r="O1351" t="e">
        <f t="shared" si="49"/>
        <v>#REF!</v>
      </c>
      <c r="P1351" t="e">
        <f>GRMSDetail!#REF!</f>
        <v>#REF!</v>
      </c>
      <c r="Q1351" s="161" t="e">
        <f>GRMSDetail!#REF!</f>
        <v>#REF!</v>
      </c>
      <c r="R1351" t="e">
        <f>GRMSDetail!#REF!</f>
        <v>#REF!</v>
      </c>
      <c r="S1351" t="e">
        <f>GRMSDetail!#REF!</f>
        <v>#REF!</v>
      </c>
      <c r="T1351" t="e">
        <f>VLOOKUP('XL-OPT'!Q1351,Months!$A$4:$D$288,4)</f>
        <v>#REF!</v>
      </c>
    </row>
    <row r="1352" spans="15:20" x14ac:dyDescent="0.2">
      <c r="O1352" t="e">
        <f t="shared" si="49"/>
        <v>#REF!</v>
      </c>
      <c r="P1352" t="e">
        <f>GRMSDetail!#REF!</f>
        <v>#REF!</v>
      </c>
      <c r="Q1352" s="161" t="e">
        <f>GRMSDetail!#REF!</f>
        <v>#REF!</v>
      </c>
      <c r="R1352" t="e">
        <f>GRMSDetail!#REF!</f>
        <v>#REF!</v>
      </c>
      <c r="S1352" t="e">
        <f>GRMSDetail!#REF!</f>
        <v>#REF!</v>
      </c>
      <c r="T1352" t="e">
        <f>VLOOKUP('XL-OPT'!Q1352,Months!$A$4:$D$288,4)</f>
        <v>#REF!</v>
      </c>
    </row>
    <row r="1353" spans="15:20" x14ac:dyDescent="0.2">
      <c r="O1353" t="e">
        <f t="shared" si="49"/>
        <v>#REF!</v>
      </c>
      <c r="P1353" t="e">
        <f>GRMSDetail!#REF!</f>
        <v>#REF!</v>
      </c>
      <c r="Q1353" s="161" t="e">
        <f>GRMSDetail!#REF!</f>
        <v>#REF!</v>
      </c>
      <c r="R1353" t="e">
        <f>GRMSDetail!#REF!</f>
        <v>#REF!</v>
      </c>
      <c r="S1353" t="e">
        <f>GRMSDetail!#REF!</f>
        <v>#REF!</v>
      </c>
      <c r="T1353" t="e">
        <f>VLOOKUP('XL-OPT'!Q1353,Months!$A$4:$D$288,4)</f>
        <v>#REF!</v>
      </c>
    </row>
    <row r="1354" spans="15:20" x14ac:dyDescent="0.2">
      <c r="O1354" t="e">
        <f t="shared" si="49"/>
        <v>#REF!</v>
      </c>
      <c r="P1354" t="e">
        <f>GRMSDetail!#REF!</f>
        <v>#REF!</v>
      </c>
      <c r="Q1354" s="161" t="e">
        <f>GRMSDetail!#REF!</f>
        <v>#REF!</v>
      </c>
      <c r="R1354" t="e">
        <f>GRMSDetail!#REF!</f>
        <v>#REF!</v>
      </c>
      <c r="S1354" t="e">
        <f>GRMSDetail!#REF!</f>
        <v>#REF!</v>
      </c>
      <c r="T1354" t="e">
        <f>VLOOKUP('XL-OPT'!Q1354,Months!$A$4:$D$288,4)</f>
        <v>#REF!</v>
      </c>
    </row>
    <row r="1355" spans="15:20" x14ac:dyDescent="0.2">
      <c r="O1355" t="e">
        <f t="shared" si="49"/>
        <v>#REF!</v>
      </c>
      <c r="P1355" t="e">
        <f>GRMSDetail!#REF!</f>
        <v>#REF!</v>
      </c>
      <c r="Q1355" s="161" t="e">
        <f>GRMSDetail!#REF!</f>
        <v>#REF!</v>
      </c>
      <c r="R1355" t="e">
        <f>GRMSDetail!#REF!</f>
        <v>#REF!</v>
      </c>
      <c r="S1355" t="e">
        <f>GRMSDetail!#REF!</f>
        <v>#REF!</v>
      </c>
      <c r="T1355" t="e">
        <f>VLOOKUP('XL-OPT'!Q1355,Months!$A$4:$D$288,4)</f>
        <v>#REF!</v>
      </c>
    </row>
    <row r="1356" spans="15:20" x14ac:dyDescent="0.2">
      <c r="O1356" t="e">
        <f t="shared" si="49"/>
        <v>#REF!</v>
      </c>
      <c r="P1356" t="e">
        <f>GRMSDetail!#REF!</f>
        <v>#REF!</v>
      </c>
      <c r="Q1356" s="161" t="e">
        <f>GRMSDetail!#REF!</f>
        <v>#REF!</v>
      </c>
      <c r="R1356" t="e">
        <f>GRMSDetail!#REF!</f>
        <v>#REF!</v>
      </c>
      <c r="S1356" t="e">
        <f>GRMSDetail!#REF!</f>
        <v>#REF!</v>
      </c>
      <c r="T1356" t="e">
        <f>VLOOKUP('XL-OPT'!Q1356,Months!$A$4:$D$288,4)</f>
        <v>#REF!</v>
      </c>
    </row>
    <row r="1357" spans="15:20" x14ac:dyDescent="0.2">
      <c r="O1357" t="e">
        <f t="shared" si="49"/>
        <v>#REF!</v>
      </c>
      <c r="P1357" t="e">
        <f>GRMSDetail!#REF!</f>
        <v>#REF!</v>
      </c>
      <c r="Q1357" s="161" t="e">
        <f>GRMSDetail!#REF!</f>
        <v>#REF!</v>
      </c>
      <c r="R1357" t="e">
        <f>GRMSDetail!#REF!</f>
        <v>#REF!</v>
      </c>
      <c r="S1357" t="e">
        <f>GRMSDetail!#REF!</f>
        <v>#REF!</v>
      </c>
      <c r="T1357" t="e">
        <f>VLOOKUP('XL-OPT'!Q1357,Months!$A$4:$D$288,4)</f>
        <v>#REF!</v>
      </c>
    </row>
    <row r="1358" spans="15:20" x14ac:dyDescent="0.2">
      <c r="O1358" t="e">
        <f t="shared" si="49"/>
        <v>#REF!</v>
      </c>
      <c r="P1358" t="e">
        <f>GRMSDetail!#REF!</f>
        <v>#REF!</v>
      </c>
      <c r="Q1358" s="161" t="e">
        <f>GRMSDetail!#REF!</f>
        <v>#REF!</v>
      </c>
      <c r="R1358" t="e">
        <f>GRMSDetail!#REF!</f>
        <v>#REF!</v>
      </c>
      <c r="S1358" t="e">
        <f>GRMSDetail!#REF!</f>
        <v>#REF!</v>
      </c>
      <c r="T1358" t="e">
        <f>VLOOKUP('XL-OPT'!Q1358,Months!$A$4:$D$288,4)</f>
        <v>#REF!</v>
      </c>
    </row>
    <row r="1359" spans="15:20" x14ac:dyDescent="0.2">
      <c r="O1359" t="e">
        <f t="shared" si="49"/>
        <v>#REF!</v>
      </c>
      <c r="P1359" t="e">
        <f>GRMSDetail!#REF!</f>
        <v>#REF!</v>
      </c>
      <c r="Q1359" s="161" t="e">
        <f>GRMSDetail!#REF!</f>
        <v>#REF!</v>
      </c>
      <c r="R1359" t="e">
        <f>GRMSDetail!#REF!</f>
        <v>#REF!</v>
      </c>
      <c r="S1359" t="e">
        <f>GRMSDetail!#REF!</f>
        <v>#REF!</v>
      </c>
      <c r="T1359" t="e">
        <f>VLOOKUP('XL-OPT'!Q1359,Months!$A$4:$D$288,4)</f>
        <v>#REF!</v>
      </c>
    </row>
    <row r="1360" spans="15:20" x14ac:dyDescent="0.2">
      <c r="O1360" t="e">
        <f t="shared" si="49"/>
        <v>#REF!</v>
      </c>
      <c r="P1360" t="e">
        <f>GRMSDetail!#REF!</f>
        <v>#REF!</v>
      </c>
      <c r="Q1360" s="161" t="e">
        <f>GRMSDetail!#REF!</f>
        <v>#REF!</v>
      </c>
      <c r="R1360" t="e">
        <f>GRMSDetail!#REF!</f>
        <v>#REF!</v>
      </c>
      <c r="S1360" t="e">
        <f>GRMSDetail!#REF!</f>
        <v>#REF!</v>
      </c>
      <c r="T1360" t="e">
        <f>VLOOKUP('XL-OPT'!Q1360,Months!$A$4:$D$288,4)</f>
        <v>#REF!</v>
      </c>
    </row>
    <row r="1361" spans="15:20" x14ac:dyDescent="0.2">
      <c r="O1361" t="e">
        <f t="shared" si="49"/>
        <v>#REF!</v>
      </c>
      <c r="P1361" t="e">
        <f>GRMSDetail!#REF!</f>
        <v>#REF!</v>
      </c>
      <c r="Q1361" s="161" t="e">
        <f>GRMSDetail!#REF!</f>
        <v>#REF!</v>
      </c>
      <c r="R1361" t="e">
        <f>GRMSDetail!#REF!</f>
        <v>#REF!</v>
      </c>
      <c r="S1361" t="e">
        <f>GRMSDetail!#REF!</f>
        <v>#REF!</v>
      </c>
      <c r="T1361" t="e">
        <f>VLOOKUP('XL-OPT'!Q1361,Months!$A$4:$D$288,4)</f>
        <v>#REF!</v>
      </c>
    </row>
    <row r="1362" spans="15:20" x14ac:dyDescent="0.2">
      <c r="O1362" t="e">
        <f t="shared" si="49"/>
        <v>#REF!</v>
      </c>
      <c r="P1362" t="e">
        <f>GRMSDetail!#REF!</f>
        <v>#REF!</v>
      </c>
      <c r="Q1362" s="161" t="e">
        <f>GRMSDetail!#REF!</f>
        <v>#REF!</v>
      </c>
      <c r="R1362" t="e">
        <f>GRMSDetail!#REF!</f>
        <v>#REF!</v>
      </c>
      <c r="S1362" t="e">
        <f>GRMSDetail!#REF!</f>
        <v>#REF!</v>
      </c>
      <c r="T1362" t="e">
        <f>VLOOKUP('XL-OPT'!Q1362,Months!$A$4:$D$288,4)</f>
        <v>#REF!</v>
      </c>
    </row>
    <row r="1363" spans="15:20" x14ac:dyDescent="0.2">
      <c r="O1363" t="e">
        <f t="shared" si="49"/>
        <v>#REF!</v>
      </c>
      <c r="P1363" t="e">
        <f>GRMSDetail!#REF!</f>
        <v>#REF!</v>
      </c>
      <c r="Q1363" s="161" t="e">
        <f>GRMSDetail!#REF!</f>
        <v>#REF!</v>
      </c>
      <c r="R1363" t="e">
        <f>GRMSDetail!#REF!</f>
        <v>#REF!</v>
      </c>
      <c r="S1363" t="e">
        <f>GRMSDetail!#REF!</f>
        <v>#REF!</v>
      </c>
      <c r="T1363" t="e">
        <f>VLOOKUP('XL-OPT'!Q1363,Months!$A$4:$D$288,4)</f>
        <v>#REF!</v>
      </c>
    </row>
    <row r="1364" spans="15:20" x14ac:dyDescent="0.2">
      <c r="O1364" t="e">
        <f t="shared" si="49"/>
        <v>#REF!</v>
      </c>
      <c r="P1364" t="e">
        <f>GRMSDetail!#REF!</f>
        <v>#REF!</v>
      </c>
      <c r="Q1364" s="161" t="e">
        <f>GRMSDetail!#REF!</f>
        <v>#REF!</v>
      </c>
      <c r="R1364" t="e">
        <f>GRMSDetail!#REF!</f>
        <v>#REF!</v>
      </c>
      <c r="S1364" t="e">
        <f>GRMSDetail!#REF!</f>
        <v>#REF!</v>
      </c>
      <c r="T1364" t="e">
        <f>VLOOKUP('XL-OPT'!Q1364,Months!$A$4:$D$288,4)</f>
        <v>#REF!</v>
      </c>
    </row>
    <row r="1365" spans="15:20" x14ac:dyDescent="0.2">
      <c r="O1365" t="e">
        <f t="shared" si="49"/>
        <v>#REF!</v>
      </c>
      <c r="P1365" t="e">
        <f>GRMSDetail!#REF!</f>
        <v>#REF!</v>
      </c>
      <c r="Q1365" s="161" t="e">
        <f>GRMSDetail!#REF!</f>
        <v>#REF!</v>
      </c>
      <c r="R1365" t="e">
        <f>GRMSDetail!#REF!</f>
        <v>#REF!</v>
      </c>
      <c r="S1365" t="e">
        <f>GRMSDetail!#REF!</f>
        <v>#REF!</v>
      </c>
      <c r="T1365" t="e">
        <f>VLOOKUP('XL-OPT'!Q1365,Months!$A$4:$D$288,4)</f>
        <v>#REF!</v>
      </c>
    </row>
    <row r="1366" spans="15:20" x14ac:dyDescent="0.2">
      <c r="O1366" t="e">
        <f t="shared" si="49"/>
        <v>#REF!</v>
      </c>
      <c r="P1366" t="e">
        <f>GRMSDetail!#REF!</f>
        <v>#REF!</v>
      </c>
      <c r="Q1366" s="161" t="e">
        <f>GRMSDetail!#REF!</f>
        <v>#REF!</v>
      </c>
      <c r="R1366" t="e">
        <f>GRMSDetail!#REF!</f>
        <v>#REF!</v>
      </c>
      <c r="S1366" t="e">
        <f>GRMSDetail!#REF!</f>
        <v>#REF!</v>
      </c>
      <c r="T1366" t="e">
        <f>VLOOKUP('XL-OPT'!Q1366,Months!$A$4:$D$288,4)</f>
        <v>#REF!</v>
      </c>
    </row>
    <row r="1367" spans="15:20" x14ac:dyDescent="0.2">
      <c r="O1367" t="e">
        <f t="shared" si="49"/>
        <v>#REF!</v>
      </c>
      <c r="P1367" t="e">
        <f>GRMSDetail!#REF!</f>
        <v>#REF!</v>
      </c>
      <c r="Q1367" s="161" t="e">
        <f>GRMSDetail!#REF!</f>
        <v>#REF!</v>
      </c>
      <c r="R1367" t="e">
        <f>GRMSDetail!#REF!</f>
        <v>#REF!</v>
      </c>
      <c r="S1367" t="e">
        <f>GRMSDetail!#REF!</f>
        <v>#REF!</v>
      </c>
      <c r="T1367" t="e">
        <f>VLOOKUP('XL-OPT'!Q1367,Months!$A$4:$D$288,4)</f>
        <v>#REF!</v>
      </c>
    </row>
    <row r="1368" spans="15:20" x14ac:dyDescent="0.2">
      <c r="O1368" t="e">
        <f t="shared" si="49"/>
        <v>#REF!</v>
      </c>
      <c r="P1368" t="e">
        <f>GRMSDetail!#REF!</f>
        <v>#REF!</v>
      </c>
      <c r="Q1368" s="161" t="e">
        <f>GRMSDetail!#REF!</f>
        <v>#REF!</v>
      </c>
      <c r="R1368" t="e">
        <f>GRMSDetail!#REF!</f>
        <v>#REF!</v>
      </c>
      <c r="S1368" t="e">
        <f>GRMSDetail!#REF!</f>
        <v>#REF!</v>
      </c>
      <c r="T1368" t="e">
        <f>VLOOKUP('XL-OPT'!Q1368,Months!$A$4:$D$288,4)</f>
        <v>#REF!</v>
      </c>
    </row>
    <row r="1369" spans="15:20" x14ac:dyDescent="0.2">
      <c r="O1369" t="e">
        <f t="shared" si="49"/>
        <v>#REF!</v>
      </c>
      <c r="P1369" t="e">
        <f>GRMSDetail!#REF!</f>
        <v>#REF!</v>
      </c>
      <c r="Q1369" s="161" t="e">
        <f>GRMSDetail!#REF!</f>
        <v>#REF!</v>
      </c>
      <c r="R1369" t="e">
        <f>GRMSDetail!#REF!</f>
        <v>#REF!</v>
      </c>
      <c r="S1369" t="e">
        <f>GRMSDetail!#REF!</f>
        <v>#REF!</v>
      </c>
      <c r="T1369" t="e">
        <f>VLOOKUP('XL-OPT'!Q1369,Months!$A$4:$D$288,4)</f>
        <v>#REF!</v>
      </c>
    </row>
    <row r="1370" spans="15:20" x14ac:dyDescent="0.2">
      <c r="O1370" t="e">
        <f t="shared" si="49"/>
        <v>#REF!</v>
      </c>
      <c r="P1370" t="e">
        <f>GRMSDetail!#REF!</f>
        <v>#REF!</v>
      </c>
      <c r="Q1370" s="161" t="e">
        <f>GRMSDetail!#REF!</f>
        <v>#REF!</v>
      </c>
      <c r="R1370" t="e">
        <f>GRMSDetail!#REF!</f>
        <v>#REF!</v>
      </c>
      <c r="S1370" t="e">
        <f>GRMSDetail!#REF!</f>
        <v>#REF!</v>
      </c>
      <c r="T1370" t="e">
        <f>VLOOKUP('XL-OPT'!Q1370,Months!$A$4:$D$288,4)</f>
        <v>#REF!</v>
      </c>
    </row>
    <row r="1371" spans="15:20" x14ac:dyDescent="0.2">
      <c r="O1371" t="e">
        <f t="shared" si="49"/>
        <v>#REF!</v>
      </c>
      <c r="P1371" t="e">
        <f>GRMSDetail!#REF!</f>
        <v>#REF!</v>
      </c>
      <c r="Q1371" s="161" t="e">
        <f>GRMSDetail!#REF!</f>
        <v>#REF!</v>
      </c>
      <c r="R1371" t="e">
        <f>GRMSDetail!#REF!</f>
        <v>#REF!</v>
      </c>
      <c r="S1371" t="e">
        <f>GRMSDetail!#REF!</f>
        <v>#REF!</v>
      </c>
      <c r="T1371" t="e">
        <f>VLOOKUP('XL-OPT'!Q1371,Months!$A$4:$D$288,4)</f>
        <v>#REF!</v>
      </c>
    </row>
    <row r="1372" spans="15:20" x14ac:dyDescent="0.2">
      <c r="O1372" t="e">
        <f t="shared" si="49"/>
        <v>#REF!</v>
      </c>
      <c r="P1372" t="e">
        <f>GRMSDetail!#REF!</f>
        <v>#REF!</v>
      </c>
      <c r="Q1372" s="161" t="e">
        <f>GRMSDetail!#REF!</f>
        <v>#REF!</v>
      </c>
      <c r="R1372" t="e">
        <f>GRMSDetail!#REF!</f>
        <v>#REF!</v>
      </c>
      <c r="S1372" t="e">
        <f>GRMSDetail!#REF!</f>
        <v>#REF!</v>
      </c>
      <c r="T1372" t="e">
        <f>VLOOKUP('XL-OPT'!Q1372,Months!$A$4:$D$288,4)</f>
        <v>#REF!</v>
      </c>
    </row>
    <row r="1373" spans="15:20" x14ac:dyDescent="0.2">
      <c r="O1373" t="e">
        <f t="shared" si="49"/>
        <v>#REF!</v>
      </c>
      <c r="P1373" t="e">
        <f>GRMSDetail!#REF!</f>
        <v>#REF!</v>
      </c>
      <c r="Q1373" s="161" t="e">
        <f>GRMSDetail!#REF!</f>
        <v>#REF!</v>
      </c>
      <c r="R1373" t="e">
        <f>GRMSDetail!#REF!</f>
        <v>#REF!</v>
      </c>
      <c r="S1373" t="e">
        <f>GRMSDetail!#REF!</f>
        <v>#REF!</v>
      </c>
      <c r="T1373" t="e">
        <f>VLOOKUP('XL-OPT'!Q1373,Months!$A$4:$D$288,4)</f>
        <v>#REF!</v>
      </c>
    </row>
    <row r="1374" spans="15:20" x14ac:dyDescent="0.2">
      <c r="O1374" t="e">
        <f t="shared" si="49"/>
        <v>#REF!</v>
      </c>
      <c r="P1374" t="e">
        <f>GRMSDetail!#REF!</f>
        <v>#REF!</v>
      </c>
      <c r="Q1374" s="161" t="e">
        <f>GRMSDetail!#REF!</f>
        <v>#REF!</v>
      </c>
      <c r="R1374" t="e">
        <f>GRMSDetail!#REF!</f>
        <v>#REF!</v>
      </c>
      <c r="S1374" t="e">
        <f>GRMSDetail!#REF!</f>
        <v>#REF!</v>
      </c>
      <c r="T1374" t="e">
        <f>VLOOKUP('XL-OPT'!Q1374,Months!$A$4:$D$288,4)</f>
        <v>#REF!</v>
      </c>
    </row>
    <row r="1375" spans="15:20" x14ac:dyDescent="0.2">
      <c r="O1375" t="e">
        <f t="shared" si="49"/>
        <v>#REF!</v>
      </c>
      <c r="P1375" t="e">
        <f>GRMSDetail!#REF!</f>
        <v>#REF!</v>
      </c>
      <c r="Q1375" s="161" t="e">
        <f>GRMSDetail!#REF!</f>
        <v>#REF!</v>
      </c>
      <c r="R1375" t="e">
        <f>GRMSDetail!#REF!</f>
        <v>#REF!</v>
      </c>
      <c r="S1375" t="e">
        <f>GRMSDetail!#REF!</f>
        <v>#REF!</v>
      </c>
      <c r="T1375" t="e">
        <f>VLOOKUP('XL-OPT'!Q1375,Months!$A$4:$D$288,4)</f>
        <v>#REF!</v>
      </c>
    </row>
    <row r="1376" spans="15:20" x14ac:dyDescent="0.2">
      <c r="O1376" t="e">
        <f t="shared" si="49"/>
        <v>#REF!</v>
      </c>
      <c r="P1376" t="e">
        <f>GRMSDetail!#REF!</f>
        <v>#REF!</v>
      </c>
      <c r="Q1376" s="161" t="e">
        <f>GRMSDetail!#REF!</f>
        <v>#REF!</v>
      </c>
      <c r="R1376" t="e">
        <f>GRMSDetail!#REF!</f>
        <v>#REF!</v>
      </c>
      <c r="S1376" t="e">
        <f>GRMSDetail!#REF!</f>
        <v>#REF!</v>
      </c>
      <c r="T1376" t="e">
        <f>VLOOKUP('XL-OPT'!Q1376,Months!$A$4:$D$288,4)</f>
        <v>#REF!</v>
      </c>
    </row>
    <row r="1377" spans="15:20" x14ac:dyDescent="0.2">
      <c r="O1377" t="e">
        <f t="shared" si="49"/>
        <v>#REF!</v>
      </c>
      <c r="P1377" t="e">
        <f>GRMSDetail!#REF!</f>
        <v>#REF!</v>
      </c>
      <c r="Q1377" s="161" t="e">
        <f>GRMSDetail!#REF!</f>
        <v>#REF!</v>
      </c>
      <c r="R1377" t="e">
        <f>GRMSDetail!#REF!</f>
        <v>#REF!</v>
      </c>
      <c r="S1377" t="e">
        <f>GRMSDetail!#REF!</f>
        <v>#REF!</v>
      </c>
      <c r="T1377" t="e">
        <f>VLOOKUP('XL-OPT'!Q1377,Months!$A$4:$D$288,4)</f>
        <v>#REF!</v>
      </c>
    </row>
    <row r="1378" spans="15:20" x14ac:dyDescent="0.2">
      <c r="O1378" t="e">
        <f t="shared" si="49"/>
        <v>#REF!</v>
      </c>
      <c r="P1378" t="e">
        <f>GRMSDetail!#REF!</f>
        <v>#REF!</v>
      </c>
      <c r="Q1378" s="161" t="e">
        <f>GRMSDetail!#REF!</f>
        <v>#REF!</v>
      </c>
      <c r="R1378" t="e">
        <f>GRMSDetail!#REF!</f>
        <v>#REF!</v>
      </c>
      <c r="S1378" t="e">
        <f>GRMSDetail!#REF!</f>
        <v>#REF!</v>
      </c>
      <c r="T1378" t="e">
        <f>VLOOKUP('XL-OPT'!Q1378,Months!$A$4:$D$288,4)</f>
        <v>#REF!</v>
      </c>
    </row>
    <row r="1379" spans="15:20" x14ac:dyDescent="0.2">
      <c r="O1379" t="e">
        <f t="shared" si="49"/>
        <v>#REF!</v>
      </c>
      <c r="P1379" t="e">
        <f>GRMSDetail!#REF!</f>
        <v>#REF!</v>
      </c>
      <c r="Q1379" s="161" t="e">
        <f>GRMSDetail!#REF!</f>
        <v>#REF!</v>
      </c>
      <c r="R1379" t="e">
        <f>GRMSDetail!#REF!</f>
        <v>#REF!</v>
      </c>
      <c r="S1379" t="e">
        <f>GRMSDetail!#REF!</f>
        <v>#REF!</v>
      </c>
      <c r="T1379" t="e">
        <f>VLOOKUP('XL-OPT'!Q1379,Months!$A$4:$D$288,4)</f>
        <v>#REF!</v>
      </c>
    </row>
    <row r="1380" spans="15:20" x14ac:dyDescent="0.2">
      <c r="O1380" t="e">
        <f t="shared" si="49"/>
        <v>#REF!</v>
      </c>
      <c r="P1380" t="e">
        <f>GRMSDetail!#REF!</f>
        <v>#REF!</v>
      </c>
      <c r="Q1380" s="161" t="e">
        <f>GRMSDetail!#REF!</f>
        <v>#REF!</v>
      </c>
      <c r="R1380" t="e">
        <f>GRMSDetail!#REF!</f>
        <v>#REF!</v>
      </c>
      <c r="S1380" t="e">
        <f>GRMSDetail!#REF!</f>
        <v>#REF!</v>
      </c>
      <c r="T1380" t="e">
        <f>VLOOKUP('XL-OPT'!Q1380,Months!$A$4:$D$288,4)</f>
        <v>#REF!</v>
      </c>
    </row>
    <row r="1381" spans="15:20" x14ac:dyDescent="0.2">
      <c r="O1381" t="e">
        <f t="shared" si="49"/>
        <v>#REF!</v>
      </c>
      <c r="P1381" t="e">
        <f>GRMSDetail!#REF!</f>
        <v>#REF!</v>
      </c>
      <c r="Q1381" s="161" t="e">
        <f>GRMSDetail!#REF!</f>
        <v>#REF!</v>
      </c>
      <c r="R1381" t="e">
        <f>GRMSDetail!#REF!</f>
        <v>#REF!</v>
      </c>
      <c r="S1381" t="e">
        <f>GRMSDetail!#REF!</f>
        <v>#REF!</v>
      </c>
      <c r="T1381" t="e">
        <f>VLOOKUP('XL-OPT'!Q1381,Months!$A$4:$D$288,4)</f>
        <v>#REF!</v>
      </c>
    </row>
    <row r="1382" spans="15:20" x14ac:dyDescent="0.2">
      <c r="O1382" t="e">
        <f t="shared" si="49"/>
        <v>#REF!</v>
      </c>
      <c r="P1382" t="e">
        <f>GRMSDetail!#REF!</f>
        <v>#REF!</v>
      </c>
      <c r="Q1382" s="161" t="e">
        <f>GRMSDetail!#REF!</f>
        <v>#REF!</v>
      </c>
      <c r="R1382" t="e">
        <f>GRMSDetail!#REF!</f>
        <v>#REF!</v>
      </c>
      <c r="S1382" t="e">
        <f>GRMSDetail!#REF!</f>
        <v>#REF!</v>
      </c>
      <c r="T1382" t="e">
        <f>VLOOKUP('XL-OPT'!Q1382,Months!$A$4:$D$288,4)</f>
        <v>#REF!</v>
      </c>
    </row>
    <row r="1383" spans="15:20" x14ac:dyDescent="0.2">
      <c r="O1383" t="e">
        <f t="shared" si="49"/>
        <v>#REF!</v>
      </c>
      <c r="P1383" t="e">
        <f>GRMSDetail!#REF!</f>
        <v>#REF!</v>
      </c>
      <c r="Q1383" s="161" t="e">
        <f>GRMSDetail!#REF!</f>
        <v>#REF!</v>
      </c>
      <c r="R1383" t="e">
        <f>GRMSDetail!#REF!</f>
        <v>#REF!</v>
      </c>
      <c r="S1383" t="e">
        <f>GRMSDetail!#REF!</f>
        <v>#REF!</v>
      </c>
      <c r="T1383" t="e">
        <f>VLOOKUP('XL-OPT'!Q1383,Months!$A$4:$D$288,4)</f>
        <v>#REF!</v>
      </c>
    </row>
    <row r="1384" spans="15:20" x14ac:dyDescent="0.2">
      <c r="O1384" t="e">
        <f t="shared" si="49"/>
        <v>#REF!</v>
      </c>
      <c r="P1384" t="e">
        <f>GRMSDetail!#REF!</f>
        <v>#REF!</v>
      </c>
      <c r="Q1384" s="161" t="e">
        <f>GRMSDetail!#REF!</f>
        <v>#REF!</v>
      </c>
      <c r="R1384" t="e">
        <f>GRMSDetail!#REF!</f>
        <v>#REF!</v>
      </c>
      <c r="S1384" t="e">
        <f>GRMSDetail!#REF!</f>
        <v>#REF!</v>
      </c>
      <c r="T1384" t="e">
        <f>VLOOKUP('XL-OPT'!Q1384,Months!$A$4:$D$288,4)</f>
        <v>#REF!</v>
      </c>
    </row>
    <row r="1385" spans="15:20" x14ac:dyDescent="0.2">
      <c r="O1385" t="e">
        <f t="shared" si="49"/>
        <v>#REF!</v>
      </c>
      <c r="P1385" t="e">
        <f>GRMSDetail!#REF!</f>
        <v>#REF!</v>
      </c>
      <c r="Q1385" s="161" t="e">
        <f>GRMSDetail!#REF!</f>
        <v>#REF!</v>
      </c>
      <c r="R1385" t="e">
        <f>GRMSDetail!#REF!</f>
        <v>#REF!</v>
      </c>
      <c r="S1385" t="e">
        <f>GRMSDetail!#REF!</f>
        <v>#REF!</v>
      </c>
      <c r="T1385" t="e">
        <f>VLOOKUP('XL-OPT'!Q1385,Months!$A$4:$D$288,4)</f>
        <v>#REF!</v>
      </c>
    </row>
    <row r="1386" spans="15:20" x14ac:dyDescent="0.2">
      <c r="O1386" t="e">
        <f t="shared" si="49"/>
        <v>#REF!</v>
      </c>
      <c r="P1386" t="e">
        <f>GRMSDetail!#REF!</f>
        <v>#REF!</v>
      </c>
      <c r="Q1386" s="161" t="e">
        <f>GRMSDetail!#REF!</f>
        <v>#REF!</v>
      </c>
      <c r="R1386" t="e">
        <f>GRMSDetail!#REF!</f>
        <v>#REF!</v>
      </c>
      <c r="S1386" t="e">
        <f>GRMSDetail!#REF!</f>
        <v>#REF!</v>
      </c>
      <c r="T1386" t="e">
        <f>VLOOKUP('XL-OPT'!Q1386,Months!$A$4:$D$288,4)</f>
        <v>#REF!</v>
      </c>
    </row>
    <row r="1387" spans="15:20" x14ac:dyDescent="0.2">
      <c r="O1387" t="e">
        <f t="shared" si="49"/>
        <v>#REF!</v>
      </c>
      <c r="P1387" t="e">
        <f>GRMSDetail!#REF!</f>
        <v>#REF!</v>
      </c>
      <c r="Q1387" s="161" t="e">
        <f>GRMSDetail!#REF!</f>
        <v>#REF!</v>
      </c>
      <c r="R1387" t="e">
        <f>GRMSDetail!#REF!</f>
        <v>#REF!</v>
      </c>
      <c r="S1387" t="e">
        <f>GRMSDetail!#REF!</f>
        <v>#REF!</v>
      </c>
      <c r="T1387" t="e">
        <f>VLOOKUP('XL-OPT'!Q1387,Months!$A$4:$D$288,4)</f>
        <v>#REF!</v>
      </c>
    </row>
    <row r="1388" spans="15:20" x14ac:dyDescent="0.2">
      <c r="O1388" t="e">
        <f t="shared" si="49"/>
        <v>#REF!</v>
      </c>
      <c r="P1388" t="e">
        <f>GRMSDetail!#REF!</f>
        <v>#REF!</v>
      </c>
      <c r="Q1388" s="161" t="e">
        <f>GRMSDetail!#REF!</f>
        <v>#REF!</v>
      </c>
      <c r="R1388" t="e">
        <f>GRMSDetail!#REF!</f>
        <v>#REF!</v>
      </c>
      <c r="S1388" t="e">
        <f>GRMSDetail!#REF!</f>
        <v>#REF!</v>
      </c>
      <c r="T1388" t="e">
        <f>VLOOKUP('XL-OPT'!Q1388,Months!$A$4:$D$288,4)</f>
        <v>#REF!</v>
      </c>
    </row>
    <row r="1389" spans="15:20" x14ac:dyDescent="0.2">
      <c r="O1389" t="e">
        <f t="shared" si="49"/>
        <v>#REF!</v>
      </c>
      <c r="P1389" t="e">
        <f>GRMSDetail!#REF!</f>
        <v>#REF!</v>
      </c>
      <c r="Q1389" s="161" t="e">
        <f>GRMSDetail!#REF!</f>
        <v>#REF!</v>
      </c>
      <c r="R1389" t="e">
        <f>GRMSDetail!#REF!</f>
        <v>#REF!</v>
      </c>
      <c r="S1389" t="e">
        <f>GRMSDetail!#REF!</f>
        <v>#REF!</v>
      </c>
      <c r="T1389" t="e">
        <f>VLOOKUP('XL-OPT'!Q1389,Months!$A$4:$D$288,4)</f>
        <v>#REF!</v>
      </c>
    </row>
    <row r="1390" spans="15:20" x14ac:dyDescent="0.2">
      <c r="O1390" t="e">
        <f t="shared" si="49"/>
        <v>#REF!</v>
      </c>
      <c r="P1390" t="e">
        <f>GRMSDetail!#REF!</f>
        <v>#REF!</v>
      </c>
      <c r="Q1390" s="161" t="e">
        <f>GRMSDetail!#REF!</f>
        <v>#REF!</v>
      </c>
      <c r="R1390" t="e">
        <f>GRMSDetail!#REF!</f>
        <v>#REF!</v>
      </c>
      <c r="S1390" t="e">
        <f>GRMSDetail!#REF!</f>
        <v>#REF!</v>
      </c>
      <c r="T1390" t="e">
        <f>VLOOKUP('XL-OPT'!Q1390,Months!$A$4:$D$288,4)</f>
        <v>#REF!</v>
      </c>
    </row>
    <row r="1391" spans="15:20" x14ac:dyDescent="0.2">
      <c r="O1391" t="e">
        <f t="shared" si="49"/>
        <v>#REF!</v>
      </c>
      <c r="P1391" t="e">
        <f>GRMSDetail!#REF!</f>
        <v>#REF!</v>
      </c>
      <c r="Q1391" s="161" t="e">
        <f>GRMSDetail!#REF!</f>
        <v>#REF!</v>
      </c>
      <c r="R1391" t="e">
        <f>GRMSDetail!#REF!</f>
        <v>#REF!</v>
      </c>
      <c r="S1391" t="e">
        <f>GRMSDetail!#REF!</f>
        <v>#REF!</v>
      </c>
      <c r="T1391" t="e">
        <f>VLOOKUP('XL-OPT'!Q1391,Months!$A$4:$D$288,4)</f>
        <v>#REF!</v>
      </c>
    </row>
    <row r="1392" spans="15:20" x14ac:dyDescent="0.2">
      <c r="O1392" t="e">
        <f t="shared" si="49"/>
        <v>#REF!</v>
      </c>
      <c r="P1392" t="e">
        <f>GRMSDetail!#REF!</f>
        <v>#REF!</v>
      </c>
      <c r="Q1392" s="161" t="e">
        <f>GRMSDetail!#REF!</f>
        <v>#REF!</v>
      </c>
      <c r="R1392" t="e">
        <f>GRMSDetail!#REF!</f>
        <v>#REF!</v>
      </c>
      <c r="S1392" t="e">
        <f>GRMSDetail!#REF!</f>
        <v>#REF!</v>
      </c>
      <c r="T1392" t="e">
        <f>VLOOKUP('XL-OPT'!Q1392,Months!$A$4:$D$288,4)</f>
        <v>#REF!</v>
      </c>
    </row>
    <row r="1393" spans="15:20" x14ac:dyDescent="0.2">
      <c r="O1393" t="e">
        <f t="shared" si="49"/>
        <v>#REF!</v>
      </c>
      <c r="P1393" t="e">
        <f>GRMSDetail!#REF!</f>
        <v>#REF!</v>
      </c>
      <c r="Q1393" s="161" t="e">
        <f>GRMSDetail!#REF!</f>
        <v>#REF!</v>
      </c>
      <c r="R1393" t="e">
        <f>GRMSDetail!#REF!</f>
        <v>#REF!</v>
      </c>
      <c r="S1393" t="e">
        <f>GRMSDetail!#REF!</f>
        <v>#REF!</v>
      </c>
      <c r="T1393" t="e">
        <f>VLOOKUP('XL-OPT'!Q1393,Months!$A$4:$D$288,4)</f>
        <v>#REF!</v>
      </c>
    </row>
    <row r="1394" spans="15:20" x14ac:dyDescent="0.2">
      <c r="O1394" t="e">
        <f t="shared" si="49"/>
        <v>#REF!</v>
      </c>
      <c r="P1394" t="e">
        <f>GRMSDetail!#REF!</f>
        <v>#REF!</v>
      </c>
      <c r="Q1394" s="161" t="e">
        <f>GRMSDetail!#REF!</f>
        <v>#REF!</v>
      </c>
      <c r="R1394" t="e">
        <f>GRMSDetail!#REF!</f>
        <v>#REF!</v>
      </c>
      <c r="S1394" t="e">
        <f>GRMSDetail!#REF!</f>
        <v>#REF!</v>
      </c>
      <c r="T1394" t="e">
        <f>VLOOKUP('XL-OPT'!Q1394,Months!$A$4:$D$288,4)</f>
        <v>#REF!</v>
      </c>
    </row>
    <row r="1395" spans="15:20" x14ac:dyDescent="0.2">
      <c r="O1395" t="e">
        <f t="shared" si="49"/>
        <v>#REF!</v>
      </c>
      <c r="P1395" t="e">
        <f>GRMSDetail!#REF!</f>
        <v>#REF!</v>
      </c>
      <c r="Q1395" s="161" t="e">
        <f>GRMSDetail!#REF!</f>
        <v>#REF!</v>
      </c>
      <c r="R1395" t="e">
        <f>GRMSDetail!#REF!</f>
        <v>#REF!</v>
      </c>
      <c r="S1395" t="e">
        <f>GRMSDetail!#REF!</f>
        <v>#REF!</v>
      </c>
      <c r="T1395" t="e">
        <f>VLOOKUP('XL-OPT'!Q1395,Months!$A$4:$D$288,4)</f>
        <v>#REF!</v>
      </c>
    </row>
    <row r="1396" spans="15:20" x14ac:dyDescent="0.2">
      <c r="O1396" t="e">
        <f t="shared" si="49"/>
        <v>#REF!</v>
      </c>
      <c r="P1396" t="e">
        <f>GRMSDetail!#REF!</f>
        <v>#REF!</v>
      </c>
      <c r="Q1396" s="161" t="e">
        <f>GRMSDetail!#REF!</f>
        <v>#REF!</v>
      </c>
      <c r="R1396" t="e">
        <f>GRMSDetail!#REF!</f>
        <v>#REF!</v>
      </c>
      <c r="S1396" t="e">
        <f>GRMSDetail!#REF!</f>
        <v>#REF!</v>
      </c>
      <c r="T1396" t="e">
        <f>VLOOKUP('XL-OPT'!Q1396,Months!$A$4:$D$288,4)</f>
        <v>#REF!</v>
      </c>
    </row>
    <row r="1397" spans="15:20" x14ac:dyDescent="0.2">
      <c r="O1397" t="e">
        <f t="shared" si="49"/>
        <v>#REF!</v>
      </c>
      <c r="P1397" t="e">
        <f>GRMSDetail!#REF!</f>
        <v>#REF!</v>
      </c>
      <c r="Q1397" s="161" t="e">
        <f>GRMSDetail!#REF!</f>
        <v>#REF!</v>
      </c>
      <c r="R1397" t="e">
        <f>GRMSDetail!#REF!</f>
        <v>#REF!</v>
      </c>
      <c r="S1397" t="e">
        <f>GRMSDetail!#REF!</f>
        <v>#REF!</v>
      </c>
      <c r="T1397" t="e">
        <f>VLOOKUP('XL-OPT'!Q1397,Months!$A$4:$D$288,4)</f>
        <v>#REF!</v>
      </c>
    </row>
    <row r="1398" spans="15:20" x14ac:dyDescent="0.2">
      <c r="O1398" t="e">
        <f t="shared" si="49"/>
        <v>#REF!</v>
      </c>
      <c r="P1398" t="e">
        <f>GRMSDetail!#REF!</f>
        <v>#REF!</v>
      </c>
      <c r="Q1398" s="161" t="e">
        <f>GRMSDetail!#REF!</f>
        <v>#REF!</v>
      </c>
      <c r="R1398" t="e">
        <f>GRMSDetail!#REF!</f>
        <v>#REF!</v>
      </c>
      <c r="S1398" t="e">
        <f>GRMSDetail!#REF!</f>
        <v>#REF!</v>
      </c>
      <c r="T1398" t="e">
        <f>VLOOKUP('XL-OPT'!Q1398,Months!$A$4:$D$288,4)</f>
        <v>#REF!</v>
      </c>
    </row>
    <row r="1399" spans="15:20" x14ac:dyDescent="0.2">
      <c r="O1399" t="e">
        <f t="shared" si="49"/>
        <v>#REF!</v>
      </c>
      <c r="P1399" t="e">
        <f>GRMSDetail!#REF!</f>
        <v>#REF!</v>
      </c>
      <c r="Q1399" s="161" t="e">
        <f>GRMSDetail!#REF!</f>
        <v>#REF!</v>
      </c>
      <c r="R1399" t="e">
        <f>GRMSDetail!#REF!</f>
        <v>#REF!</v>
      </c>
      <c r="S1399" t="e">
        <f>GRMSDetail!#REF!</f>
        <v>#REF!</v>
      </c>
      <c r="T1399" t="e">
        <f>VLOOKUP('XL-OPT'!Q1399,Months!$A$4:$D$288,4)</f>
        <v>#REF!</v>
      </c>
    </row>
    <row r="1400" spans="15:20" x14ac:dyDescent="0.2">
      <c r="O1400" t="e">
        <f t="shared" si="49"/>
        <v>#REF!</v>
      </c>
      <c r="P1400" t="e">
        <f>GRMSDetail!#REF!</f>
        <v>#REF!</v>
      </c>
      <c r="Q1400" s="161" t="e">
        <f>GRMSDetail!#REF!</f>
        <v>#REF!</v>
      </c>
      <c r="R1400" t="e">
        <f>GRMSDetail!#REF!</f>
        <v>#REF!</v>
      </c>
      <c r="S1400" t="e">
        <f>GRMSDetail!#REF!</f>
        <v>#REF!</v>
      </c>
      <c r="T1400" t="e">
        <f>VLOOKUP('XL-OPT'!Q1400,Months!$A$4:$D$288,4)</f>
        <v>#REF!</v>
      </c>
    </row>
    <row r="1401" spans="15:20" x14ac:dyDescent="0.2">
      <c r="O1401" t="e">
        <f t="shared" si="49"/>
        <v>#REF!</v>
      </c>
      <c r="P1401" t="e">
        <f>GRMSDetail!#REF!</f>
        <v>#REF!</v>
      </c>
      <c r="Q1401" s="161" t="e">
        <f>GRMSDetail!#REF!</f>
        <v>#REF!</v>
      </c>
      <c r="R1401" t="e">
        <f>GRMSDetail!#REF!</f>
        <v>#REF!</v>
      </c>
      <c r="S1401" t="e">
        <f>GRMSDetail!#REF!</f>
        <v>#REF!</v>
      </c>
      <c r="T1401" t="e">
        <f>VLOOKUP('XL-OPT'!Q1401,Months!$A$4:$D$288,4)</f>
        <v>#REF!</v>
      </c>
    </row>
    <row r="1402" spans="15:20" x14ac:dyDescent="0.2">
      <c r="O1402" t="e">
        <f t="shared" si="49"/>
        <v>#REF!</v>
      </c>
      <c r="P1402" t="e">
        <f>GRMSDetail!#REF!</f>
        <v>#REF!</v>
      </c>
      <c r="Q1402" s="161" t="e">
        <f>GRMSDetail!#REF!</f>
        <v>#REF!</v>
      </c>
      <c r="R1402" t="e">
        <f>GRMSDetail!#REF!</f>
        <v>#REF!</v>
      </c>
      <c r="S1402" t="e">
        <f>GRMSDetail!#REF!</f>
        <v>#REF!</v>
      </c>
      <c r="T1402" t="e">
        <f>VLOOKUP('XL-OPT'!Q1402,Months!$A$4:$D$288,4)</f>
        <v>#REF!</v>
      </c>
    </row>
    <row r="1403" spans="15:20" x14ac:dyDescent="0.2">
      <c r="O1403" t="e">
        <f t="shared" si="49"/>
        <v>#REF!</v>
      </c>
      <c r="P1403" t="e">
        <f>GRMSDetail!#REF!</f>
        <v>#REF!</v>
      </c>
      <c r="Q1403" s="161" t="e">
        <f>GRMSDetail!#REF!</f>
        <v>#REF!</v>
      </c>
      <c r="R1403" t="e">
        <f>GRMSDetail!#REF!</f>
        <v>#REF!</v>
      </c>
      <c r="S1403" t="e">
        <f>GRMSDetail!#REF!</f>
        <v>#REF!</v>
      </c>
      <c r="T1403" t="e">
        <f>VLOOKUP('XL-OPT'!Q1403,Months!$A$4:$D$288,4)</f>
        <v>#REF!</v>
      </c>
    </row>
    <row r="1404" spans="15:20" x14ac:dyDescent="0.2">
      <c r="O1404" t="e">
        <f t="shared" si="49"/>
        <v>#REF!</v>
      </c>
      <c r="P1404" t="e">
        <f>GRMSDetail!#REF!</f>
        <v>#REF!</v>
      </c>
      <c r="Q1404" s="161" t="e">
        <f>GRMSDetail!#REF!</f>
        <v>#REF!</v>
      </c>
      <c r="R1404" t="e">
        <f>GRMSDetail!#REF!</f>
        <v>#REF!</v>
      </c>
      <c r="S1404" t="e">
        <f>GRMSDetail!#REF!</f>
        <v>#REF!</v>
      </c>
      <c r="T1404" t="e">
        <f>VLOOKUP('XL-OPT'!Q1404,Months!$A$4:$D$288,4)</f>
        <v>#REF!</v>
      </c>
    </row>
    <row r="1405" spans="15:20" x14ac:dyDescent="0.2">
      <c r="O1405" t="e">
        <f t="shared" si="49"/>
        <v>#REF!</v>
      </c>
      <c r="P1405" t="e">
        <f>GRMSDetail!#REF!</f>
        <v>#REF!</v>
      </c>
      <c r="Q1405" s="161" t="e">
        <f>GRMSDetail!#REF!</f>
        <v>#REF!</v>
      </c>
      <c r="R1405" t="e">
        <f>GRMSDetail!#REF!</f>
        <v>#REF!</v>
      </c>
      <c r="S1405" t="e">
        <f>GRMSDetail!#REF!</f>
        <v>#REF!</v>
      </c>
      <c r="T1405" t="e">
        <f>VLOOKUP('XL-OPT'!Q1405,Months!$A$4:$D$288,4)</f>
        <v>#REF!</v>
      </c>
    </row>
    <row r="1406" spans="15:20" x14ac:dyDescent="0.2">
      <c r="O1406" t="e">
        <f t="shared" si="49"/>
        <v>#REF!</v>
      </c>
      <c r="P1406" t="e">
        <f>GRMSDetail!#REF!</f>
        <v>#REF!</v>
      </c>
      <c r="Q1406" s="161" t="e">
        <f>GRMSDetail!#REF!</f>
        <v>#REF!</v>
      </c>
      <c r="R1406" t="e">
        <f>GRMSDetail!#REF!</f>
        <v>#REF!</v>
      </c>
      <c r="S1406" t="e">
        <f>GRMSDetail!#REF!</f>
        <v>#REF!</v>
      </c>
      <c r="T1406" t="e">
        <f>VLOOKUP('XL-OPT'!Q1406,Months!$A$4:$D$288,4)</f>
        <v>#REF!</v>
      </c>
    </row>
    <row r="1407" spans="15:20" x14ac:dyDescent="0.2">
      <c r="O1407" t="e">
        <f t="shared" si="49"/>
        <v>#REF!</v>
      </c>
      <c r="P1407" t="e">
        <f>GRMSDetail!#REF!</f>
        <v>#REF!</v>
      </c>
      <c r="Q1407" s="161" t="e">
        <f>GRMSDetail!#REF!</f>
        <v>#REF!</v>
      </c>
      <c r="R1407" t="e">
        <f>GRMSDetail!#REF!</f>
        <v>#REF!</v>
      </c>
      <c r="S1407" t="e">
        <f>GRMSDetail!#REF!</f>
        <v>#REF!</v>
      </c>
      <c r="T1407" t="e">
        <f>VLOOKUP('XL-OPT'!Q1407,Months!$A$4:$D$288,4)</f>
        <v>#REF!</v>
      </c>
    </row>
    <row r="1408" spans="15:20" x14ac:dyDescent="0.2">
      <c r="O1408" t="e">
        <f t="shared" si="49"/>
        <v>#REF!</v>
      </c>
      <c r="P1408" t="e">
        <f>GRMSDetail!#REF!</f>
        <v>#REF!</v>
      </c>
      <c r="Q1408" s="161" t="e">
        <f>GRMSDetail!#REF!</f>
        <v>#REF!</v>
      </c>
      <c r="R1408" t="e">
        <f>GRMSDetail!#REF!</f>
        <v>#REF!</v>
      </c>
      <c r="S1408" t="e">
        <f>GRMSDetail!#REF!</f>
        <v>#REF!</v>
      </c>
      <c r="T1408" t="e">
        <f>VLOOKUP('XL-OPT'!Q1408,Months!$A$4:$D$288,4)</f>
        <v>#REF!</v>
      </c>
    </row>
    <row r="1409" spans="15:20" x14ac:dyDescent="0.2">
      <c r="O1409" t="e">
        <f t="shared" ref="O1409:O1472" si="50">CONCATENATE(P1409,Q1409)</f>
        <v>#REF!</v>
      </c>
      <c r="P1409" t="e">
        <f>GRMSDetail!#REF!</f>
        <v>#REF!</v>
      </c>
      <c r="Q1409" s="161" t="e">
        <f>GRMSDetail!#REF!</f>
        <v>#REF!</v>
      </c>
      <c r="R1409" t="e">
        <f>GRMSDetail!#REF!</f>
        <v>#REF!</v>
      </c>
      <c r="S1409" t="e">
        <f>GRMSDetail!#REF!</f>
        <v>#REF!</v>
      </c>
      <c r="T1409" t="e">
        <f>VLOOKUP('XL-OPT'!Q1409,Months!$A$4:$D$288,4)</f>
        <v>#REF!</v>
      </c>
    </row>
    <row r="1410" spans="15:20" x14ac:dyDescent="0.2">
      <c r="O1410" t="e">
        <f t="shared" si="50"/>
        <v>#REF!</v>
      </c>
      <c r="P1410" t="e">
        <f>GRMSDetail!#REF!</f>
        <v>#REF!</v>
      </c>
      <c r="Q1410" s="161" t="e">
        <f>GRMSDetail!#REF!</f>
        <v>#REF!</v>
      </c>
      <c r="R1410" t="e">
        <f>GRMSDetail!#REF!</f>
        <v>#REF!</v>
      </c>
      <c r="S1410" t="e">
        <f>GRMSDetail!#REF!</f>
        <v>#REF!</v>
      </c>
      <c r="T1410" t="e">
        <f>VLOOKUP('XL-OPT'!Q1410,Months!$A$4:$D$288,4)</f>
        <v>#REF!</v>
      </c>
    </row>
    <row r="1411" spans="15:20" x14ac:dyDescent="0.2">
      <c r="O1411" t="e">
        <f t="shared" si="50"/>
        <v>#REF!</v>
      </c>
      <c r="P1411" t="e">
        <f>GRMSDetail!#REF!</f>
        <v>#REF!</v>
      </c>
      <c r="Q1411" s="161" t="e">
        <f>GRMSDetail!#REF!</f>
        <v>#REF!</v>
      </c>
      <c r="R1411" t="e">
        <f>GRMSDetail!#REF!</f>
        <v>#REF!</v>
      </c>
      <c r="S1411" t="e">
        <f>GRMSDetail!#REF!</f>
        <v>#REF!</v>
      </c>
      <c r="T1411" t="e">
        <f>VLOOKUP('XL-OPT'!Q1411,Months!$A$4:$D$288,4)</f>
        <v>#REF!</v>
      </c>
    </row>
    <row r="1412" spans="15:20" x14ac:dyDescent="0.2">
      <c r="O1412" t="e">
        <f t="shared" si="50"/>
        <v>#REF!</v>
      </c>
      <c r="P1412" t="e">
        <f>GRMSDetail!#REF!</f>
        <v>#REF!</v>
      </c>
      <c r="Q1412" s="161" t="e">
        <f>GRMSDetail!#REF!</f>
        <v>#REF!</v>
      </c>
      <c r="R1412" t="e">
        <f>GRMSDetail!#REF!</f>
        <v>#REF!</v>
      </c>
      <c r="S1412" t="e">
        <f>GRMSDetail!#REF!</f>
        <v>#REF!</v>
      </c>
      <c r="T1412" t="e">
        <f>VLOOKUP('XL-OPT'!Q1412,Months!$A$4:$D$288,4)</f>
        <v>#REF!</v>
      </c>
    </row>
    <row r="1413" spans="15:20" x14ac:dyDescent="0.2">
      <c r="O1413" t="e">
        <f t="shared" si="50"/>
        <v>#REF!</v>
      </c>
      <c r="P1413" t="e">
        <f>GRMSDetail!#REF!</f>
        <v>#REF!</v>
      </c>
      <c r="Q1413" s="161" t="e">
        <f>GRMSDetail!#REF!</f>
        <v>#REF!</v>
      </c>
      <c r="R1413" t="e">
        <f>GRMSDetail!#REF!</f>
        <v>#REF!</v>
      </c>
      <c r="S1413" t="e">
        <f>GRMSDetail!#REF!</f>
        <v>#REF!</v>
      </c>
      <c r="T1413" t="e">
        <f>VLOOKUP('XL-OPT'!Q1413,Months!$A$4:$D$288,4)</f>
        <v>#REF!</v>
      </c>
    </row>
    <row r="1414" spans="15:20" x14ac:dyDescent="0.2">
      <c r="O1414" t="e">
        <f t="shared" si="50"/>
        <v>#REF!</v>
      </c>
      <c r="P1414" t="e">
        <f>GRMSDetail!#REF!</f>
        <v>#REF!</v>
      </c>
      <c r="Q1414" s="161" t="e">
        <f>GRMSDetail!#REF!</f>
        <v>#REF!</v>
      </c>
      <c r="R1414" t="e">
        <f>GRMSDetail!#REF!</f>
        <v>#REF!</v>
      </c>
      <c r="S1414" t="e">
        <f>GRMSDetail!#REF!</f>
        <v>#REF!</v>
      </c>
      <c r="T1414" t="e">
        <f>VLOOKUP('XL-OPT'!Q1414,Months!$A$4:$D$288,4)</f>
        <v>#REF!</v>
      </c>
    </row>
    <row r="1415" spans="15:20" x14ac:dyDescent="0.2">
      <c r="O1415" t="e">
        <f t="shared" si="50"/>
        <v>#REF!</v>
      </c>
      <c r="P1415" t="e">
        <f>GRMSDetail!#REF!</f>
        <v>#REF!</v>
      </c>
      <c r="Q1415" s="161" t="e">
        <f>GRMSDetail!#REF!</f>
        <v>#REF!</v>
      </c>
      <c r="R1415" t="e">
        <f>GRMSDetail!#REF!</f>
        <v>#REF!</v>
      </c>
      <c r="S1415" t="e">
        <f>GRMSDetail!#REF!</f>
        <v>#REF!</v>
      </c>
      <c r="T1415" t="e">
        <f>VLOOKUP('XL-OPT'!Q1415,Months!$A$4:$D$288,4)</f>
        <v>#REF!</v>
      </c>
    </row>
    <row r="1416" spans="15:20" x14ac:dyDescent="0.2">
      <c r="O1416" t="e">
        <f t="shared" si="50"/>
        <v>#REF!</v>
      </c>
      <c r="P1416" t="e">
        <f>GRMSDetail!#REF!</f>
        <v>#REF!</v>
      </c>
      <c r="Q1416" s="161" t="e">
        <f>GRMSDetail!#REF!</f>
        <v>#REF!</v>
      </c>
      <c r="R1416" t="e">
        <f>GRMSDetail!#REF!</f>
        <v>#REF!</v>
      </c>
      <c r="S1416" t="e">
        <f>GRMSDetail!#REF!</f>
        <v>#REF!</v>
      </c>
      <c r="T1416" t="e">
        <f>VLOOKUP('XL-OPT'!Q1416,Months!$A$4:$D$288,4)</f>
        <v>#REF!</v>
      </c>
    </row>
    <row r="1417" spans="15:20" x14ac:dyDescent="0.2">
      <c r="O1417" t="e">
        <f t="shared" si="50"/>
        <v>#REF!</v>
      </c>
      <c r="P1417" t="e">
        <f>GRMSDetail!#REF!</f>
        <v>#REF!</v>
      </c>
      <c r="Q1417" s="161" t="e">
        <f>GRMSDetail!#REF!</f>
        <v>#REF!</v>
      </c>
      <c r="R1417" t="e">
        <f>GRMSDetail!#REF!</f>
        <v>#REF!</v>
      </c>
      <c r="S1417" t="e">
        <f>GRMSDetail!#REF!</f>
        <v>#REF!</v>
      </c>
      <c r="T1417" t="e">
        <f>VLOOKUP('XL-OPT'!Q1417,Months!$A$4:$D$288,4)</f>
        <v>#REF!</v>
      </c>
    </row>
    <row r="1418" spans="15:20" x14ac:dyDescent="0.2">
      <c r="O1418" t="e">
        <f t="shared" si="50"/>
        <v>#REF!</v>
      </c>
      <c r="P1418" t="e">
        <f>GRMSDetail!#REF!</f>
        <v>#REF!</v>
      </c>
      <c r="Q1418" s="161" t="e">
        <f>GRMSDetail!#REF!</f>
        <v>#REF!</v>
      </c>
      <c r="R1418" t="e">
        <f>GRMSDetail!#REF!</f>
        <v>#REF!</v>
      </c>
      <c r="S1418" t="e">
        <f>GRMSDetail!#REF!</f>
        <v>#REF!</v>
      </c>
      <c r="T1418" t="e">
        <f>VLOOKUP('XL-OPT'!Q1418,Months!$A$4:$D$288,4)</f>
        <v>#REF!</v>
      </c>
    </row>
    <row r="1419" spans="15:20" x14ac:dyDescent="0.2">
      <c r="O1419" t="e">
        <f t="shared" si="50"/>
        <v>#REF!</v>
      </c>
      <c r="P1419" t="e">
        <f>GRMSDetail!#REF!</f>
        <v>#REF!</v>
      </c>
      <c r="Q1419" s="161" t="e">
        <f>GRMSDetail!#REF!</f>
        <v>#REF!</v>
      </c>
      <c r="R1419" t="e">
        <f>GRMSDetail!#REF!</f>
        <v>#REF!</v>
      </c>
      <c r="S1419" t="e">
        <f>GRMSDetail!#REF!</f>
        <v>#REF!</v>
      </c>
      <c r="T1419" t="e">
        <f>VLOOKUP('XL-OPT'!Q1419,Months!$A$4:$D$288,4)</f>
        <v>#REF!</v>
      </c>
    </row>
    <row r="1420" spans="15:20" x14ac:dyDescent="0.2">
      <c r="O1420" t="e">
        <f t="shared" si="50"/>
        <v>#REF!</v>
      </c>
      <c r="P1420" t="e">
        <f>GRMSDetail!#REF!</f>
        <v>#REF!</v>
      </c>
      <c r="Q1420" s="161" t="e">
        <f>GRMSDetail!#REF!</f>
        <v>#REF!</v>
      </c>
      <c r="R1420" t="e">
        <f>GRMSDetail!#REF!</f>
        <v>#REF!</v>
      </c>
      <c r="S1420" t="e">
        <f>GRMSDetail!#REF!</f>
        <v>#REF!</v>
      </c>
      <c r="T1420" t="e">
        <f>VLOOKUP('XL-OPT'!Q1420,Months!$A$4:$D$288,4)</f>
        <v>#REF!</v>
      </c>
    </row>
    <row r="1421" spans="15:20" x14ac:dyDescent="0.2">
      <c r="O1421" t="e">
        <f t="shared" si="50"/>
        <v>#REF!</v>
      </c>
      <c r="P1421" t="e">
        <f>GRMSDetail!#REF!</f>
        <v>#REF!</v>
      </c>
      <c r="Q1421" s="161" t="e">
        <f>GRMSDetail!#REF!</f>
        <v>#REF!</v>
      </c>
      <c r="R1421" t="e">
        <f>GRMSDetail!#REF!</f>
        <v>#REF!</v>
      </c>
      <c r="S1421" t="e">
        <f>GRMSDetail!#REF!</f>
        <v>#REF!</v>
      </c>
      <c r="T1421" t="e">
        <f>VLOOKUP('XL-OPT'!Q1421,Months!$A$4:$D$288,4)</f>
        <v>#REF!</v>
      </c>
    </row>
    <row r="1422" spans="15:20" x14ac:dyDescent="0.2">
      <c r="O1422" t="e">
        <f t="shared" si="50"/>
        <v>#REF!</v>
      </c>
      <c r="P1422" t="e">
        <f>GRMSDetail!#REF!</f>
        <v>#REF!</v>
      </c>
      <c r="Q1422" s="161" t="e">
        <f>GRMSDetail!#REF!</f>
        <v>#REF!</v>
      </c>
      <c r="R1422" t="e">
        <f>GRMSDetail!#REF!</f>
        <v>#REF!</v>
      </c>
      <c r="S1422" t="e">
        <f>GRMSDetail!#REF!</f>
        <v>#REF!</v>
      </c>
      <c r="T1422" t="e">
        <f>VLOOKUP('XL-OPT'!Q1422,Months!$A$4:$D$288,4)</f>
        <v>#REF!</v>
      </c>
    </row>
    <row r="1423" spans="15:20" x14ac:dyDescent="0.2">
      <c r="O1423" t="e">
        <f t="shared" si="50"/>
        <v>#REF!</v>
      </c>
      <c r="P1423" t="e">
        <f>GRMSDetail!#REF!</f>
        <v>#REF!</v>
      </c>
      <c r="Q1423" s="161" t="e">
        <f>GRMSDetail!#REF!</f>
        <v>#REF!</v>
      </c>
      <c r="R1423" t="e">
        <f>GRMSDetail!#REF!</f>
        <v>#REF!</v>
      </c>
      <c r="S1423" t="e">
        <f>GRMSDetail!#REF!</f>
        <v>#REF!</v>
      </c>
      <c r="T1423" t="e">
        <f>VLOOKUP('XL-OPT'!Q1423,Months!$A$4:$D$288,4)</f>
        <v>#REF!</v>
      </c>
    </row>
    <row r="1424" spans="15:20" x14ac:dyDescent="0.2">
      <c r="O1424" t="e">
        <f t="shared" si="50"/>
        <v>#REF!</v>
      </c>
      <c r="P1424" t="e">
        <f>GRMSDetail!#REF!</f>
        <v>#REF!</v>
      </c>
      <c r="Q1424" s="161" t="e">
        <f>GRMSDetail!#REF!</f>
        <v>#REF!</v>
      </c>
      <c r="R1424" t="e">
        <f>GRMSDetail!#REF!</f>
        <v>#REF!</v>
      </c>
      <c r="S1424" t="e">
        <f>GRMSDetail!#REF!</f>
        <v>#REF!</v>
      </c>
      <c r="T1424" t="e">
        <f>VLOOKUP('XL-OPT'!Q1424,Months!$A$4:$D$288,4)</f>
        <v>#REF!</v>
      </c>
    </row>
    <row r="1425" spans="15:20" x14ac:dyDescent="0.2">
      <c r="O1425" t="e">
        <f t="shared" si="50"/>
        <v>#REF!</v>
      </c>
      <c r="P1425" t="e">
        <f>GRMSDetail!#REF!</f>
        <v>#REF!</v>
      </c>
      <c r="Q1425" s="161" t="e">
        <f>GRMSDetail!#REF!</f>
        <v>#REF!</v>
      </c>
      <c r="R1425" t="e">
        <f>GRMSDetail!#REF!</f>
        <v>#REF!</v>
      </c>
      <c r="S1425" t="e">
        <f>GRMSDetail!#REF!</f>
        <v>#REF!</v>
      </c>
      <c r="T1425" t="e">
        <f>VLOOKUP('XL-OPT'!Q1425,Months!$A$4:$D$288,4)</f>
        <v>#REF!</v>
      </c>
    </row>
    <row r="1426" spans="15:20" x14ac:dyDescent="0.2">
      <c r="O1426" t="e">
        <f t="shared" si="50"/>
        <v>#REF!</v>
      </c>
      <c r="P1426" t="e">
        <f>GRMSDetail!#REF!</f>
        <v>#REF!</v>
      </c>
      <c r="Q1426" s="161" t="e">
        <f>GRMSDetail!#REF!</f>
        <v>#REF!</v>
      </c>
      <c r="R1426" t="e">
        <f>GRMSDetail!#REF!</f>
        <v>#REF!</v>
      </c>
      <c r="S1426" t="e">
        <f>GRMSDetail!#REF!</f>
        <v>#REF!</v>
      </c>
      <c r="T1426" t="e">
        <f>VLOOKUP('XL-OPT'!Q1426,Months!$A$4:$D$288,4)</f>
        <v>#REF!</v>
      </c>
    </row>
    <row r="1427" spans="15:20" x14ac:dyDescent="0.2">
      <c r="O1427" t="e">
        <f t="shared" si="50"/>
        <v>#REF!</v>
      </c>
      <c r="P1427" t="e">
        <f>GRMSDetail!#REF!</f>
        <v>#REF!</v>
      </c>
      <c r="Q1427" s="161" t="e">
        <f>GRMSDetail!#REF!</f>
        <v>#REF!</v>
      </c>
      <c r="R1427" t="e">
        <f>GRMSDetail!#REF!</f>
        <v>#REF!</v>
      </c>
      <c r="S1427" t="e">
        <f>GRMSDetail!#REF!</f>
        <v>#REF!</v>
      </c>
      <c r="T1427" t="e">
        <f>VLOOKUP('XL-OPT'!Q1427,Months!$A$4:$D$288,4)</f>
        <v>#REF!</v>
      </c>
    </row>
    <row r="1428" spans="15:20" x14ac:dyDescent="0.2">
      <c r="O1428" t="e">
        <f t="shared" si="50"/>
        <v>#REF!</v>
      </c>
      <c r="P1428" t="e">
        <f>GRMSDetail!#REF!</f>
        <v>#REF!</v>
      </c>
      <c r="Q1428" s="161" t="e">
        <f>GRMSDetail!#REF!</f>
        <v>#REF!</v>
      </c>
      <c r="R1428" t="e">
        <f>GRMSDetail!#REF!</f>
        <v>#REF!</v>
      </c>
      <c r="S1428" t="e">
        <f>GRMSDetail!#REF!</f>
        <v>#REF!</v>
      </c>
      <c r="T1428" t="e">
        <f>VLOOKUP('XL-OPT'!Q1428,Months!$A$4:$D$288,4)</f>
        <v>#REF!</v>
      </c>
    </row>
    <row r="1429" spans="15:20" x14ac:dyDescent="0.2">
      <c r="O1429" t="e">
        <f t="shared" si="50"/>
        <v>#REF!</v>
      </c>
      <c r="P1429" t="e">
        <f>GRMSDetail!#REF!</f>
        <v>#REF!</v>
      </c>
      <c r="Q1429" s="161" t="e">
        <f>GRMSDetail!#REF!</f>
        <v>#REF!</v>
      </c>
      <c r="R1429" t="e">
        <f>GRMSDetail!#REF!</f>
        <v>#REF!</v>
      </c>
      <c r="S1429" t="e">
        <f>GRMSDetail!#REF!</f>
        <v>#REF!</v>
      </c>
      <c r="T1429" t="e">
        <f>VLOOKUP('XL-OPT'!Q1429,Months!$A$4:$D$288,4)</f>
        <v>#REF!</v>
      </c>
    </row>
    <row r="1430" spans="15:20" x14ac:dyDescent="0.2">
      <c r="O1430" t="e">
        <f t="shared" si="50"/>
        <v>#REF!</v>
      </c>
      <c r="P1430" t="e">
        <f>GRMSDetail!#REF!</f>
        <v>#REF!</v>
      </c>
      <c r="Q1430" s="161" t="e">
        <f>GRMSDetail!#REF!</f>
        <v>#REF!</v>
      </c>
      <c r="R1430" t="e">
        <f>GRMSDetail!#REF!</f>
        <v>#REF!</v>
      </c>
      <c r="S1430" t="e">
        <f>GRMSDetail!#REF!</f>
        <v>#REF!</v>
      </c>
      <c r="T1430" t="e">
        <f>VLOOKUP('XL-OPT'!Q1430,Months!$A$4:$D$288,4)</f>
        <v>#REF!</v>
      </c>
    </row>
    <row r="1431" spans="15:20" x14ac:dyDescent="0.2">
      <c r="O1431" t="e">
        <f t="shared" si="50"/>
        <v>#REF!</v>
      </c>
      <c r="P1431" t="e">
        <f>GRMSDetail!#REF!</f>
        <v>#REF!</v>
      </c>
      <c r="Q1431" s="161" t="e">
        <f>GRMSDetail!#REF!</f>
        <v>#REF!</v>
      </c>
      <c r="R1431" t="e">
        <f>GRMSDetail!#REF!</f>
        <v>#REF!</v>
      </c>
      <c r="S1431" t="e">
        <f>GRMSDetail!#REF!</f>
        <v>#REF!</v>
      </c>
      <c r="T1431" t="e">
        <f>VLOOKUP('XL-OPT'!Q1431,Months!$A$4:$D$288,4)</f>
        <v>#REF!</v>
      </c>
    </row>
    <row r="1432" spans="15:20" x14ac:dyDescent="0.2">
      <c r="O1432" t="e">
        <f t="shared" si="50"/>
        <v>#REF!</v>
      </c>
      <c r="P1432" t="e">
        <f>GRMSDetail!#REF!</f>
        <v>#REF!</v>
      </c>
      <c r="Q1432" s="161" t="e">
        <f>GRMSDetail!#REF!</f>
        <v>#REF!</v>
      </c>
      <c r="R1432" t="e">
        <f>GRMSDetail!#REF!</f>
        <v>#REF!</v>
      </c>
      <c r="S1432" t="e">
        <f>GRMSDetail!#REF!</f>
        <v>#REF!</v>
      </c>
      <c r="T1432" t="e">
        <f>VLOOKUP('XL-OPT'!Q1432,Months!$A$4:$D$288,4)</f>
        <v>#REF!</v>
      </c>
    </row>
    <row r="1433" spans="15:20" x14ac:dyDescent="0.2">
      <c r="O1433" t="e">
        <f t="shared" si="50"/>
        <v>#REF!</v>
      </c>
      <c r="P1433" t="e">
        <f>GRMSDetail!#REF!</f>
        <v>#REF!</v>
      </c>
      <c r="Q1433" s="161" t="e">
        <f>GRMSDetail!#REF!</f>
        <v>#REF!</v>
      </c>
      <c r="R1433" t="e">
        <f>GRMSDetail!#REF!</f>
        <v>#REF!</v>
      </c>
      <c r="S1433" t="e">
        <f>GRMSDetail!#REF!</f>
        <v>#REF!</v>
      </c>
      <c r="T1433" t="e">
        <f>VLOOKUP('XL-OPT'!Q1433,Months!$A$4:$D$288,4)</f>
        <v>#REF!</v>
      </c>
    </row>
    <row r="1434" spans="15:20" x14ac:dyDescent="0.2">
      <c r="O1434" t="e">
        <f t="shared" si="50"/>
        <v>#REF!</v>
      </c>
      <c r="P1434" t="e">
        <f>GRMSDetail!#REF!</f>
        <v>#REF!</v>
      </c>
      <c r="Q1434" s="161" t="e">
        <f>GRMSDetail!#REF!</f>
        <v>#REF!</v>
      </c>
      <c r="R1434" t="e">
        <f>GRMSDetail!#REF!</f>
        <v>#REF!</v>
      </c>
      <c r="S1434" t="e">
        <f>GRMSDetail!#REF!</f>
        <v>#REF!</v>
      </c>
      <c r="T1434" t="e">
        <f>VLOOKUP('XL-OPT'!Q1434,Months!$A$4:$D$288,4)</f>
        <v>#REF!</v>
      </c>
    </row>
    <row r="1435" spans="15:20" x14ac:dyDescent="0.2">
      <c r="O1435" t="e">
        <f t="shared" si="50"/>
        <v>#REF!</v>
      </c>
      <c r="P1435" t="e">
        <f>GRMSDetail!#REF!</f>
        <v>#REF!</v>
      </c>
      <c r="Q1435" s="161" t="e">
        <f>GRMSDetail!#REF!</f>
        <v>#REF!</v>
      </c>
      <c r="R1435" t="e">
        <f>GRMSDetail!#REF!</f>
        <v>#REF!</v>
      </c>
      <c r="S1435" t="e">
        <f>GRMSDetail!#REF!</f>
        <v>#REF!</v>
      </c>
      <c r="T1435" t="e">
        <f>VLOOKUP('XL-OPT'!Q1435,Months!$A$4:$D$288,4)</f>
        <v>#REF!</v>
      </c>
    </row>
    <row r="1436" spans="15:20" x14ac:dyDescent="0.2">
      <c r="O1436" t="e">
        <f t="shared" si="50"/>
        <v>#REF!</v>
      </c>
      <c r="P1436" t="e">
        <f>GRMSDetail!#REF!</f>
        <v>#REF!</v>
      </c>
      <c r="Q1436" s="161" t="e">
        <f>GRMSDetail!#REF!</f>
        <v>#REF!</v>
      </c>
      <c r="R1436" t="e">
        <f>GRMSDetail!#REF!</f>
        <v>#REF!</v>
      </c>
      <c r="S1436" t="e">
        <f>GRMSDetail!#REF!</f>
        <v>#REF!</v>
      </c>
      <c r="T1436" t="e">
        <f>VLOOKUP('XL-OPT'!Q1436,Months!$A$4:$D$288,4)</f>
        <v>#REF!</v>
      </c>
    </row>
    <row r="1437" spans="15:20" x14ac:dyDescent="0.2">
      <c r="O1437" t="e">
        <f t="shared" si="50"/>
        <v>#REF!</v>
      </c>
      <c r="P1437" t="e">
        <f>GRMSDetail!#REF!</f>
        <v>#REF!</v>
      </c>
      <c r="Q1437" s="161" t="e">
        <f>GRMSDetail!#REF!</f>
        <v>#REF!</v>
      </c>
      <c r="R1437" t="e">
        <f>GRMSDetail!#REF!</f>
        <v>#REF!</v>
      </c>
      <c r="S1437" t="e">
        <f>GRMSDetail!#REF!</f>
        <v>#REF!</v>
      </c>
      <c r="T1437" t="e">
        <f>VLOOKUP('XL-OPT'!Q1437,Months!$A$4:$D$288,4)</f>
        <v>#REF!</v>
      </c>
    </row>
    <row r="1438" spans="15:20" x14ac:dyDescent="0.2">
      <c r="O1438" t="e">
        <f t="shared" si="50"/>
        <v>#REF!</v>
      </c>
      <c r="P1438" t="e">
        <f>GRMSDetail!#REF!</f>
        <v>#REF!</v>
      </c>
      <c r="Q1438" s="161" t="e">
        <f>GRMSDetail!#REF!</f>
        <v>#REF!</v>
      </c>
      <c r="R1438" t="e">
        <f>GRMSDetail!#REF!</f>
        <v>#REF!</v>
      </c>
      <c r="S1438" t="e">
        <f>GRMSDetail!#REF!</f>
        <v>#REF!</v>
      </c>
      <c r="T1438" t="e">
        <f>VLOOKUP('XL-OPT'!Q1438,Months!$A$4:$D$288,4)</f>
        <v>#REF!</v>
      </c>
    </row>
    <row r="1439" spans="15:20" x14ac:dyDescent="0.2">
      <c r="O1439" t="e">
        <f t="shared" si="50"/>
        <v>#REF!</v>
      </c>
      <c r="P1439" t="e">
        <f>GRMSDetail!#REF!</f>
        <v>#REF!</v>
      </c>
      <c r="Q1439" s="161" t="e">
        <f>GRMSDetail!#REF!</f>
        <v>#REF!</v>
      </c>
      <c r="R1439" t="e">
        <f>GRMSDetail!#REF!</f>
        <v>#REF!</v>
      </c>
      <c r="S1439" t="e">
        <f>GRMSDetail!#REF!</f>
        <v>#REF!</v>
      </c>
      <c r="T1439" t="e">
        <f>VLOOKUP('XL-OPT'!Q1439,Months!$A$4:$D$288,4)</f>
        <v>#REF!</v>
      </c>
    </row>
    <row r="1440" spans="15:20" x14ac:dyDescent="0.2">
      <c r="O1440" t="e">
        <f t="shared" si="50"/>
        <v>#REF!</v>
      </c>
      <c r="P1440" t="e">
        <f>GRMSDetail!#REF!</f>
        <v>#REF!</v>
      </c>
      <c r="Q1440" s="161" t="e">
        <f>GRMSDetail!#REF!</f>
        <v>#REF!</v>
      </c>
      <c r="R1440" t="e">
        <f>GRMSDetail!#REF!</f>
        <v>#REF!</v>
      </c>
      <c r="S1440" t="e">
        <f>GRMSDetail!#REF!</f>
        <v>#REF!</v>
      </c>
      <c r="T1440" t="e">
        <f>VLOOKUP('XL-OPT'!Q1440,Months!$A$4:$D$288,4)</f>
        <v>#REF!</v>
      </c>
    </row>
    <row r="1441" spans="15:20" x14ac:dyDescent="0.2">
      <c r="O1441" t="e">
        <f t="shared" si="50"/>
        <v>#REF!</v>
      </c>
      <c r="P1441" t="e">
        <f>GRMSDetail!#REF!</f>
        <v>#REF!</v>
      </c>
      <c r="Q1441" s="161" t="e">
        <f>GRMSDetail!#REF!</f>
        <v>#REF!</v>
      </c>
      <c r="R1441" t="e">
        <f>GRMSDetail!#REF!</f>
        <v>#REF!</v>
      </c>
      <c r="S1441" t="e">
        <f>GRMSDetail!#REF!</f>
        <v>#REF!</v>
      </c>
      <c r="T1441" t="e">
        <f>VLOOKUP('XL-OPT'!Q1441,Months!$A$4:$D$288,4)</f>
        <v>#REF!</v>
      </c>
    </row>
    <row r="1442" spans="15:20" x14ac:dyDescent="0.2">
      <c r="O1442" t="e">
        <f t="shared" si="50"/>
        <v>#REF!</v>
      </c>
      <c r="P1442" t="e">
        <f>GRMSDetail!#REF!</f>
        <v>#REF!</v>
      </c>
      <c r="Q1442" s="161" t="e">
        <f>GRMSDetail!#REF!</f>
        <v>#REF!</v>
      </c>
      <c r="R1442" t="e">
        <f>GRMSDetail!#REF!</f>
        <v>#REF!</v>
      </c>
      <c r="S1442" t="e">
        <f>GRMSDetail!#REF!</f>
        <v>#REF!</v>
      </c>
      <c r="T1442" t="e">
        <f>VLOOKUP('XL-OPT'!Q1442,Months!$A$4:$D$288,4)</f>
        <v>#REF!</v>
      </c>
    </row>
    <row r="1443" spans="15:20" x14ac:dyDescent="0.2">
      <c r="O1443" t="e">
        <f t="shared" si="50"/>
        <v>#REF!</v>
      </c>
      <c r="P1443" t="e">
        <f>GRMSDetail!#REF!</f>
        <v>#REF!</v>
      </c>
      <c r="Q1443" s="161" t="e">
        <f>GRMSDetail!#REF!</f>
        <v>#REF!</v>
      </c>
      <c r="R1443" t="e">
        <f>GRMSDetail!#REF!</f>
        <v>#REF!</v>
      </c>
      <c r="S1443" t="e">
        <f>GRMSDetail!#REF!</f>
        <v>#REF!</v>
      </c>
      <c r="T1443" t="e">
        <f>VLOOKUP('XL-OPT'!Q1443,Months!$A$4:$D$288,4)</f>
        <v>#REF!</v>
      </c>
    </row>
    <row r="1444" spans="15:20" x14ac:dyDescent="0.2">
      <c r="O1444" t="e">
        <f t="shared" si="50"/>
        <v>#REF!</v>
      </c>
      <c r="P1444" t="e">
        <f>GRMSDetail!#REF!</f>
        <v>#REF!</v>
      </c>
      <c r="Q1444" s="161" t="e">
        <f>GRMSDetail!#REF!</f>
        <v>#REF!</v>
      </c>
      <c r="R1444" t="e">
        <f>GRMSDetail!#REF!</f>
        <v>#REF!</v>
      </c>
      <c r="S1444" t="e">
        <f>GRMSDetail!#REF!</f>
        <v>#REF!</v>
      </c>
      <c r="T1444" t="e">
        <f>VLOOKUP('XL-OPT'!Q1444,Months!$A$4:$D$288,4)</f>
        <v>#REF!</v>
      </c>
    </row>
    <row r="1445" spans="15:20" x14ac:dyDescent="0.2">
      <c r="O1445" t="e">
        <f t="shared" si="50"/>
        <v>#REF!</v>
      </c>
      <c r="P1445" t="e">
        <f>GRMSDetail!#REF!</f>
        <v>#REF!</v>
      </c>
      <c r="Q1445" s="161" t="e">
        <f>GRMSDetail!#REF!</f>
        <v>#REF!</v>
      </c>
      <c r="R1445" t="e">
        <f>GRMSDetail!#REF!</f>
        <v>#REF!</v>
      </c>
      <c r="S1445" t="e">
        <f>GRMSDetail!#REF!</f>
        <v>#REF!</v>
      </c>
      <c r="T1445" t="e">
        <f>VLOOKUP('XL-OPT'!Q1445,Months!$A$4:$D$288,4)</f>
        <v>#REF!</v>
      </c>
    </row>
    <row r="1446" spans="15:20" x14ac:dyDescent="0.2">
      <c r="O1446" t="e">
        <f t="shared" si="50"/>
        <v>#REF!</v>
      </c>
      <c r="P1446" t="e">
        <f>GRMSDetail!#REF!</f>
        <v>#REF!</v>
      </c>
      <c r="Q1446" s="161" t="e">
        <f>GRMSDetail!#REF!</f>
        <v>#REF!</v>
      </c>
      <c r="R1446" t="e">
        <f>GRMSDetail!#REF!</f>
        <v>#REF!</v>
      </c>
      <c r="S1446" t="e">
        <f>GRMSDetail!#REF!</f>
        <v>#REF!</v>
      </c>
      <c r="T1446" t="e">
        <f>VLOOKUP('XL-OPT'!Q1446,Months!$A$4:$D$288,4)</f>
        <v>#REF!</v>
      </c>
    </row>
    <row r="1447" spans="15:20" x14ac:dyDescent="0.2">
      <c r="O1447" t="e">
        <f t="shared" si="50"/>
        <v>#REF!</v>
      </c>
      <c r="P1447" t="e">
        <f>GRMSDetail!#REF!</f>
        <v>#REF!</v>
      </c>
      <c r="Q1447" s="161" t="e">
        <f>GRMSDetail!#REF!</f>
        <v>#REF!</v>
      </c>
      <c r="R1447" t="e">
        <f>GRMSDetail!#REF!</f>
        <v>#REF!</v>
      </c>
      <c r="S1447" t="e">
        <f>GRMSDetail!#REF!</f>
        <v>#REF!</v>
      </c>
      <c r="T1447" t="e">
        <f>VLOOKUP('XL-OPT'!Q1447,Months!$A$4:$D$288,4)</f>
        <v>#REF!</v>
      </c>
    </row>
    <row r="1448" spans="15:20" x14ac:dyDescent="0.2">
      <c r="O1448" t="e">
        <f t="shared" si="50"/>
        <v>#REF!</v>
      </c>
      <c r="P1448" t="e">
        <f>GRMSDetail!#REF!</f>
        <v>#REF!</v>
      </c>
      <c r="Q1448" s="161" t="e">
        <f>GRMSDetail!#REF!</f>
        <v>#REF!</v>
      </c>
      <c r="R1448" t="e">
        <f>GRMSDetail!#REF!</f>
        <v>#REF!</v>
      </c>
      <c r="S1448" t="e">
        <f>GRMSDetail!#REF!</f>
        <v>#REF!</v>
      </c>
      <c r="T1448" t="e">
        <f>VLOOKUP('XL-OPT'!Q1448,Months!$A$4:$D$288,4)</f>
        <v>#REF!</v>
      </c>
    </row>
    <row r="1449" spans="15:20" x14ac:dyDescent="0.2">
      <c r="O1449" t="e">
        <f t="shared" si="50"/>
        <v>#REF!</v>
      </c>
      <c r="P1449" t="e">
        <f>GRMSDetail!#REF!</f>
        <v>#REF!</v>
      </c>
      <c r="Q1449" s="161" t="e">
        <f>GRMSDetail!#REF!</f>
        <v>#REF!</v>
      </c>
      <c r="R1449" t="e">
        <f>GRMSDetail!#REF!</f>
        <v>#REF!</v>
      </c>
      <c r="S1449" t="e">
        <f>GRMSDetail!#REF!</f>
        <v>#REF!</v>
      </c>
      <c r="T1449" t="e">
        <f>VLOOKUP('XL-OPT'!Q1449,Months!$A$4:$D$288,4)</f>
        <v>#REF!</v>
      </c>
    </row>
    <row r="1450" spans="15:20" x14ac:dyDescent="0.2">
      <c r="O1450" t="e">
        <f t="shared" si="50"/>
        <v>#REF!</v>
      </c>
      <c r="P1450" t="e">
        <f>GRMSDetail!#REF!</f>
        <v>#REF!</v>
      </c>
      <c r="Q1450" s="161" t="e">
        <f>GRMSDetail!#REF!</f>
        <v>#REF!</v>
      </c>
      <c r="R1450" t="e">
        <f>GRMSDetail!#REF!</f>
        <v>#REF!</v>
      </c>
      <c r="S1450" t="e">
        <f>GRMSDetail!#REF!</f>
        <v>#REF!</v>
      </c>
      <c r="T1450" t="e">
        <f>VLOOKUP('XL-OPT'!Q1450,Months!$A$4:$D$288,4)</f>
        <v>#REF!</v>
      </c>
    </row>
    <row r="1451" spans="15:20" x14ac:dyDescent="0.2">
      <c r="O1451" t="e">
        <f t="shared" si="50"/>
        <v>#REF!</v>
      </c>
      <c r="P1451" t="e">
        <f>GRMSDetail!#REF!</f>
        <v>#REF!</v>
      </c>
      <c r="Q1451" s="161" t="e">
        <f>GRMSDetail!#REF!</f>
        <v>#REF!</v>
      </c>
      <c r="R1451" t="e">
        <f>GRMSDetail!#REF!</f>
        <v>#REF!</v>
      </c>
      <c r="S1451" t="e">
        <f>GRMSDetail!#REF!</f>
        <v>#REF!</v>
      </c>
      <c r="T1451" t="e">
        <f>VLOOKUP('XL-OPT'!Q1451,Months!$A$4:$D$288,4)</f>
        <v>#REF!</v>
      </c>
    </row>
    <row r="1452" spans="15:20" x14ac:dyDescent="0.2">
      <c r="O1452" t="e">
        <f t="shared" si="50"/>
        <v>#REF!</v>
      </c>
      <c r="P1452" t="e">
        <f>GRMSDetail!#REF!</f>
        <v>#REF!</v>
      </c>
      <c r="Q1452" s="161" t="e">
        <f>GRMSDetail!#REF!</f>
        <v>#REF!</v>
      </c>
      <c r="R1452" t="e">
        <f>GRMSDetail!#REF!</f>
        <v>#REF!</v>
      </c>
      <c r="S1452" t="e">
        <f>GRMSDetail!#REF!</f>
        <v>#REF!</v>
      </c>
      <c r="T1452" t="e">
        <f>VLOOKUP('XL-OPT'!Q1452,Months!$A$4:$D$288,4)</f>
        <v>#REF!</v>
      </c>
    </row>
    <row r="1453" spans="15:20" x14ac:dyDescent="0.2">
      <c r="O1453" t="e">
        <f t="shared" si="50"/>
        <v>#REF!</v>
      </c>
      <c r="P1453" t="e">
        <f>GRMSDetail!#REF!</f>
        <v>#REF!</v>
      </c>
      <c r="Q1453" s="161" t="e">
        <f>GRMSDetail!#REF!</f>
        <v>#REF!</v>
      </c>
      <c r="R1453" t="e">
        <f>GRMSDetail!#REF!</f>
        <v>#REF!</v>
      </c>
      <c r="S1453" t="e">
        <f>GRMSDetail!#REF!</f>
        <v>#REF!</v>
      </c>
      <c r="T1453" t="e">
        <f>VLOOKUP('XL-OPT'!Q1453,Months!$A$4:$D$288,4)</f>
        <v>#REF!</v>
      </c>
    </row>
    <row r="1454" spans="15:20" x14ac:dyDescent="0.2">
      <c r="O1454" t="e">
        <f t="shared" si="50"/>
        <v>#REF!</v>
      </c>
      <c r="P1454" t="e">
        <f>GRMSDetail!#REF!</f>
        <v>#REF!</v>
      </c>
      <c r="Q1454" s="161" t="e">
        <f>GRMSDetail!#REF!</f>
        <v>#REF!</v>
      </c>
      <c r="R1454" t="e">
        <f>GRMSDetail!#REF!</f>
        <v>#REF!</v>
      </c>
      <c r="S1454" t="e">
        <f>GRMSDetail!#REF!</f>
        <v>#REF!</v>
      </c>
      <c r="T1454" t="e">
        <f>VLOOKUP('XL-OPT'!Q1454,Months!$A$4:$D$288,4)</f>
        <v>#REF!</v>
      </c>
    </row>
    <row r="1455" spans="15:20" x14ac:dyDescent="0.2">
      <c r="O1455" t="e">
        <f t="shared" si="50"/>
        <v>#REF!</v>
      </c>
      <c r="P1455" t="e">
        <f>GRMSDetail!#REF!</f>
        <v>#REF!</v>
      </c>
      <c r="Q1455" s="161" t="e">
        <f>GRMSDetail!#REF!</f>
        <v>#REF!</v>
      </c>
      <c r="R1455" t="e">
        <f>GRMSDetail!#REF!</f>
        <v>#REF!</v>
      </c>
      <c r="S1455" t="e">
        <f>GRMSDetail!#REF!</f>
        <v>#REF!</v>
      </c>
      <c r="T1455" t="e">
        <f>VLOOKUP('XL-OPT'!Q1455,Months!$A$4:$D$288,4)</f>
        <v>#REF!</v>
      </c>
    </row>
    <row r="1456" spans="15:20" x14ac:dyDescent="0.2">
      <c r="O1456" t="e">
        <f t="shared" si="50"/>
        <v>#REF!</v>
      </c>
      <c r="P1456" t="e">
        <f>GRMSDetail!#REF!</f>
        <v>#REF!</v>
      </c>
      <c r="Q1456" s="161" t="e">
        <f>GRMSDetail!#REF!</f>
        <v>#REF!</v>
      </c>
      <c r="R1456" t="e">
        <f>GRMSDetail!#REF!</f>
        <v>#REF!</v>
      </c>
      <c r="S1456" t="e">
        <f>GRMSDetail!#REF!</f>
        <v>#REF!</v>
      </c>
      <c r="T1456" t="e">
        <f>VLOOKUP('XL-OPT'!Q1456,Months!$A$4:$D$288,4)</f>
        <v>#REF!</v>
      </c>
    </row>
    <row r="1457" spans="15:20" x14ac:dyDescent="0.2">
      <c r="O1457" t="e">
        <f t="shared" si="50"/>
        <v>#REF!</v>
      </c>
      <c r="P1457" t="e">
        <f>GRMSDetail!#REF!</f>
        <v>#REF!</v>
      </c>
      <c r="Q1457" s="161" t="e">
        <f>GRMSDetail!#REF!</f>
        <v>#REF!</v>
      </c>
      <c r="R1457" t="e">
        <f>GRMSDetail!#REF!</f>
        <v>#REF!</v>
      </c>
      <c r="S1457" t="e">
        <f>GRMSDetail!#REF!</f>
        <v>#REF!</v>
      </c>
      <c r="T1457" t="e">
        <f>VLOOKUP('XL-OPT'!Q1457,Months!$A$4:$D$288,4)</f>
        <v>#REF!</v>
      </c>
    </row>
    <row r="1458" spans="15:20" x14ac:dyDescent="0.2">
      <c r="O1458" t="e">
        <f t="shared" si="50"/>
        <v>#REF!</v>
      </c>
      <c r="P1458" t="e">
        <f>GRMSDetail!#REF!</f>
        <v>#REF!</v>
      </c>
      <c r="Q1458" s="161" t="e">
        <f>GRMSDetail!#REF!</f>
        <v>#REF!</v>
      </c>
      <c r="R1458" t="e">
        <f>GRMSDetail!#REF!</f>
        <v>#REF!</v>
      </c>
      <c r="S1458" t="e">
        <f>GRMSDetail!#REF!</f>
        <v>#REF!</v>
      </c>
      <c r="T1458" t="e">
        <f>VLOOKUP('XL-OPT'!Q1458,Months!$A$4:$D$288,4)</f>
        <v>#REF!</v>
      </c>
    </row>
    <row r="1459" spans="15:20" x14ac:dyDescent="0.2">
      <c r="O1459" t="e">
        <f t="shared" si="50"/>
        <v>#REF!</v>
      </c>
      <c r="P1459" t="e">
        <f>GRMSDetail!#REF!</f>
        <v>#REF!</v>
      </c>
      <c r="Q1459" s="161" t="e">
        <f>GRMSDetail!#REF!</f>
        <v>#REF!</v>
      </c>
      <c r="R1459" t="e">
        <f>GRMSDetail!#REF!</f>
        <v>#REF!</v>
      </c>
      <c r="S1459" t="e">
        <f>GRMSDetail!#REF!</f>
        <v>#REF!</v>
      </c>
      <c r="T1459" t="e">
        <f>VLOOKUP('XL-OPT'!Q1459,Months!$A$4:$D$288,4)</f>
        <v>#REF!</v>
      </c>
    </row>
    <row r="1460" spans="15:20" x14ac:dyDescent="0.2">
      <c r="O1460" t="e">
        <f t="shared" si="50"/>
        <v>#REF!</v>
      </c>
      <c r="P1460" t="e">
        <f>GRMSDetail!#REF!</f>
        <v>#REF!</v>
      </c>
      <c r="Q1460" s="161" t="e">
        <f>GRMSDetail!#REF!</f>
        <v>#REF!</v>
      </c>
      <c r="R1460" t="e">
        <f>GRMSDetail!#REF!</f>
        <v>#REF!</v>
      </c>
      <c r="S1460" t="e">
        <f>GRMSDetail!#REF!</f>
        <v>#REF!</v>
      </c>
      <c r="T1460" t="e">
        <f>VLOOKUP('XL-OPT'!Q1460,Months!$A$4:$D$288,4)</f>
        <v>#REF!</v>
      </c>
    </row>
    <row r="1461" spans="15:20" x14ac:dyDescent="0.2">
      <c r="O1461" t="e">
        <f t="shared" si="50"/>
        <v>#REF!</v>
      </c>
      <c r="P1461" t="e">
        <f>GRMSDetail!#REF!</f>
        <v>#REF!</v>
      </c>
      <c r="Q1461" s="161" t="e">
        <f>GRMSDetail!#REF!</f>
        <v>#REF!</v>
      </c>
      <c r="R1461" t="e">
        <f>GRMSDetail!#REF!</f>
        <v>#REF!</v>
      </c>
      <c r="S1461" t="e">
        <f>GRMSDetail!#REF!</f>
        <v>#REF!</v>
      </c>
      <c r="T1461" t="e">
        <f>VLOOKUP('XL-OPT'!Q1461,Months!$A$4:$D$288,4)</f>
        <v>#REF!</v>
      </c>
    </row>
    <row r="1462" spans="15:20" x14ac:dyDescent="0.2">
      <c r="O1462" t="e">
        <f t="shared" si="50"/>
        <v>#REF!</v>
      </c>
      <c r="P1462" t="e">
        <f>GRMSDetail!#REF!</f>
        <v>#REF!</v>
      </c>
      <c r="Q1462" s="161" t="e">
        <f>GRMSDetail!#REF!</f>
        <v>#REF!</v>
      </c>
      <c r="R1462" t="e">
        <f>GRMSDetail!#REF!</f>
        <v>#REF!</v>
      </c>
      <c r="S1462" t="e">
        <f>GRMSDetail!#REF!</f>
        <v>#REF!</v>
      </c>
      <c r="T1462" t="e">
        <f>VLOOKUP('XL-OPT'!Q1462,Months!$A$4:$D$288,4)</f>
        <v>#REF!</v>
      </c>
    </row>
    <row r="1463" spans="15:20" x14ac:dyDescent="0.2">
      <c r="O1463" t="e">
        <f t="shared" si="50"/>
        <v>#REF!</v>
      </c>
      <c r="P1463" t="e">
        <f>GRMSDetail!#REF!</f>
        <v>#REF!</v>
      </c>
      <c r="Q1463" s="161" t="e">
        <f>GRMSDetail!#REF!</f>
        <v>#REF!</v>
      </c>
      <c r="R1463" t="e">
        <f>GRMSDetail!#REF!</f>
        <v>#REF!</v>
      </c>
      <c r="S1463" t="e">
        <f>GRMSDetail!#REF!</f>
        <v>#REF!</v>
      </c>
      <c r="T1463" t="e">
        <f>VLOOKUP('XL-OPT'!Q1463,Months!$A$4:$D$288,4)</f>
        <v>#REF!</v>
      </c>
    </row>
    <row r="1464" spans="15:20" x14ac:dyDescent="0.2">
      <c r="O1464" t="e">
        <f t="shared" si="50"/>
        <v>#REF!</v>
      </c>
      <c r="P1464" t="e">
        <f>GRMSDetail!#REF!</f>
        <v>#REF!</v>
      </c>
      <c r="Q1464" s="161" t="e">
        <f>GRMSDetail!#REF!</f>
        <v>#REF!</v>
      </c>
      <c r="R1464" t="e">
        <f>GRMSDetail!#REF!</f>
        <v>#REF!</v>
      </c>
      <c r="S1464" t="e">
        <f>GRMSDetail!#REF!</f>
        <v>#REF!</v>
      </c>
      <c r="T1464" t="e">
        <f>VLOOKUP('XL-OPT'!Q1464,Months!$A$4:$D$288,4)</f>
        <v>#REF!</v>
      </c>
    </row>
    <row r="1465" spans="15:20" x14ac:dyDescent="0.2">
      <c r="O1465" t="e">
        <f t="shared" si="50"/>
        <v>#REF!</v>
      </c>
      <c r="P1465" t="e">
        <f>GRMSDetail!#REF!</f>
        <v>#REF!</v>
      </c>
      <c r="Q1465" s="161" t="e">
        <f>GRMSDetail!#REF!</f>
        <v>#REF!</v>
      </c>
      <c r="R1465" t="e">
        <f>GRMSDetail!#REF!</f>
        <v>#REF!</v>
      </c>
      <c r="S1465" t="e">
        <f>GRMSDetail!#REF!</f>
        <v>#REF!</v>
      </c>
      <c r="T1465" t="e">
        <f>VLOOKUP('XL-OPT'!Q1465,Months!$A$4:$D$288,4)</f>
        <v>#REF!</v>
      </c>
    </row>
    <row r="1466" spans="15:20" x14ac:dyDescent="0.2">
      <c r="O1466" t="e">
        <f t="shared" si="50"/>
        <v>#REF!</v>
      </c>
      <c r="P1466" t="e">
        <f>GRMSDetail!#REF!</f>
        <v>#REF!</v>
      </c>
      <c r="Q1466" s="161" t="e">
        <f>GRMSDetail!#REF!</f>
        <v>#REF!</v>
      </c>
      <c r="R1466" t="e">
        <f>GRMSDetail!#REF!</f>
        <v>#REF!</v>
      </c>
      <c r="S1466" t="e">
        <f>GRMSDetail!#REF!</f>
        <v>#REF!</v>
      </c>
      <c r="T1466" t="e">
        <f>VLOOKUP('XL-OPT'!Q1466,Months!$A$4:$D$288,4)</f>
        <v>#REF!</v>
      </c>
    </row>
    <row r="1467" spans="15:20" x14ac:dyDescent="0.2">
      <c r="O1467" t="e">
        <f t="shared" si="50"/>
        <v>#REF!</v>
      </c>
      <c r="P1467" t="e">
        <f>GRMSDetail!#REF!</f>
        <v>#REF!</v>
      </c>
      <c r="Q1467" s="161" t="e">
        <f>GRMSDetail!#REF!</f>
        <v>#REF!</v>
      </c>
      <c r="R1467" t="e">
        <f>GRMSDetail!#REF!</f>
        <v>#REF!</v>
      </c>
      <c r="S1467" t="e">
        <f>GRMSDetail!#REF!</f>
        <v>#REF!</v>
      </c>
      <c r="T1467" t="e">
        <f>VLOOKUP('XL-OPT'!Q1467,Months!$A$4:$D$288,4)</f>
        <v>#REF!</v>
      </c>
    </row>
    <row r="1468" spans="15:20" x14ac:dyDescent="0.2">
      <c r="O1468" t="e">
        <f t="shared" si="50"/>
        <v>#REF!</v>
      </c>
      <c r="P1468" t="e">
        <f>GRMSDetail!#REF!</f>
        <v>#REF!</v>
      </c>
      <c r="Q1468" s="161" t="e">
        <f>GRMSDetail!#REF!</f>
        <v>#REF!</v>
      </c>
      <c r="R1468" t="e">
        <f>GRMSDetail!#REF!</f>
        <v>#REF!</v>
      </c>
      <c r="S1468" t="e">
        <f>GRMSDetail!#REF!</f>
        <v>#REF!</v>
      </c>
      <c r="T1468" t="e">
        <f>VLOOKUP('XL-OPT'!Q1468,Months!$A$4:$D$288,4)</f>
        <v>#REF!</v>
      </c>
    </row>
    <row r="1469" spans="15:20" x14ac:dyDescent="0.2">
      <c r="O1469" t="e">
        <f t="shared" si="50"/>
        <v>#REF!</v>
      </c>
      <c r="P1469" t="e">
        <f>GRMSDetail!#REF!</f>
        <v>#REF!</v>
      </c>
      <c r="Q1469" s="161" t="e">
        <f>GRMSDetail!#REF!</f>
        <v>#REF!</v>
      </c>
      <c r="R1469" t="e">
        <f>GRMSDetail!#REF!</f>
        <v>#REF!</v>
      </c>
      <c r="S1469" t="e">
        <f>GRMSDetail!#REF!</f>
        <v>#REF!</v>
      </c>
      <c r="T1469" t="e">
        <f>VLOOKUP('XL-OPT'!Q1469,Months!$A$4:$D$288,4)</f>
        <v>#REF!</v>
      </c>
    </row>
    <row r="1470" spans="15:20" x14ac:dyDescent="0.2">
      <c r="O1470" t="e">
        <f t="shared" si="50"/>
        <v>#REF!</v>
      </c>
      <c r="P1470" t="e">
        <f>GRMSDetail!#REF!</f>
        <v>#REF!</v>
      </c>
      <c r="Q1470" s="161" t="e">
        <f>GRMSDetail!#REF!</f>
        <v>#REF!</v>
      </c>
      <c r="R1470" t="e">
        <f>GRMSDetail!#REF!</f>
        <v>#REF!</v>
      </c>
      <c r="S1470" t="e">
        <f>GRMSDetail!#REF!</f>
        <v>#REF!</v>
      </c>
      <c r="T1470" t="e">
        <f>VLOOKUP('XL-OPT'!Q1470,Months!$A$4:$D$288,4)</f>
        <v>#REF!</v>
      </c>
    </row>
    <row r="1471" spans="15:20" x14ac:dyDescent="0.2">
      <c r="O1471" t="e">
        <f t="shared" si="50"/>
        <v>#REF!</v>
      </c>
      <c r="P1471" t="e">
        <f>GRMSDetail!#REF!</f>
        <v>#REF!</v>
      </c>
      <c r="Q1471" s="161" t="e">
        <f>GRMSDetail!#REF!</f>
        <v>#REF!</v>
      </c>
      <c r="R1471" t="e">
        <f>GRMSDetail!#REF!</f>
        <v>#REF!</v>
      </c>
      <c r="S1471" t="e">
        <f>GRMSDetail!#REF!</f>
        <v>#REF!</v>
      </c>
      <c r="T1471" t="e">
        <f>VLOOKUP('XL-OPT'!Q1471,Months!$A$4:$D$288,4)</f>
        <v>#REF!</v>
      </c>
    </row>
    <row r="1472" spans="15:20" x14ac:dyDescent="0.2">
      <c r="O1472" t="e">
        <f t="shared" si="50"/>
        <v>#REF!</v>
      </c>
      <c r="P1472" t="e">
        <f>GRMSDetail!#REF!</f>
        <v>#REF!</v>
      </c>
      <c r="Q1472" s="161" t="e">
        <f>GRMSDetail!#REF!</f>
        <v>#REF!</v>
      </c>
      <c r="R1472" t="e">
        <f>GRMSDetail!#REF!</f>
        <v>#REF!</v>
      </c>
      <c r="S1472" t="e">
        <f>GRMSDetail!#REF!</f>
        <v>#REF!</v>
      </c>
      <c r="T1472" t="e">
        <f>VLOOKUP('XL-OPT'!Q1472,Months!$A$4:$D$288,4)</f>
        <v>#REF!</v>
      </c>
    </row>
    <row r="1473" spans="15:20" x14ac:dyDescent="0.2">
      <c r="O1473" t="e">
        <f t="shared" ref="O1473:O1536" si="51">CONCATENATE(P1473,Q1473)</f>
        <v>#REF!</v>
      </c>
      <c r="P1473" t="e">
        <f>GRMSDetail!#REF!</f>
        <v>#REF!</v>
      </c>
      <c r="Q1473" s="161" t="e">
        <f>GRMSDetail!#REF!</f>
        <v>#REF!</v>
      </c>
      <c r="R1473" t="e">
        <f>GRMSDetail!#REF!</f>
        <v>#REF!</v>
      </c>
      <c r="S1473" t="e">
        <f>GRMSDetail!#REF!</f>
        <v>#REF!</v>
      </c>
      <c r="T1473" t="e">
        <f>VLOOKUP('XL-OPT'!Q1473,Months!$A$4:$D$288,4)</f>
        <v>#REF!</v>
      </c>
    </row>
    <row r="1474" spans="15:20" x14ac:dyDescent="0.2">
      <c r="O1474" t="e">
        <f t="shared" si="51"/>
        <v>#REF!</v>
      </c>
      <c r="P1474" t="e">
        <f>GRMSDetail!#REF!</f>
        <v>#REF!</v>
      </c>
      <c r="Q1474" s="161" t="e">
        <f>GRMSDetail!#REF!</f>
        <v>#REF!</v>
      </c>
      <c r="R1474" t="e">
        <f>GRMSDetail!#REF!</f>
        <v>#REF!</v>
      </c>
      <c r="S1474" t="e">
        <f>GRMSDetail!#REF!</f>
        <v>#REF!</v>
      </c>
      <c r="T1474" t="e">
        <f>VLOOKUP('XL-OPT'!Q1474,Months!$A$4:$D$288,4)</f>
        <v>#REF!</v>
      </c>
    </row>
    <row r="1475" spans="15:20" x14ac:dyDescent="0.2">
      <c r="O1475" t="e">
        <f t="shared" si="51"/>
        <v>#REF!</v>
      </c>
      <c r="P1475" t="e">
        <f>GRMSDetail!#REF!</f>
        <v>#REF!</v>
      </c>
      <c r="Q1475" s="161" t="e">
        <f>GRMSDetail!#REF!</f>
        <v>#REF!</v>
      </c>
      <c r="R1475" t="e">
        <f>GRMSDetail!#REF!</f>
        <v>#REF!</v>
      </c>
      <c r="S1475" t="e">
        <f>GRMSDetail!#REF!</f>
        <v>#REF!</v>
      </c>
      <c r="T1475" t="e">
        <f>VLOOKUP('XL-OPT'!Q1475,Months!$A$4:$D$288,4)</f>
        <v>#REF!</v>
      </c>
    </row>
    <row r="1476" spans="15:20" x14ac:dyDescent="0.2">
      <c r="O1476" t="e">
        <f t="shared" si="51"/>
        <v>#REF!</v>
      </c>
      <c r="P1476" t="e">
        <f>GRMSDetail!#REF!</f>
        <v>#REF!</v>
      </c>
      <c r="Q1476" s="161" t="e">
        <f>GRMSDetail!#REF!</f>
        <v>#REF!</v>
      </c>
      <c r="R1476" t="e">
        <f>GRMSDetail!#REF!</f>
        <v>#REF!</v>
      </c>
      <c r="S1476" t="e">
        <f>GRMSDetail!#REF!</f>
        <v>#REF!</v>
      </c>
      <c r="T1476" t="e">
        <f>VLOOKUP('XL-OPT'!Q1476,Months!$A$4:$D$288,4)</f>
        <v>#REF!</v>
      </c>
    </row>
    <row r="1477" spans="15:20" x14ac:dyDescent="0.2">
      <c r="O1477" t="e">
        <f t="shared" si="51"/>
        <v>#REF!</v>
      </c>
      <c r="P1477" t="e">
        <f>GRMSDetail!#REF!</f>
        <v>#REF!</v>
      </c>
      <c r="Q1477" s="161" t="e">
        <f>GRMSDetail!#REF!</f>
        <v>#REF!</v>
      </c>
      <c r="R1477" t="e">
        <f>GRMSDetail!#REF!</f>
        <v>#REF!</v>
      </c>
      <c r="S1477" t="e">
        <f>GRMSDetail!#REF!</f>
        <v>#REF!</v>
      </c>
      <c r="T1477" t="e">
        <f>VLOOKUP('XL-OPT'!Q1477,Months!$A$4:$D$288,4)</f>
        <v>#REF!</v>
      </c>
    </row>
    <row r="1478" spans="15:20" x14ac:dyDescent="0.2">
      <c r="O1478" t="e">
        <f t="shared" si="51"/>
        <v>#REF!</v>
      </c>
      <c r="P1478" t="e">
        <f>GRMSDetail!#REF!</f>
        <v>#REF!</v>
      </c>
      <c r="Q1478" s="161" t="e">
        <f>GRMSDetail!#REF!</f>
        <v>#REF!</v>
      </c>
      <c r="R1478" t="e">
        <f>GRMSDetail!#REF!</f>
        <v>#REF!</v>
      </c>
      <c r="S1478" t="e">
        <f>GRMSDetail!#REF!</f>
        <v>#REF!</v>
      </c>
      <c r="T1478" t="e">
        <f>VLOOKUP('XL-OPT'!Q1478,Months!$A$4:$D$288,4)</f>
        <v>#REF!</v>
      </c>
    </row>
    <row r="1479" spans="15:20" x14ac:dyDescent="0.2">
      <c r="O1479" t="e">
        <f t="shared" si="51"/>
        <v>#REF!</v>
      </c>
      <c r="P1479" t="e">
        <f>GRMSDetail!#REF!</f>
        <v>#REF!</v>
      </c>
      <c r="Q1479" s="161" t="e">
        <f>GRMSDetail!#REF!</f>
        <v>#REF!</v>
      </c>
      <c r="R1479" t="e">
        <f>GRMSDetail!#REF!</f>
        <v>#REF!</v>
      </c>
      <c r="S1479" t="e">
        <f>GRMSDetail!#REF!</f>
        <v>#REF!</v>
      </c>
      <c r="T1479" t="e">
        <f>VLOOKUP('XL-OPT'!Q1479,Months!$A$4:$D$288,4)</f>
        <v>#REF!</v>
      </c>
    </row>
    <row r="1480" spans="15:20" x14ac:dyDescent="0.2">
      <c r="O1480" t="e">
        <f t="shared" si="51"/>
        <v>#REF!</v>
      </c>
      <c r="P1480" t="e">
        <f>GRMSDetail!#REF!</f>
        <v>#REF!</v>
      </c>
      <c r="Q1480" s="161" t="e">
        <f>GRMSDetail!#REF!</f>
        <v>#REF!</v>
      </c>
      <c r="R1480" t="e">
        <f>GRMSDetail!#REF!</f>
        <v>#REF!</v>
      </c>
      <c r="S1480" t="e">
        <f>GRMSDetail!#REF!</f>
        <v>#REF!</v>
      </c>
      <c r="T1480" t="e">
        <f>VLOOKUP('XL-OPT'!Q1480,Months!$A$4:$D$288,4)</f>
        <v>#REF!</v>
      </c>
    </row>
    <row r="1481" spans="15:20" x14ac:dyDescent="0.2">
      <c r="O1481" t="e">
        <f t="shared" si="51"/>
        <v>#REF!</v>
      </c>
      <c r="P1481" t="e">
        <f>GRMSDetail!#REF!</f>
        <v>#REF!</v>
      </c>
      <c r="Q1481" s="161" t="e">
        <f>GRMSDetail!#REF!</f>
        <v>#REF!</v>
      </c>
      <c r="R1481" t="e">
        <f>GRMSDetail!#REF!</f>
        <v>#REF!</v>
      </c>
      <c r="S1481" t="e">
        <f>GRMSDetail!#REF!</f>
        <v>#REF!</v>
      </c>
      <c r="T1481" t="e">
        <f>VLOOKUP('XL-OPT'!Q1481,Months!$A$4:$D$288,4)</f>
        <v>#REF!</v>
      </c>
    </row>
    <row r="1482" spans="15:20" x14ac:dyDescent="0.2">
      <c r="O1482" t="e">
        <f t="shared" si="51"/>
        <v>#REF!</v>
      </c>
      <c r="P1482" t="e">
        <f>GRMSDetail!#REF!</f>
        <v>#REF!</v>
      </c>
      <c r="Q1482" s="161" t="e">
        <f>GRMSDetail!#REF!</f>
        <v>#REF!</v>
      </c>
      <c r="R1482" t="e">
        <f>GRMSDetail!#REF!</f>
        <v>#REF!</v>
      </c>
      <c r="S1482" t="e">
        <f>GRMSDetail!#REF!</f>
        <v>#REF!</v>
      </c>
      <c r="T1482" t="e">
        <f>VLOOKUP('XL-OPT'!Q1482,Months!$A$4:$D$288,4)</f>
        <v>#REF!</v>
      </c>
    </row>
    <row r="1483" spans="15:20" x14ac:dyDescent="0.2">
      <c r="O1483" t="e">
        <f t="shared" si="51"/>
        <v>#REF!</v>
      </c>
      <c r="P1483" t="e">
        <f>GRMSDetail!#REF!</f>
        <v>#REF!</v>
      </c>
      <c r="Q1483" s="161" t="e">
        <f>GRMSDetail!#REF!</f>
        <v>#REF!</v>
      </c>
      <c r="R1483" t="e">
        <f>GRMSDetail!#REF!</f>
        <v>#REF!</v>
      </c>
      <c r="S1483" t="e">
        <f>GRMSDetail!#REF!</f>
        <v>#REF!</v>
      </c>
      <c r="T1483" t="e">
        <f>VLOOKUP('XL-OPT'!Q1483,Months!$A$4:$D$288,4)</f>
        <v>#REF!</v>
      </c>
    </row>
    <row r="1484" spans="15:20" x14ac:dyDescent="0.2">
      <c r="O1484" t="e">
        <f t="shared" si="51"/>
        <v>#REF!</v>
      </c>
      <c r="P1484" t="e">
        <f>GRMSDetail!#REF!</f>
        <v>#REF!</v>
      </c>
      <c r="Q1484" s="161" t="e">
        <f>GRMSDetail!#REF!</f>
        <v>#REF!</v>
      </c>
      <c r="R1484" t="e">
        <f>GRMSDetail!#REF!</f>
        <v>#REF!</v>
      </c>
      <c r="S1484" t="e">
        <f>GRMSDetail!#REF!</f>
        <v>#REF!</v>
      </c>
      <c r="T1484" t="e">
        <f>VLOOKUP('XL-OPT'!Q1484,Months!$A$4:$D$288,4)</f>
        <v>#REF!</v>
      </c>
    </row>
    <row r="1485" spans="15:20" x14ac:dyDescent="0.2">
      <c r="O1485" t="e">
        <f t="shared" si="51"/>
        <v>#REF!</v>
      </c>
      <c r="P1485" t="e">
        <f>GRMSDetail!#REF!</f>
        <v>#REF!</v>
      </c>
      <c r="Q1485" s="161" t="e">
        <f>GRMSDetail!#REF!</f>
        <v>#REF!</v>
      </c>
      <c r="R1485" t="e">
        <f>GRMSDetail!#REF!</f>
        <v>#REF!</v>
      </c>
      <c r="S1485" t="e">
        <f>GRMSDetail!#REF!</f>
        <v>#REF!</v>
      </c>
      <c r="T1485" t="e">
        <f>VLOOKUP('XL-OPT'!Q1485,Months!$A$4:$D$288,4)</f>
        <v>#REF!</v>
      </c>
    </row>
    <row r="1486" spans="15:20" x14ac:dyDescent="0.2">
      <c r="O1486" t="e">
        <f t="shared" si="51"/>
        <v>#REF!</v>
      </c>
      <c r="P1486" t="e">
        <f>GRMSDetail!#REF!</f>
        <v>#REF!</v>
      </c>
      <c r="Q1486" s="161" t="e">
        <f>GRMSDetail!#REF!</f>
        <v>#REF!</v>
      </c>
      <c r="R1486" t="e">
        <f>GRMSDetail!#REF!</f>
        <v>#REF!</v>
      </c>
      <c r="S1486" t="e">
        <f>GRMSDetail!#REF!</f>
        <v>#REF!</v>
      </c>
      <c r="T1486" t="e">
        <f>VLOOKUP('XL-OPT'!Q1486,Months!$A$4:$D$288,4)</f>
        <v>#REF!</v>
      </c>
    </row>
    <row r="1487" spans="15:20" x14ac:dyDescent="0.2">
      <c r="O1487" t="e">
        <f t="shared" si="51"/>
        <v>#REF!</v>
      </c>
      <c r="P1487" t="e">
        <f>GRMSDetail!#REF!</f>
        <v>#REF!</v>
      </c>
      <c r="Q1487" s="161" t="e">
        <f>GRMSDetail!#REF!</f>
        <v>#REF!</v>
      </c>
      <c r="R1487" t="e">
        <f>GRMSDetail!#REF!</f>
        <v>#REF!</v>
      </c>
      <c r="S1487" t="e">
        <f>GRMSDetail!#REF!</f>
        <v>#REF!</v>
      </c>
      <c r="T1487" t="e">
        <f>VLOOKUP('XL-OPT'!Q1487,Months!$A$4:$D$288,4)</f>
        <v>#REF!</v>
      </c>
    </row>
    <row r="1488" spans="15:20" x14ac:dyDescent="0.2">
      <c r="O1488" t="e">
        <f t="shared" si="51"/>
        <v>#REF!</v>
      </c>
      <c r="P1488" t="e">
        <f>GRMSDetail!#REF!</f>
        <v>#REF!</v>
      </c>
      <c r="Q1488" s="161" t="e">
        <f>GRMSDetail!#REF!</f>
        <v>#REF!</v>
      </c>
      <c r="R1488" t="e">
        <f>GRMSDetail!#REF!</f>
        <v>#REF!</v>
      </c>
      <c r="S1488" t="e">
        <f>GRMSDetail!#REF!</f>
        <v>#REF!</v>
      </c>
      <c r="T1488" t="e">
        <f>VLOOKUP('XL-OPT'!Q1488,Months!$A$4:$D$288,4)</f>
        <v>#REF!</v>
      </c>
    </row>
    <row r="1489" spans="15:20" x14ac:dyDescent="0.2">
      <c r="O1489" t="e">
        <f t="shared" si="51"/>
        <v>#REF!</v>
      </c>
      <c r="P1489" t="e">
        <f>GRMSDetail!#REF!</f>
        <v>#REF!</v>
      </c>
      <c r="Q1489" s="161" t="e">
        <f>GRMSDetail!#REF!</f>
        <v>#REF!</v>
      </c>
      <c r="R1489" t="e">
        <f>GRMSDetail!#REF!</f>
        <v>#REF!</v>
      </c>
      <c r="S1489" t="e">
        <f>GRMSDetail!#REF!</f>
        <v>#REF!</v>
      </c>
      <c r="T1489" t="e">
        <f>VLOOKUP('XL-OPT'!Q1489,Months!$A$4:$D$288,4)</f>
        <v>#REF!</v>
      </c>
    </row>
    <row r="1490" spans="15:20" x14ac:dyDescent="0.2">
      <c r="O1490" t="e">
        <f t="shared" si="51"/>
        <v>#REF!</v>
      </c>
      <c r="P1490" t="e">
        <f>GRMSDetail!#REF!</f>
        <v>#REF!</v>
      </c>
      <c r="Q1490" s="161" t="e">
        <f>GRMSDetail!#REF!</f>
        <v>#REF!</v>
      </c>
      <c r="R1490" t="e">
        <f>GRMSDetail!#REF!</f>
        <v>#REF!</v>
      </c>
      <c r="S1490" t="e">
        <f>GRMSDetail!#REF!</f>
        <v>#REF!</v>
      </c>
      <c r="T1490" t="e">
        <f>VLOOKUP('XL-OPT'!Q1490,Months!$A$4:$D$288,4)</f>
        <v>#REF!</v>
      </c>
    </row>
    <row r="1491" spans="15:20" x14ac:dyDescent="0.2">
      <c r="O1491" t="e">
        <f t="shared" si="51"/>
        <v>#REF!</v>
      </c>
      <c r="P1491" t="e">
        <f>GRMSDetail!#REF!</f>
        <v>#REF!</v>
      </c>
      <c r="Q1491" s="161" t="e">
        <f>GRMSDetail!#REF!</f>
        <v>#REF!</v>
      </c>
      <c r="R1491" t="e">
        <f>GRMSDetail!#REF!</f>
        <v>#REF!</v>
      </c>
      <c r="S1491" t="e">
        <f>GRMSDetail!#REF!</f>
        <v>#REF!</v>
      </c>
      <c r="T1491" t="e">
        <f>VLOOKUP('XL-OPT'!Q1491,Months!$A$4:$D$288,4)</f>
        <v>#REF!</v>
      </c>
    </row>
    <row r="1492" spans="15:20" x14ac:dyDescent="0.2">
      <c r="O1492" t="e">
        <f t="shared" si="51"/>
        <v>#REF!</v>
      </c>
      <c r="P1492" t="e">
        <f>GRMSDetail!#REF!</f>
        <v>#REF!</v>
      </c>
      <c r="Q1492" s="161" t="e">
        <f>GRMSDetail!#REF!</f>
        <v>#REF!</v>
      </c>
      <c r="R1492" t="e">
        <f>GRMSDetail!#REF!</f>
        <v>#REF!</v>
      </c>
      <c r="S1492" t="e">
        <f>GRMSDetail!#REF!</f>
        <v>#REF!</v>
      </c>
      <c r="T1492" t="e">
        <f>VLOOKUP('XL-OPT'!Q1492,Months!$A$4:$D$288,4)</f>
        <v>#REF!</v>
      </c>
    </row>
    <row r="1493" spans="15:20" x14ac:dyDescent="0.2">
      <c r="O1493" t="e">
        <f t="shared" si="51"/>
        <v>#REF!</v>
      </c>
      <c r="P1493" t="e">
        <f>GRMSDetail!#REF!</f>
        <v>#REF!</v>
      </c>
      <c r="Q1493" s="161" t="e">
        <f>GRMSDetail!#REF!</f>
        <v>#REF!</v>
      </c>
      <c r="R1493" t="e">
        <f>GRMSDetail!#REF!</f>
        <v>#REF!</v>
      </c>
      <c r="S1493" t="e">
        <f>GRMSDetail!#REF!</f>
        <v>#REF!</v>
      </c>
      <c r="T1493" t="e">
        <f>VLOOKUP('XL-OPT'!Q1493,Months!$A$4:$D$288,4)</f>
        <v>#REF!</v>
      </c>
    </row>
    <row r="1494" spans="15:20" x14ac:dyDescent="0.2">
      <c r="O1494" t="e">
        <f t="shared" si="51"/>
        <v>#REF!</v>
      </c>
      <c r="P1494" t="e">
        <f>GRMSDetail!#REF!</f>
        <v>#REF!</v>
      </c>
      <c r="Q1494" s="161" t="e">
        <f>GRMSDetail!#REF!</f>
        <v>#REF!</v>
      </c>
      <c r="R1494" t="e">
        <f>GRMSDetail!#REF!</f>
        <v>#REF!</v>
      </c>
      <c r="S1494" t="e">
        <f>GRMSDetail!#REF!</f>
        <v>#REF!</v>
      </c>
      <c r="T1494" t="e">
        <f>VLOOKUP('XL-OPT'!Q1494,Months!$A$4:$D$288,4)</f>
        <v>#REF!</v>
      </c>
    </row>
    <row r="1495" spans="15:20" x14ac:dyDescent="0.2">
      <c r="O1495" t="e">
        <f t="shared" si="51"/>
        <v>#REF!</v>
      </c>
      <c r="P1495" t="e">
        <f>GRMSDetail!#REF!</f>
        <v>#REF!</v>
      </c>
      <c r="Q1495" s="161" t="e">
        <f>GRMSDetail!#REF!</f>
        <v>#REF!</v>
      </c>
      <c r="R1495" t="e">
        <f>GRMSDetail!#REF!</f>
        <v>#REF!</v>
      </c>
      <c r="S1495" t="e">
        <f>GRMSDetail!#REF!</f>
        <v>#REF!</v>
      </c>
      <c r="T1495" t="e">
        <f>VLOOKUP('XL-OPT'!Q1495,Months!$A$4:$D$288,4)</f>
        <v>#REF!</v>
      </c>
    </row>
    <row r="1496" spans="15:20" x14ac:dyDescent="0.2">
      <c r="O1496" t="e">
        <f t="shared" si="51"/>
        <v>#REF!</v>
      </c>
      <c r="P1496" t="e">
        <f>GRMSDetail!#REF!</f>
        <v>#REF!</v>
      </c>
      <c r="Q1496" s="161" t="e">
        <f>GRMSDetail!#REF!</f>
        <v>#REF!</v>
      </c>
      <c r="R1496" t="e">
        <f>GRMSDetail!#REF!</f>
        <v>#REF!</v>
      </c>
      <c r="S1496" t="e">
        <f>GRMSDetail!#REF!</f>
        <v>#REF!</v>
      </c>
      <c r="T1496" t="e">
        <f>VLOOKUP('XL-OPT'!Q1496,Months!$A$4:$D$288,4)</f>
        <v>#REF!</v>
      </c>
    </row>
    <row r="1497" spans="15:20" x14ac:dyDescent="0.2">
      <c r="O1497" t="e">
        <f t="shared" si="51"/>
        <v>#REF!</v>
      </c>
      <c r="P1497" t="e">
        <f>GRMSDetail!#REF!</f>
        <v>#REF!</v>
      </c>
      <c r="Q1497" s="161" t="e">
        <f>GRMSDetail!#REF!</f>
        <v>#REF!</v>
      </c>
      <c r="R1497" t="e">
        <f>GRMSDetail!#REF!</f>
        <v>#REF!</v>
      </c>
      <c r="S1497" t="e">
        <f>GRMSDetail!#REF!</f>
        <v>#REF!</v>
      </c>
      <c r="T1497" t="e">
        <f>VLOOKUP('XL-OPT'!Q1497,Months!$A$4:$D$288,4)</f>
        <v>#REF!</v>
      </c>
    </row>
    <row r="1498" spans="15:20" x14ac:dyDescent="0.2">
      <c r="O1498" t="e">
        <f t="shared" si="51"/>
        <v>#REF!</v>
      </c>
      <c r="P1498" t="e">
        <f>GRMSDetail!#REF!</f>
        <v>#REF!</v>
      </c>
      <c r="Q1498" s="161" t="e">
        <f>GRMSDetail!#REF!</f>
        <v>#REF!</v>
      </c>
      <c r="R1498" t="e">
        <f>GRMSDetail!#REF!</f>
        <v>#REF!</v>
      </c>
      <c r="S1498" t="e">
        <f>GRMSDetail!#REF!</f>
        <v>#REF!</v>
      </c>
      <c r="T1498" t="e">
        <f>VLOOKUP('XL-OPT'!Q1498,Months!$A$4:$D$288,4)</f>
        <v>#REF!</v>
      </c>
    </row>
    <row r="1499" spans="15:20" x14ac:dyDescent="0.2">
      <c r="O1499" t="e">
        <f t="shared" si="51"/>
        <v>#REF!</v>
      </c>
      <c r="P1499" t="e">
        <f>GRMSDetail!#REF!</f>
        <v>#REF!</v>
      </c>
      <c r="Q1499" s="161" t="e">
        <f>GRMSDetail!#REF!</f>
        <v>#REF!</v>
      </c>
      <c r="R1499" t="e">
        <f>GRMSDetail!#REF!</f>
        <v>#REF!</v>
      </c>
      <c r="S1499" t="e">
        <f>GRMSDetail!#REF!</f>
        <v>#REF!</v>
      </c>
      <c r="T1499" t="e">
        <f>VLOOKUP('XL-OPT'!Q1499,Months!$A$4:$D$288,4)</f>
        <v>#REF!</v>
      </c>
    </row>
    <row r="1500" spans="15:20" x14ac:dyDescent="0.2">
      <c r="O1500" t="e">
        <f t="shared" si="51"/>
        <v>#REF!</v>
      </c>
      <c r="P1500" t="e">
        <f>GRMSDetail!#REF!</f>
        <v>#REF!</v>
      </c>
      <c r="Q1500" s="161" t="e">
        <f>GRMSDetail!#REF!</f>
        <v>#REF!</v>
      </c>
      <c r="R1500" t="e">
        <f>GRMSDetail!#REF!</f>
        <v>#REF!</v>
      </c>
      <c r="S1500" t="e">
        <f>GRMSDetail!#REF!</f>
        <v>#REF!</v>
      </c>
      <c r="T1500" t="e">
        <f>VLOOKUP('XL-OPT'!Q1500,Months!$A$4:$D$288,4)</f>
        <v>#REF!</v>
      </c>
    </row>
    <row r="1501" spans="15:20" x14ac:dyDescent="0.2">
      <c r="O1501" t="e">
        <f t="shared" si="51"/>
        <v>#REF!</v>
      </c>
      <c r="P1501" t="e">
        <f>GRMSDetail!#REF!</f>
        <v>#REF!</v>
      </c>
      <c r="Q1501" s="161" t="e">
        <f>GRMSDetail!#REF!</f>
        <v>#REF!</v>
      </c>
      <c r="R1501" t="e">
        <f>GRMSDetail!#REF!</f>
        <v>#REF!</v>
      </c>
      <c r="S1501" t="e">
        <f>GRMSDetail!#REF!</f>
        <v>#REF!</v>
      </c>
      <c r="T1501" t="e">
        <f>VLOOKUP('XL-OPT'!Q1501,Months!$A$4:$D$288,4)</f>
        <v>#REF!</v>
      </c>
    </row>
    <row r="1502" spans="15:20" x14ac:dyDescent="0.2">
      <c r="O1502" t="e">
        <f t="shared" si="51"/>
        <v>#REF!</v>
      </c>
      <c r="P1502" t="e">
        <f>GRMSDetail!#REF!</f>
        <v>#REF!</v>
      </c>
      <c r="Q1502" s="161" t="e">
        <f>GRMSDetail!#REF!</f>
        <v>#REF!</v>
      </c>
      <c r="R1502" t="e">
        <f>GRMSDetail!#REF!</f>
        <v>#REF!</v>
      </c>
      <c r="S1502" t="e">
        <f>GRMSDetail!#REF!</f>
        <v>#REF!</v>
      </c>
      <c r="T1502" t="e">
        <f>VLOOKUP('XL-OPT'!Q1502,Months!$A$4:$D$288,4)</f>
        <v>#REF!</v>
      </c>
    </row>
    <row r="1503" spans="15:20" x14ac:dyDescent="0.2">
      <c r="O1503" t="e">
        <f t="shared" si="51"/>
        <v>#REF!</v>
      </c>
      <c r="P1503" t="e">
        <f>GRMSDetail!#REF!</f>
        <v>#REF!</v>
      </c>
      <c r="Q1503" s="161" t="e">
        <f>GRMSDetail!#REF!</f>
        <v>#REF!</v>
      </c>
      <c r="R1503" t="e">
        <f>GRMSDetail!#REF!</f>
        <v>#REF!</v>
      </c>
      <c r="S1503" t="e">
        <f>GRMSDetail!#REF!</f>
        <v>#REF!</v>
      </c>
      <c r="T1503" t="e">
        <f>VLOOKUP('XL-OPT'!Q1503,Months!$A$4:$D$288,4)</f>
        <v>#REF!</v>
      </c>
    </row>
    <row r="1504" spans="15:20" x14ac:dyDescent="0.2">
      <c r="O1504" t="e">
        <f t="shared" si="51"/>
        <v>#REF!</v>
      </c>
      <c r="P1504" t="e">
        <f>GRMSDetail!#REF!</f>
        <v>#REF!</v>
      </c>
      <c r="Q1504" s="161" t="e">
        <f>GRMSDetail!#REF!</f>
        <v>#REF!</v>
      </c>
      <c r="R1504" t="e">
        <f>GRMSDetail!#REF!</f>
        <v>#REF!</v>
      </c>
      <c r="S1504" t="e">
        <f>GRMSDetail!#REF!</f>
        <v>#REF!</v>
      </c>
      <c r="T1504" t="e">
        <f>VLOOKUP('XL-OPT'!Q1504,Months!$A$4:$D$288,4)</f>
        <v>#REF!</v>
      </c>
    </row>
    <row r="1505" spans="15:20" x14ac:dyDescent="0.2">
      <c r="O1505" t="e">
        <f t="shared" si="51"/>
        <v>#REF!</v>
      </c>
      <c r="P1505" t="e">
        <f>GRMSDetail!#REF!</f>
        <v>#REF!</v>
      </c>
      <c r="Q1505" s="161" t="e">
        <f>GRMSDetail!#REF!</f>
        <v>#REF!</v>
      </c>
      <c r="R1505" t="e">
        <f>GRMSDetail!#REF!</f>
        <v>#REF!</v>
      </c>
      <c r="S1505" t="e">
        <f>GRMSDetail!#REF!</f>
        <v>#REF!</v>
      </c>
      <c r="T1505" t="e">
        <f>VLOOKUP('XL-OPT'!Q1505,Months!$A$4:$D$288,4)</f>
        <v>#REF!</v>
      </c>
    </row>
    <row r="1506" spans="15:20" x14ac:dyDescent="0.2">
      <c r="O1506" t="e">
        <f t="shared" si="51"/>
        <v>#REF!</v>
      </c>
      <c r="P1506" t="e">
        <f>GRMSDetail!#REF!</f>
        <v>#REF!</v>
      </c>
      <c r="Q1506" s="161" t="e">
        <f>GRMSDetail!#REF!</f>
        <v>#REF!</v>
      </c>
      <c r="R1506" t="e">
        <f>GRMSDetail!#REF!</f>
        <v>#REF!</v>
      </c>
      <c r="S1506" t="e">
        <f>GRMSDetail!#REF!</f>
        <v>#REF!</v>
      </c>
      <c r="T1506" t="e">
        <f>VLOOKUP('XL-OPT'!Q1506,Months!$A$4:$D$288,4)</f>
        <v>#REF!</v>
      </c>
    </row>
    <row r="1507" spans="15:20" x14ac:dyDescent="0.2">
      <c r="O1507" t="e">
        <f t="shared" si="51"/>
        <v>#REF!</v>
      </c>
      <c r="P1507" t="e">
        <f>GRMSDetail!#REF!</f>
        <v>#REF!</v>
      </c>
      <c r="Q1507" s="161" t="e">
        <f>GRMSDetail!#REF!</f>
        <v>#REF!</v>
      </c>
      <c r="R1507" t="e">
        <f>GRMSDetail!#REF!</f>
        <v>#REF!</v>
      </c>
      <c r="S1507" t="e">
        <f>GRMSDetail!#REF!</f>
        <v>#REF!</v>
      </c>
      <c r="T1507" t="e">
        <f>VLOOKUP('XL-OPT'!Q1507,Months!$A$4:$D$288,4)</f>
        <v>#REF!</v>
      </c>
    </row>
    <row r="1508" spans="15:20" x14ac:dyDescent="0.2">
      <c r="O1508" t="e">
        <f t="shared" si="51"/>
        <v>#REF!</v>
      </c>
      <c r="P1508" t="e">
        <f>GRMSDetail!#REF!</f>
        <v>#REF!</v>
      </c>
      <c r="Q1508" s="161" t="e">
        <f>GRMSDetail!#REF!</f>
        <v>#REF!</v>
      </c>
      <c r="R1508" t="e">
        <f>GRMSDetail!#REF!</f>
        <v>#REF!</v>
      </c>
      <c r="S1508" t="e">
        <f>GRMSDetail!#REF!</f>
        <v>#REF!</v>
      </c>
      <c r="T1508" t="e">
        <f>VLOOKUP('XL-OPT'!Q1508,Months!$A$4:$D$288,4)</f>
        <v>#REF!</v>
      </c>
    </row>
    <row r="1509" spans="15:20" x14ac:dyDescent="0.2">
      <c r="O1509" t="e">
        <f t="shared" si="51"/>
        <v>#REF!</v>
      </c>
      <c r="P1509" t="e">
        <f>GRMSDetail!#REF!</f>
        <v>#REF!</v>
      </c>
      <c r="Q1509" s="161" t="e">
        <f>GRMSDetail!#REF!</f>
        <v>#REF!</v>
      </c>
      <c r="R1509" t="e">
        <f>GRMSDetail!#REF!</f>
        <v>#REF!</v>
      </c>
      <c r="S1509" t="e">
        <f>GRMSDetail!#REF!</f>
        <v>#REF!</v>
      </c>
      <c r="T1509" t="e">
        <f>VLOOKUP('XL-OPT'!Q1509,Months!$A$4:$D$288,4)</f>
        <v>#REF!</v>
      </c>
    </row>
    <row r="1510" spans="15:20" x14ac:dyDescent="0.2">
      <c r="O1510" t="e">
        <f t="shared" si="51"/>
        <v>#REF!</v>
      </c>
      <c r="P1510" t="e">
        <f>GRMSDetail!#REF!</f>
        <v>#REF!</v>
      </c>
      <c r="Q1510" s="161" t="e">
        <f>GRMSDetail!#REF!</f>
        <v>#REF!</v>
      </c>
      <c r="R1510" t="e">
        <f>GRMSDetail!#REF!</f>
        <v>#REF!</v>
      </c>
      <c r="S1510" t="e">
        <f>GRMSDetail!#REF!</f>
        <v>#REF!</v>
      </c>
      <c r="T1510" t="e">
        <f>VLOOKUP('XL-OPT'!Q1510,Months!$A$4:$D$288,4)</f>
        <v>#REF!</v>
      </c>
    </row>
    <row r="1511" spans="15:20" x14ac:dyDescent="0.2">
      <c r="O1511" t="e">
        <f t="shared" si="51"/>
        <v>#REF!</v>
      </c>
      <c r="P1511" t="e">
        <f>GRMSDetail!#REF!</f>
        <v>#REF!</v>
      </c>
      <c r="Q1511" s="161" t="e">
        <f>GRMSDetail!#REF!</f>
        <v>#REF!</v>
      </c>
      <c r="R1511" t="e">
        <f>GRMSDetail!#REF!</f>
        <v>#REF!</v>
      </c>
      <c r="S1511" t="e">
        <f>GRMSDetail!#REF!</f>
        <v>#REF!</v>
      </c>
      <c r="T1511" t="e">
        <f>VLOOKUP('XL-OPT'!Q1511,Months!$A$4:$D$288,4)</f>
        <v>#REF!</v>
      </c>
    </row>
    <row r="1512" spans="15:20" x14ac:dyDescent="0.2">
      <c r="O1512" t="e">
        <f t="shared" si="51"/>
        <v>#REF!</v>
      </c>
      <c r="P1512" t="e">
        <f>GRMSDetail!#REF!</f>
        <v>#REF!</v>
      </c>
      <c r="Q1512" s="161" t="e">
        <f>GRMSDetail!#REF!</f>
        <v>#REF!</v>
      </c>
      <c r="R1512" t="e">
        <f>GRMSDetail!#REF!</f>
        <v>#REF!</v>
      </c>
      <c r="S1512" t="e">
        <f>GRMSDetail!#REF!</f>
        <v>#REF!</v>
      </c>
      <c r="T1512" t="e">
        <f>VLOOKUP('XL-OPT'!Q1512,Months!$A$4:$D$288,4)</f>
        <v>#REF!</v>
      </c>
    </row>
    <row r="1513" spans="15:20" x14ac:dyDescent="0.2">
      <c r="O1513" t="e">
        <f t="shared" si="51"/>
        <v>#REF!</v>
      </c>
      <c r="P1513" t="e">
        <f>GRMSDetail!#REF!</f>
        <v>#REF!</v>
      </c>
      <c r="Q1513" s="161" t="e">
        <f>GRMSDetail!#REF!</f>
        <v>#REF!</v>
      </c>
      <c r="R1513" t="e">
        <f>GRMSDetail!#REF!</f>
        <v>#REF!</v>
      </c>
      <c r="S1513" t="e">
        <f>GRMSDetail!#REF!</f>
        <v>#REF!</v>
      </c>
      <c r="T1513" t="e">
        <f>VLOOKUP('XL-OPT'!Q1513,Months!$A$4:$D$288,4)</f>
        <v>#REF!</v>
      </c>
    </row>
    <row r="1514" spans="15:20" x14ac:dyDescent="0.2">
      <c r="O1514" t="e">
        <f t="shared" si="51"/>
        <v>#REF!</v>
      </c>
      <c r="P1514" t="e">
        <f>GRMSDetail!#REF!</f>
        <v>#REF!</v>
      </c>
      <c r="Q1514" s="161" t="e">
        <f>GRMSDetail!#REF!</f>
        <v>#REF!</v>
      </c>
      <c r="R1514" t="e">
        <f>GRMSDetail!#REF!</f>
        <v>#REF!</v>
      </c>
      <c r="S1514" t="e">
        <f>GRMSDetail!#REF!</f>
        <v>#REF!</v>
      </c>
      <c r="T1514" t="e">
        <f>VLOOKUP('XL-OPT'!Q1514,Months!$A$4:$D$288,4)</f>
        <v>#REF!</v>
      </c>
    </row>
    <row r="1515" spans="15:20" x14ac:dyDescent="0.2">
      <c r="O1515" t="e">
        <f t="shared" si="51"/>
        <v>#REF!</v>
      </c>
      <c r="P1515" t="e">
        <f>GRMSDetail!#REF!</f>
        <v>#REF!</v>
      </c>
      <c r="Q1515" s="161" t="e">
        <f>GRMSDetail!#REF!</f>
        <v>#REF!</v>
      </c>
      <c r="R1515" t="e">
        <f>GRMSDetail!#REF!</f>
        <v>#REF!</v>
      </c>
      <c r="S1515" t="e">
        <f>GRMSDetail!#REF!</f>
        <v>#REF!</v>
      </c>
      <c r="T1515" t="e">
        <f>VLOOKUP('XL-OPT'!Q1515,Months!$A$4:$D$288,4)</f>
        <v>#REF!</v>
      </c>
    </row>
    <row r="1516" spans="15:20" x14ac:dyDescent="0.2">
      <c r="O1516" t="e">
        <f t="shared" si="51"/>
        <v>#REF!</v>
      </c>
      <c r="P1516" t="e">
        <f>GRMSDetail!#REF!</f>
        <v>#REF!</v>
      </c>
      <c r="Q1516" s="161" t="e">
        <f>GRMSDetail!#REF!</f>
        <v>#REF!</v>
      </c>
      <c r="R1516" t="e">
        <f>GRMSDetail!#REF!</f>
        <v>#REF!</v>
      </c>
      <c r="S1516" t="e">
        <f>GRMSDetail!#REF!</f>
        <v>#REF!</v>
      </c>
      <c r="T1516" t="e">
        <f>VLOOKUP('XL-OPT'!Q1516,Months!$A$4:$D$288,4)</f>
        <v>#REF!</v>
      </c>
    </row>
    <row r="1517" spans="15:20" x14ac:dyDescent="0.2">
      <c r="O1517" t="e">
        <f t="shared" si="51"/>
        <v>#REF!</v>
      </c>
      <c r="P1517" t="e">
        <f>GRMSDetail!#REF!</f>
        <v>#REF!</v>
      </c>
      <c r="Q1517" s="161" t="e">
        <f>GRMSDetail!#REF!</f>
        <v>#REF!</v>
      </c>
      <c r="R1517" t="e">
        <f>GRMSDetail!#REF!</f>
        <v>#REF!</v>
      </c>
      <c r="S1517" t="e">
        <f>GRMSDetail!#REF!</f>
        <v>#REF!</v>
      </c>
      <c r="T1517" t="e">
        <f>VLOOKUP('XL-OPT'!Q1517,Months!$A$4:$D$288,4)</f>
        <v>#REF!</v>
      </c>
    </row>
    <row r="1518" spans="15:20" x14ac:dyDescent="0.2">
      <c r="O1518" t="e">
        <f t="shared" si="51"/>
        <v>#REF!</v>
      </c>
      <c r="P1518" t="e">
        <f>GRMSDetail!#REF!</f>
        <v>#REF!</v>
      </c>
      <c r="Q1518" s="161" t="e">
        <f>GRMSDetail!#REF!</f>
        <v>#REF!</v>
      </c>
      <c r="R1518" t="e">
        <f>GRMSDetail!#REF!</f>
        <v>#REF!</v>
      </c>
      <c r="S1518" t="e">
        <f>GRMSDetail!#REF!</f>
        <v>#REF!</v>
      </c>
      <c r="T1518" t="e">
        <f>VLOOKUP('XL-OPT'!Q1518,Months!$A$4:$D$288,4)</f>
        <v>#REF!</v>
      </c>
    </row>
    <row r="1519" spans="15:20" x14ac:dyDescent="0.2">
      <c r="O1519" t="e">
        <f t="shared" si="51"/>
        <v>#REF!</v>
      </c>
      <c r="P1519" t="e">
        <f>GRMSDetail!#REF!</f>
        <v>#REF!</v>
      </c>
      <c r="Q1519" s="161" t="e">
        <f>GRMSDetail!#REF!</f>
        <v>#REF!</v>
      </c>
      <c r="R1519" t="e">
        <f>GRMSDetail!#REF!</f>
        <v>#REF!</v>
      </c>
      <c r="S1519" t="e">
        <f>GRMSDetail!#REF!</f>
        <v>#REF!</v>
      </c>
      <c r="T1519" t="e">
        <f>VLOOKUP('XL-OPT'!Q1519,Months!$A$4:$D$288,4)</f>
        <v>#REF!</v>
      </c>
    </row>
    <row r="1520" spans="15:20" x14ac:dyDescent="0.2">
      <c r="O1520" t="e">
        <f t="shared" si="51"/>
        <v>#REF!</v>
      </c>
      <c r="P1520" t="e">
        <f>GRMSDetail!#REF!</f>
        <v>#REF!</v>
      </c>
      <c r="Q1520" s="161" t="e">
        <f>GRMSDetail!#REF!</f>
        <v>#REF!</v>
      </c>
      <c r="R1520" t="e">
        <f>GRMSDetail!#REF!</f>
        <v>#REF!</v>
      </c>
      <c r="S1520" t="e">
        <f>GRMSDetail!#REF!</f>
        <v>#REF!</v>
      </c>
      <c r="T1520" t="e">
        <f>VLOOKUP('XL-OPT'!Q1520,Months!$A$4:$D$288,4)</f>
        <v>#REF!</v>
      </c>
    </row>
    <row r="1521" spans="15:20" x14ac:dyDescent="0.2">
      <c r="O1521" t="e">
        <f t="shared" si="51"/>
        <v>#REF!</v>
      </c>
      <c r="P1521" t="e">
        <f>GRMSDetail!#REF!</f>
        <v>#REF!</v>
      </c>
      <c r="Q1521" s="161" t="e">
        <f>GRMSDetail!#REF!</f>
        <v>#REF!</v>
      </c>
      <c r="R1521" t="e">
        <f>GRMSDetail!#REF!</f>
        <v>#REF!</v>
      </c>
      <c r="S1521" t="e">
        <f>GRMSDetail!#REF!</f>
        <v>#REF!</v>
      </c>
      <c r="T1521" t="e">
        <f>VLOOKUP('XL-OPT'!Q1521,Months!$A$4:$D$288,4)</f>
        <v>#REF!</v>
      </c>
    </row>
    <row r="1522" spans="15:20" x14ac:dyDescent="0.2">
      <c r="O1522" t="e">
        <f t="shared" si="51"/>
        <v>#REF!</v>
      </c>
      <c r="P1522" t="e">
        <f>GRMSDetail!#REF!</f>
        <v>#REF!</v>
      </c>
      <c r="Q1522" s="161" t="e">
        <f>GRMSDetail!#REF!</f>
        <v>#REF!</v>
      </c>
      <c r="R1522" t="e">
        <f>GRMSDetail!#REF!</f>
        <v>#REF!</v>
      </c>
      <c r="S1522" t="e">
        <f>GRMSDetail!#REF!</f>
        <v>#REF!</v>
      </c>
      <c r="T1522" t="e">
        <f>VLOOKUP('XL-OPT'!Q1522,Months!$A$4:$D$288,4)</f>
        <v>#REF!</v>
      </c>
    </row>
    <row r="1523" spans="15:20" x14ac:dyDescent="0.2">
      <c r="O1523" t="e">
        <f t="shared" si="51"/>
        <v>#REF!</v>
      </c>
      <c r="P1523" t="e">
        <f>GRMSDetail!#REF!</f>
        <v>#REF!</v>
      </c>
      <c r="Q1523" s="161" t="e">
        <f>GRMSDetail!#REF!</f>
        <v>#REF!</v>
      </c>
      <c r="R1523" t="e">
        <f>GRMSDetail!#REF!</f>
        <v>#REF!</v>
      </c>
      <c r="S1523" t="e">
        <f>GRMSDetail!#REF!</f>
        <v>#REF!</v>
      </c>
      <c r="T1523" t="e">
        <f>VLOOKUP('XL-OPT'!Q1523,Months!$A$4:$D$288,4)</f>
        <v>#REF!</v>
      </c>
    </row>
    <row r="1524" spans="15:20" x14ac:dyDescent="0.2">
      <c r="O1524" t="e">
        <f t="shared" si="51"/>
        <v>#REF!</v>
      </c>
      <c r="P1524" t="e">
        <f>GRMSDetail!#REF!</f>
        <v>#REF!</v>
      </c>
      <c r="Q1524" s="161" t="e">
        <f>GRMSDetail!#REF!</f>
        <v>#REF!</v>
      </c>
      <c r="R1524" t="e">
        <f>GRMSDetail!#REF!</f>
        <v>#REF!</v>
      </c>
      <c r="S1524" t="e">
        <f>GRMSDetail!#REF!</f>
        <v>#REF!</v>
      </c>
      <c r="T1524" t="e">
        <f>VLOOKUP('XL-OPT'!Q1524,Months!$A$4:$D$288,4)</f>
        <v>#REF!</v>
      </c>
    </row>
    <row r="1525" spans="15:20" x14ac:dyDescent="0.2">
      <c r="O1525" t="e">
        <f t="shared" si="51"/>
        <v>#REF!</v>
      </c>
      <c r="P1525" t="e">
        <f>GRMSDetail!#REF!</f>
        <v>#REF!</v>
      </c>
      <c r="Q1525" s="161" t="e">
        <f>GRMSDetail!#REF!</f>
        <v>#REF!</v>
      </c>
      <c r="R1525" t="e">
        <f>GRMSDetail!#REF!</f>
        <v>#REF!</v>
      </c>
      <c r="S1525" t="e">
        <f>GRMSDetail!#REF!</f>
        <v>#REF!</v>
      </c>
      <c r="T1525" t="e">
        <f>VLOOKUP('XL-OPT'!Q1525,Months!$A$4:$D$288,4)</f>
        <v>#REF!</v>
      </c>
    </row>
    <row r="1526" spans="15:20" x14ac:dyDescent="0.2">
      <c r="O1526" t="e">
        <f t="shared" si="51"/>
        <v>#REF!</v>
      </c>
      <c r="P1526" t="e">
        <f>GRMSDetail!#REF!</f>
        <v>#REF!</v>
      </c>
      <c r="Q1526" s="161" t="e">
        <f>GRMSDetail!#REF!</f>
        <v>#REF!</v>
      </c>
      <c r="R1526" t="e">
        <f>GRMSDetail!#REF!</f>
        <v>#REF!</v>
      </c>
      <c r="S1526" t="e">
        <f>GRMSDetail!#REF!</f>
        <v>#REF!</v>
      </c>
      <c r="T1526" t="e">
        <f>VLOOKUP('XL-OPT'!Q1526,Months!$A$4:$D$288,4)</f>
        <v>#REF!</v>
      </c>
    </row>
    <row r="1527" spans="15:20" x14ac:dyDescent="0.2">
      <c r="O1527" t="e">
        <f t="shared" si="51"/>
        <v>#REF!</v>
      </c>
      <c r="P1527" t="e">
        <f>GRMSDetail!#REF!</f>
        <v>#REF!</v>
      </c>
      <c r="Q1527" s="161" t="e">
        <f>GRMSDetail!#REF!</f>
        <v>#REF!</v>
      </c>
      <c r="R1527" t="e">
        <f>GRMSDetail!#REF!</f>
        <v>#REF!</v>
      </c>
      <c r="S1527" t="e">
        <f>GRMSDetail!#REF!</f>
        <v>#REF!</v>
      </c>
      <c r="T1527" t="e">
        <f>VLOOKUP('XL-OPT'!Q1527,Months!$A$4:$D$288,4)</f>
        <v>#REF!</v>
      </c>
    </row>
    <row r="1528" spans="15:20" x14ac:dyDescent="0.2">
      <c r="O1528" t="e">
        <f t="shared" si="51"/>
        <v>#REF!</v>
      </c>
      <c r="P1528" t="e">
        <f>GRMSDetail!#REF!</f>
        <v>#REF!</v>
      </c>
      <c r="Q1528" s="161" t="e">
        <f>GRMSDetail!#REF!</f>
        <v>#REF!</v>
      </c>
      <c r="R1528" t="e">
        <f>GRMSDetail!#REF!</f>
        <v>#REF!</v>
      </c>
      <c r="S1528" t="e">
        <f>GRMSDetail!#REF!</f>
        <v>#REF!</v>
      </c>
      <c r="T1528" t="e">
        <f>VLOOKUP('XL-OPT'!Q1528,Months!$A$4:$D$288,4)</f>
        <v>#REF!</v>
      </c>
    </row>
    <row r="1529" spans="15:20" x14ac:dyDescent="0.2">
      <c r="O1529" t="e">
        <f t="shared" si="51"/>
        <v>#REF!</v>
      </c>
      <c r="P1529" t="e">
        <f>GRMSDetail!#REF!</f>
        <v>#REF!</v>
      </c>
      <c r="Q1529" s="161" t="e">
        <f>GRMSDetail!#REF!</f>
        <v>#REF!</v>
      </c>
      <c r="R1529" t="e">
        <f>GRMSDetail!#REF!</f>
        <v>#REF!</v>
      </c>
      <c r="S1529" t="e">
        <f>GRMSDetail!#REF!</f>
        <v>#REF!</v>
      </c>
      <c r="T1529" t="e">
        <f>VLOOKUP('XL-OPT'!Q1529,Months!$A$4:$D$288,4)</f>
        <v>#REF!</v>
      </c>
    </row>
    <row r="1530" spans="15:20" x14ac:dyDescent="0.2">
      <c r="O1530" t="e">
        <f t="shared" si="51"/>
        <v>#REF!</v>
      </c>
      <c r="P1530" t="e">
        <f>GRMSDetail!#REF!</f>
        <v>#REF!</v>
      </c>
      <c r="Q1530" s="161" t="e">
        <f>GRMSDetail!#REF!</f>
        <v>#REF!</v>
      </c>
      <c r="R1530" t="e">
        <f>GRMSDetail!#REF!</f>
        <v>#REF!</v>
      </c>
      <c r="S1530" t="e">
        <f>GRMSDetail!#REF!</f>
        <v>#REF!</v>
      </c>
      <c r="T1530" t="e">
        <f>VLOOKUP('XL-OPT'!Q1530,Months!$A$4:$D$288,4)</f>
        <v>#REF!</v>
      </c>
    </row>
    <row r="1531" spans="15:20" x14ac:dyDescent="0.2">
      <c r="O1531" t="e">
        <f t="shared" si="51"/>
        <v>#REF!</v>
      </c>
      <c r="P1531" t="e">
        <f>GRMSDetail!#REF!</f>
        <v>#REF!</v>
      </c>
      <c r="Q1531" s="161" t="e">
        <f>GRMSDetail!#REF!</f>
        <v>#REF!</v>
      </c>
      <c r="R1531" t="e">
        <f>GRMSDetail!#REF!</f>
        <v>#REF!</v>
      </c>
      <c r="S1531" t="e">
        <f>GRMSDetail!#REF!</f>
        <v>#REF!</v>
      </c>
      <c r="T1531" t="e">
        <f>VLOOKUP('XL-OPT'!Q1531,Months!$A$4:$D$288,4)</f>
        <v>#REF!</v>
      </c>
    </row>
    <row r="1532" spans="15:20" x14ac:dyDescent="0.2">
      <c r="O1532" t="e">
        <f t="shared" si="51"/>
        <v>#REF!</v>
      </c>
      <c r="P1532" t="e">
        <f>GRMSDetail!#REF!</f>
        <v>#REF!</v>
      </c>
      <c r="Q1532" s="161" t="e">
        <f>GRMSDetail!#REF!</f>
        <v>#REF!</v>
      </c>
      <c r="R1532" t="e">
        <f>GRMSDetail!#REF!</f>
        <v>#REF!</v>
      </c>
      <c r="S1532" t="e">
        <f>GRMSDetail!#REF!</f>
        <v>#REF!</v>
      </c>
      <c r="T1532" t="e">
        <f>VLOOKUP('XL-OPT'!Q1532,Months!$A$4:$D$288,4)</f>
        <v>#REF!</v>
      </c>
    </row>
    <row r="1533" spans="15:20" x14ac:dyDescent="0.2">
      <c r="O1533" t="e">
        <f t="shared" si="51"/>
        <v>#REF!</v>
      </c>
      <c r="P1533" t="e">
        <f>GRMSDetail!#REF!</f>
        <v>#REF!</v>
      </c>
      <c r="Q1533" s="161" t="e">
        <f>GRMSDetail!#REF!</f>
        <v>#REF!</v>
      </c>
      <c r="R1533" t="e">
        <f>GRMSDetail!#REF!</f>
        <v>#REF!</v>
      </c>
      <c r="S1533" t="e">
        <f>GRMSDetail!#REF!</f>
        <v>#REF!</v>
      </c>
      <c r="T1533" t="e">
        <f>VLOOKUP('XL-OPT'!Q1533,Months!$A$4:$D$288,4)</f>
        <v>#REF!</v>
      </c>
    </row>
    <row r="1534" spans="15:20" x14ac:dyDescent="0.2">
      <c r="O1534" t="e">
        <f t="shared" si="51"/>
        <v>#REF!</v>
      </c>
      <c r="P1534" t="e">
        <f>GRMSDetail!#REF!</f>
        <v>#REF!</v>
      </c>
      <c r="Q1534" s="161" t="e">
        <f>GRMSDetail!#REF!</f>
        <v>#REF!</v>
      </c>
      <c r="R1534" t="e">
        <f>GRMSDetail!#REF!</f>
        <v>#REF!</v>
      </c>
      <c r="S1534" t="e">
        <f>GRMSDetail!#REF!</f>
        <v>#REF!</v>
      </c>
      <c r="T1534" t="e">
        <f>VLOOKUP('XL-OPT'!Q1534,Months!$A$4:$D$288,4)</f>
        <v>#REF!</v>
      </c>
    </row>
    <row r="1535" spans="15:20" x14ac:dyDescent="0.2">
      <c r="O1535" t="e">
        <f t="shared" si="51"/>
        <v>#REF!</v>
      </c>
      <c r="P1535" t="e">
        <f>GRMSDetail!#REF!</f>
        <v>#REF!</v>
      </c>
      <c r="Q1535" s="161" t="e">
        <f>GRMSDetail!#REF!</f>
        <v>#REF!</v>
      </c>
      <c r="R1535" t="e">
        <f>GRMSDetail!#REF!</f>
        <v>#REF!</v>
      </c>
      <c r="S1535" t="e">
        <f>GRMSDetail!#REF!</f>
        <v>#REF!</v>
      </c>
      <c r="T1535" t="e">
        <f>VLOOKUP('XL-OPT'!Q1535,Months!$A$4:$D$288,4)</f>
        <v>#REF!</v>
      </c>
    </row>
    <row r="1536" spans="15:20" x14ac:dyDescent="0.2">
      <c r="O1536" t="e">
        <f t="shared" si="51"/>
        <v>#REF!</v>
      </c>
      <c r="P1536" t="e">
        <f>GRMSDetail!#REF!</f>
        <v>#REF!</v>
      </c>
      <c r="Q1536" s="161" t="e">
        <f>GRMSDetail!#REF!</f>
        <v>#REF!</v>
      </c>
      <c r="R1536" t="e">
        <f>GRMSDetail!#REF!</f>
        <v>#REF!</v>
      </c>
      <c r="S1536" t="e">
        <f>GRMSDetail!#REF!</f>
        <v>#REF!</v>
      </c>
      <c r="T1536" t="e">
        <f>VLOOKUP('XL-OPT'!Q1536,Months!$A$4:$D$288,4)</f>
        <v>#REF!</v>
      </c>
    </row>
    <row r="1537" spans="15:20" x14ac:dyDescent="0.2">
      <c r="O1537" t="e">
        <f t="shared" ref="O1537:O1600" si="52">CONCATENATE(P1537,Q1537)</f>
        <v>#REF!</v>
      </c>
      <c r="P1537" t="e">
        <f>GRMSDetail!#REF!</f>
        <v>#REF!</v>
      </c>
      <c r="Q1537" s="161" t="e">
        <f>GRMSDetail!#REF!</f>
        <v>#REF!</v>
      </c>
      <c r="R1537" t="e">
        <f>GRMSDetail!#REF!</f>
        <v>#REF!</v>
      </c>
      <c r="S1537" t="e">
        <f>GRMSDetail!#REF!</f>
        <v>#REF!</v>
      </c>
      <c r="T1537" t="e">
        <f>VLOOKUP('XL-OPT'!Q1537,Months!$A$4:$D$288,4)</f>
        <v>#REF!</v>
      </c>
    </row>
    <row r="1538" spans="15:20" x14ac:dyDescent="0.2">
      <c r="O1538" t="e">
        <f t="shared" si="52"/>
        <v>#REF!</v>
      </c>
      <c r="P1538" t="e">
        <f>GRMSDetail!#REF!</f>
        <v>#REF!</v>
      </c>
      <c r="Q1538" s="161" t="e">
        <f>GRMSDetail!#REF!</f>
        <v>#REF!</v>
      </c>
      <c r="R1538" t="e">
        <f>GRMSDetail!#REF!</f>
        <v>#REF!</v>
      </c>
      <c r="S1538" t="e">
        <f>GRMSDetail!#REF!</f>
        <v>#REF!</v>
      </c>
      <c r="T1538" t="e">
        <f>VLOOKUP('XL-OPT'!Q1538,Months!$A$4:$D$288,4)</f>
        <v>#REF!</v>
      </c>
    </row>
    <row r="1539" spans="15:20" x14ac:dyDescent="0.2">
      <c r="O1539" t="e">
        <f t="shared" si="52"/>
        <v>#REF!</v>
      </c>
      <c r="P1539" t="e">
        <f>GRMSDetail!#REF!</f>
        <v>#REF!</v>
      </c>
      <c r="Q1539" s="161" t="e">
        <f>GRMSDetail!#REF!</f>
        <v>#REF!</v>
      </c>
      <c r="R1539" t="e">
        <f>GRMSDetail!#REF!</f>
        <v>#REF!</v>
      </c>
      <c r="S1539" t="e">
        <f>GRMSDetail!#REF!</f>
        <v>#REF!</v>
      </c>
      <c r="T1539" t="e">
        <f>VLOOKUP('XL-OPT'!Q1539,Months!$A$4:$D$288,4)</f>
        <v>#REF!</v>
      </c>
    </row>
    <row r="1540" spans="15:20" x14ac:dyDescent="0.2">
      <c r="O1540" t="e">
        <f t="shared" si="52"/>
        <v>#REF!</v>
      </c>
      <c r="P1540" t="e">
        <f>GRMSDetail!#REF!</f>
        <v>#REF!</v>
      </c>
      <c r="Q1540" s="161" t="e">
        <f>GRMSDetail!#REF!</f>
        <v>#REF!</v>
      </c>
      <c r="R1540" t="e">
        <f>GRMSDetail!#REF!</f>
        <v>#REF!</v>
      </c>
      <c r="S1540" t="e">
        <f>GRMSDetail!#REF!</f>
        <v>#REF!</v>
      </c>
      <c r="T1540" t="e">
        <f>VLOOKUP('XL-OPT'!Q1540,Months!$A$4:$D$288,4)</f>
        <v>#REF!</v>
      </c>
    </row>
    <row r="1541" spans="15:20" x14ac:dyDescent="0.2">
      <c r="O1541" t="e">
        <f t="shared" si="52"/>
        <v>#REF!</v>
      </c>
      <c r="P1541" t="e">
        <f>GRMSDetail!#REF!</f>
        <v>#REF!</v>
      </c>
      <c r="Q1541" s="161" t="e">
        <f>GRMSDetail!#REF!</f>
        <v>#REF!</v>
      </c>
      <c r="R1541" t="e">
        <f>GRMSDetail!#REF!</f>
        <v>#REF!</v>
      </c>
      <c r="S1541" t="e">
        <f>GRMSDetail!#REF!</f>
        <v>#REF!</v>
      </c>
      <c r="T1541" t="e">
        <f>VLOOKUP('XL-OPT'!Q1541,Months!$A$4:$D$288,4)</f>
        <v>#REF!</v>
      </c>
    </row>
    <row r="1542" spans="15:20" x14ac:dyDescent="0.2">
      <c r="O1542" t="e">
        <f t="shared" si="52"/>
        <v>#REF!</v>
      </c>
      <c r="P1542" t="e">
        <f>GRMSDetail!#REF!</f>
        <v>#REF!</v>
      </c>
      <c r="Q1542" s="161" t="e">
        <f>GRMSDetail!#REF!</f>
        <v>#REF!</v>
      </c>
      <c r="R1542" t="e">
        <f>GRMSDetail!#REF!</f>
        <v>#REF!</v>
      </c>
      <c r="S1542" t="e">
        <f>GRMSDetail!#REF!</f>
        <v>#REF!</v>
      </c>
      <c r="T1542" t="e">
        <f>VLOOKUP('XL-OPT'!Q1542,Months!$A$4:$D$288,4)</f>
        <v>#REF!</v>
      </c>
    </row>
    <row r="1543" spans="15:20" x14ac:dyDescent="0.2">
      <c r="O1543" t="e">
        <f t="shared" si="52"/>
        <v>#REF!</v>
      </c>
      <c r="P1543" t="e">
        <f>GRMSDetail!#REF!</f>
        <v>#REF!</v>
      </c>
      <c r="Q1543" s="161" t="e">
        <f>GRMSDetail!#REF!</f>
        <v>#REF!</v>
      </c>
      <c r="R1543" t="e">
        <f>GRMSDetail!#REF!</f>
        <v>#REF!</v>
      </c>
      <c r="S1543" t="e">
        <f>GRMSDetail!#REF!</f>
        <v>#REF!</v>
      </c>
      <c r="T1543" t="e">
        <f>VLOOKUP('XL-OPT'!Q1543,Months!$A$4:$D$288,4)</f>
        <v>#REF!</v>
      </c>
    </row>
    <row r="1544" spans="15:20" x14ac:dyDescent="0.2">
      <c r="O1544" t="e">
        <f t="shared" si="52"/>
        <v>#REF!</v>
      </c>
      <c r="P1544" t="e">
        <f>GRMSDetail!#REF!</f>
        <v>#REF!</v>
      </c>
      <c r="Q1544" s="161" t="e">
        <f>GRMSDetail!#REF!</f>
        <v>#REF!</v>
      </c>
      <c r="R1544" t="e">
        <f>GRMSDetail!#REF!</f>
        <v>#REF!</v>
      </c>
      <c r="S1544" t="e">
        <f>GRMSDetail!#REF!</f>
        <v>#REF!</v>
      </c>
      <c r="T1544" t="e">
        <f>VLOOKUP('XL-OPT'!Q1544,Months!$A$4:$D$288,4)</f>
        <v>#REF!</v>
      </c>
    </row>
    <row r="1545" spans="15:20" x14ac:dyDescent="0.2">
      <c r="O1545" t="e">
        <f t="shared" si="52"/>
        <v>#REF!</v>
      </c>
      <c r="P1545" t="e">
        <f>GRMSDetail!#REF!</f>
        <v>#REF!</v>
      </c>
      <c r="Q1545" s="161" t="e">
        <f>GRMSDetail!#REF!</f>
        <v>#REF!</v>
      </c>
      <c r="R1545" t="e">
        <f>GRMSDetail!#REF!</f>
        <v>#REF!</v>
      </c>
      <c r="S1545" t="e">
        <f>GRMSDetail!#REF!</f>
        <v>#REF!</v>
      </c>
      <c r="T1545" t="e">
        <f>VLOOKUP('XL-OPT'!Q1545,Months!$A$4:$D$288,4)</f>
        <v>#REF!</v>
      </c>
    </row>
    <row r="1546" spans="15:20" x14ac:dyDescent="0.2">
      <c r="O1546" t="e">
        <f t="shared" si="52"/>
        <v>#REF!</v>
      </c>
      <c r="P1546" t="e">
        <f>GRMSDetail!#REF!</f>
        <v>#REF!</v>
      </c>
      <c r="Q1546" s="161" t="e">
        <f>GRMSDetail!#REF!</f>
        <v>#REF!</v>
      </c>
      <c r="R1546" t="e">
        <f>GRMSDetail!#REF!</f>
        <v>#REF!</v>
      </c>
      <c r="S1546" t="e">
        <f>GRMSDetail!#REF!</f>
        <v>#REF!</v>
      </c>
      <c r="T1546" t="e">
        <f>VLOOKUP('XL-OPT'!Q1546,Months!$A$4:$D$288,4)</f>
        <v>#REF!</v>
      </c>
    </row>
    <row r="1547" spans="15:20" x14ac:dyDescent="0.2">
      <c r="O1547" t="e">
        <f t="shared" si="52"/>
        <v>#REF!</v>
      </c>
      <c r="P1547" t="e">
        <f>GRMSDetail!#REF!</f>
        <v>#REF!</v>
      </c>
      <c r="Q1547" s="161" t="e">
        <f>GRMSDetail!#REF!</f>
        <v>#REF!</v>
      </c>
      <c r="R1547" t="e">
        <f>GRMSDetail!#REF!</f>
        <v>#REF!</v>
      </c>
      <c r="S1547" t="e">
        <f>GRMSDetail!#REF!</f>
        <v>#REF!</v>
      </c>
      <c r="T1547" t="e">
        <f>VLOOKUP('XL-OPT'!Q1547,Months!$A$4:$D$288,4)</f>
        <v>#REF!</v>
      </c>
    </row>
    <row r="1548" spans="15:20" x14ac:dyDescent="0.2">
      <c r="O1548" t="e">
        <f t="shared" si="52"/>
        <v>#REF!</v>
      </c>
      <c r="P1548" t="e">
        <f>GRMSDetail!#REF!</f>
        <v>#REF!</v>
      </c>
      <c r="Q1548" s="161" t="e">
        <f>GRMSDetail!#REF!</f>
        <v>#REF!</v>
      </c>
      <c r="R1548" t="e">
        <f>GRMSDetail!#REF!</f>
        <v>#REF!</v>
      </c>
      <c r="S1548" t="e">
        <f>GRMSDetail!#REF!</f>
        <v>#REF!</v>
      </c>
      <c r="T1548" t="e">
        <f>VLOOKUP('XL-OPT'!Q1548,Months!$A$4:$D$288,4)</f>
        <v>#REF!</v>
      </c>
    </row>
    <row r="1549" spans="15:20" x14ac:dyDescent="0.2">
      <c r="O1549" t="e">
        <f t="shared" si="52"/>
        <v>#REF!</v>
      </c>
      <c r="P1549" t="e">
        <f>GRMSDetail!#REF!</f>
        <v>#REF!</v>
      </c>
      <c r="Q1549" s="161" t="e">
        <f>GRMSDetail!#REF!</f>
        <v>#REF!</v>
      </c>
      <c r="R1549" t="e">
        <f>GRMSDetail!#REF!</f>
        <v>#REF!</v>
      </c>
      <c r="S1549" t="e">
        <f>GRMSDetail!#REF!</f>
        <v>#REF!</v>
      </c>
      <c r="T1549" t="e">
        <f>VLOOKUP('XL-OPT'!Q1549,Months!$A$4:$D$288,4)</f>
        <v>#REF!</v>
      </c>
    </row>
    <row r="1550" spans="15:20" x14ac:dyDescent="0.2">
      <c r="O1550" t="e">
        <f t="shared" si="52"/>
        <v>#REF!</v>
      </c>
      <c r="P1550" t="e">
        <f>GRMSDetail!#REF!</f>
        <v>#REF!</v>
      </c>
      <c r="Q1550" s="161" t="e">
        <f>GRMSDetail!#REF!</f>
        <v>#REF!</v>
      </c>
      <c r="R1550" t="e">
        <f>GRMSDetail!#REF!</f>
        <v>#REF!</v>
      </c>
      <c r="S1550" t="e">
        <f>GRMSDetail!#REF!</f>
        <v>#REF!</v>
      </c>
      <c r="T1550" t="e">
        <f>VLOOKUP('XL-OPT'!Q1550,Months!$A$4:$D$288,4)</f>
        <v>#REF!</v>
      </c>
    </row>
    <row r="1551" spans="15:20" x14ac:dyDescent="0.2">
      <c r="O1551" t="e">
        <f t="shared" si="52"/>
        <v>#REF!</v>
      </c>
      <c r="P1551" t="e">
        <f>GRMSDetail!#REF!</f>
        <v>#REF!</v>
      </c>
      <c r="Q1551" s="161" t="e">
        <f>GRMSDetail!#REF!</f>
        <v>#REF!</v>
      </c>
      <c r="R1551" t="e">
        <f>GRMSDetail!#REF!</f>
        <v>#REF!</v>
      </c>
      <c r="S1551" t="e">
        <f>GRMSDetail!#REF!</f>
        <v>#REF!</v>
      </c>
      <c r="T1551" t="e">
        <f>VLOOKUP('XL-OPT'!Q1551,Months!$A$4:$D$288,4)</f>
        <v>#REF!</v>
      </c>
    </row>
    <row r="1552" spans="15:20" x14ac:dyDescent="0.2">
      <c r="O1552" t="e">
        <f t="shared" si="52"/>
        <v>#REF!</v>
      </c>
      <c r="P1552" t="e">
        <f>GRMSDetail!#REF!</f>
        <v>#REF!</v>
      </c>
      <c r="Q1552" s="161" t="e">
        <f>GRMSDetail!#REF!</f>
        <v>#REF!</v>
      </c>
      <c r="R1552" t="e">
        <f>GRMSDetail!#REF!</f>
        <v>#REF!</v>
      </c>
      <c r="S1552" t="e">
        <f>GRMSDetail!#REF!</f>
        <v>#REF!</v>
      </c>
      <c r="T1552" t="e">
        <f>VLOOKUP('XL-OPT'!Q1552,Months!$A$4:$D$288,4)</f>
        <v>#REF!</v>
      </c>
    </row>
    <row r="1553" spans="15:20" x14ac:dyDescent="0.2">
      <c r="O1553" t="e">
        <f t="shared" si="52"/>
        <v>#REF!</v>
      </c>
      <c r="P1553" t="e">
        <f>GRMSDetail!#REF!</f>
        <v>#REF!</v>
      </c>
      <c r="Q1553" s="161" t="e">
        <f>GRMSDetail!#REF!</f>
        <v>#REF!</v>
      </c>
      <c r="R1553" t="e">
        <f>GRMSDetail!#REF!</f>
        <v>#REF!</v>
      </c>
      <c r="S1553" t="e">
        <f>GRMSDetail!#REF!</f>
        <v>#REF!</v>
      </c>
      <c r="T1553" t="e">
        <f>VLOOKUP('XL-OPT'!Q1553,Months!$A$4:$D$288,4)</f>
        <v>#REF!</v>
      </c>
    </row>
    <row r="1554" spans="15:20" x14ac:dyDescent="0.2">
      <c r="O1554" t="e">
        <f t="shared" si="52"/>
        <v>#REF!</v>
      </c>
      <c r="P1554" t="e">
        <f>GRMSDetail!#REF!</f>
        <v>#REF!</v>
      </c>
      <c r="Q1554" s="161" t="e">
        <f>GRMSDetail!#REF!</f>
        <v>#REF!</v>
      </c>
      <c r="R1554" t="e">
        <f>GRMSDetail!#REF!</f>
        <v>#REF!</v>
      </c>
      <c r="S1554" t="e">
        <f>GRMSDetail!#REF!</f>
        <v>#REF!</v>
      </c>
      <c r="T1554" t="e">
        <f>VLOOKUP('XL-OPT'!Q1554,Months!$A$4:$D$288,4)</f>
        <v>#REF!</v>
      </c>
    </row>
    <row r="1555" spans="15:20" x14ac:dyDescent="0.2">
      <c r="O1555" t="e">
        <f t="shared" si="52"/>
        <v>#REF!</v>
      </c>
      <c r="P1555" t="e">
        <f>GRMSDetail!#REF!</f>
        <v>#REF!</v>
      </c>
      <c r="Q1555" s="161" t="e">
        <f>GRMSDetail!#REF!</f>
        <v>#REF!</v>
      </c>
      <c r="R1555" t="e">
        <f>GRMSDetail!#REF!</f>
        <v>#REF!</v>
      </c>
      <c r="S1555" t="e">
        <f>GRMSDetail!#REF!</f>
        <v>#REF!</v>
      </c>
      <c r="T1555" t="e">
        <f>VLOOKUP('XL-OPT'!Q1555,Months!$A$4:$D$288,4)</f>
        <v>#REF!</v>
      </c>
    </row>
    <row r="1556" spans="15:20" x14ac:dyDescent="0.2">
      <c r="O1556" t="e">
        <f t="shared" si="52"/>
        <v>#REF!</v>
      </c>
      <c r="P1556" t="e">
        <f>GRMSDetail!#REF!</f>
        <v>#REF!</v>
      </c>
      <c r="Q1556" s="161" t="e">
        <f>GRMSDetail!#REF!</f>
        <v>#REF!</v>
      </c>
      <c r="R1556" t="e">
        <f>GRMSDetail!#REF!</f>
        <v>#REF!</v>
      </c>
      <c r="S1556" t="e">
        <f>GRMSDetail!#REF!</f>
        <v>#REF!</v>
      </c>
      <c r="T1556" t="e">
        <f>VLOOKUP('XL-OPT'!Q1556,Months!$A$4:$D$288,4)</f>
        <v>#REF!</v>
      </c>
    </row>
    <row r="1557" spans="15:20" x14ac:dyDescent="0.2">
      <c r="O1557" t="e">
        <f t="shared" si="52"/>
        <v>#REF!</v>
      </c>
      <c r="P1557" t="e">
        <f>GRMSDetail!#REF!</f>
        <v>#REF!</v>
      </c>
      <c r="Q1557" s="161" t="e">
        <f>GRMSDetail!#REF!</f>
        <v>#REF!</v>
      </c>
      <c r="R1557" t="e">
        <f>GRMSDetail!#REF!</f>
        <v>#REF!</v>
      </c>
      <c r="S1557" t="e">
        <f>GRMSDetail!#REF!</f>
        <v>#REF!</v>
      </c>
      <c r="T1557" t="e">
        <f>VLOOKUP('XL-OPT'!Q1557,Months!$A$4:$D$288,4)</f>
        <v>#REF!</v>
      </c>
    </row>
    <row r="1558" spans="15:20" x14ac:dyDescent="0.2">
      <c r="O1558" t="e">
        <f t="shared" si="52"/>
        <v>#REF!</v>
      </c>
      <c r="P1558" t="e">
        <f>GRMSDetail!#REF!</f>
        <v>#REF!</v>
      </c>
      <c r="Q1558" s="161" t="e">
        <f>GRMSDetail!#REF!</f>
        <v>#REF!</v>
      </c>
      <c r="R1558" t="e">
        <f>GRMSDetail!#REF!</f>
        <v>#REF!</v>
      </c>
      <c r="S1558" t="e">
        <f>GRMSDetail!#REF!</f>
        <v>#REF!</v>
      </c>
      <c r="T1558" t="e">
        <f>VLOOKUP('XL-OPT'!Q1558,Months!$A$4:$D$288,4)</f>
        <v>#REF!</v>
      </c>
    </row>
    <row r="1559" spans="15:20" x14ac:dyDescent="0.2">
      <c r="O1559" t="e">
        <f t="shared" si="52"/>
        <v>#REF!</v>
      </c>
      <c r="P1559" t="e">
        <f>GRMSDetail!#REF!</f>
        <v>#REF!</v>
      </c>
      <c r="Q1559" s="161" t="e">
        <f>GRMSDetail!#REF!</f>
        <v>#REF!</v>
      </c>
      <c r="R1559" t="e">
        <f>GRMSDetail!#REF!</f>
        <v>#REF!</v>
      </c>
      <c r="S1559" t="e">
        <f>GRMSDetail!#REF!</f>
        <v>#REF!</v>
      </c>
      <c r="T1559" t="e">
        <f>VLOOKUP('XL-OPT'!Q1559,Months!$A$4:$D$288,4)</f>
        <v>#REF!</v>
      </c>
    </row>
    <row r="1560" spans="15:20" x14ac:dyDescent="0.2">
      <c r="O1560" t="e">
        <f t="shared" si="52"/>
        <v>#REF!</v>
      </c>
      <c r="P1560" t="e">
        <f>GRMSDetail!#REF!</f>
        <v>#REF!</v>
      </c>
      <c r="Q1560" s="161" t="e">
        <f>GRMSDetail!#REF!</f>
        <v>#REF!</v>
      </c>
      <c r="R1560" t="e">
        <f>GRMSDetail!#REF!</f>
        <v>#REF!</v>
      </c>
      <c r="S1560" t="e">
        <f>GRMSDetail!#REF!</f>
        <v>#REF!</v>
      </c>
      <c r="T1560" t="e">
        <f>VLOOKUP('XL-OPT'!Q1560,Months!$A$4:$D$288,4)</f>
        <v>#REF!</v>
      </c>
    </row>
    <row r="1561" spans="15:20" x14ac:dyDescent="0.2">
      <c r="O1561" t="e">
        <f t="shared" si="52"/>
        <v>#REF!</v>
      </c>
      <c r="P1561" t="e">
        <f>GRMSDetail!#REF!</f>
        <v>#REF!</v>
      </c>
      <c r="Q1561" s="161" t="e">
        <f>GRMSDetail!#REF!</f>
        <v>#REF!</v>
      </c>
      <c r="R1561" t="e">
        <f>GRMSDetail!#REF!</f>
        <v>#REF!</v>
      </c>
      <c r="S1561" t="e">
        <f>GRMSDetail!#REF!</f>
        <v>#REF!</v>
      </c>
      <c r="T1561" t="e">
        <f>VLOOKUP('XL-OPT'!Q1561,Months!$A$4:$D$288,4)</f>
        <v>#REF!</v>
      </c>
    </row>
    <row r="1562" spans="15:20" x14ac:dyDescent="0.2">
      <c r="O1562" t="e">
        <f t="shared" si="52"/>
        <v>#REF!</v>
      </c>
      <c r="P1562" t="e">
        <f>GRMSDetail!#REF!</f>
        <v>#REF!</v>
      </c>
      <c r="Q1562" s="161" t="e">
        <f>GRMSDetail!#REF!</f>
        <v>#REF!</v>
      </c>
      <c r="R1562" t="e">
        <f>GRMSDetail!#REF!</f>
        <v>#REF!</v>
      </c>
      <c r="S1562" t="e">
        <f>GRMSDetail!#REF!</f>
        <v>#REF!</v>
      </c>
      <c r="T1562" t="e">
        <f>VLOOKUP('XL-OPT'!Q1562,Months!$A$4:$D$288,4)</f>
        <v>#REF!</v>
      </c>
    </row>
    <row r="1563" spans="15:20" x14ac:dyDescent="0.2">
      <c r="O1563" t="e">
        <f t="shared" si="52"/>
        <v>#REF!</v>
      </c>
      <c r="P1563" t="e">
        <f>GRMSDetail!#REF!</f>
        <v>#REF!</v>
      </c>
      <c r="Q1563" s="161" t="e">
        <f>GRMSDetail!#REF!</f>
        <v>#REF!</v>
      </c>
      <c r="R1563" t="e">
        <f>GRMSDetail!#REF!</f>
        <v>#REF!</v>
      </c>
      <c r="S1563" t="e">
        <f>GRMSDetail!#REF!</f>
        <v>#REF!</v>
      </c>
      <c r="T1563" t="e">
        <f>VLOOKUP('XL-OPT'!Q1563,Months!$A$4:$D$288,4)</f>
        <v>#REF!</v>
      </c>
    </row>
    <row r="1564" spans="15:20" x14ac:dyDescent="0.2">
      <c r="O1564" t="e">
        <f t="shared" si="52"/>
        <v>#REF!</v>
      </c>
      <c r="P1564" t="e">
        <f>GRMSDetail!#REF!</f>
        <v>#REF!</v>
      </c>
      <c r="Q1564" s="161" t="e">
        <f>GRMSDetail!#REF!</f>
        <v>#REF!</v>
      </c>
      <c r="R1564" t="e">
        <f>GRMSDetail!#REF!</f>
        <v>#REF!</v>
      </c>
      <c r="S1564" t="e">
        <f>GRMSDetail!#REF!</f>
        <v>#REF!</v>
      </c>
      <c r="T1564" t="e">
        <f>VLOOKUP('XL-OPT'!Q1564,Months!$A$4:$D$288,4)</f>
        <v>#REF!</v>
      </c>
    </row>
    <row r="1565" spans="15:20" x14ac:dyDescent="0.2">
      <c r="O1565" t="e">
        <f t="shared" si="52"/>
        <v>#REF!</v>
      </c>
      <c r="P1565" t="e">
        <f>GRMSDetail!#REF!</f>
        <v>#REF!</v>
      </c>
      <c r="Q1565" s="161" t="e">
        <f>GRMSDetail!#REF!</f>
        <v>#REF!</v>
      </c>
      <c r="R1565" t="e">
        <f>GRMSDetail!#REF!</f>
        <v>#REF!</v>
      </c>
      <c r="S1565" t="e">
        <f>GRMSDetail!#REF!</f>
        <v>#REF!</v>
      </c>
      <c r="T1565" t="e">
        <f>VLOOKUP('XL-OPT'!Q1565,Months!$A$4:$D$288,4)</f>
        <v>#REF!</v>
      </c>
    </row>
    <row r="1566" spans="15:20" x14ac:dyDescent="0.2">
      <c r="O1566" t="e">
        <f t="shared" si="52"/>
        <v>#REF!</v>
      </c>
      <c r="P1566" t="e">
        <f>GRMSDetail!#REF!</f>
        <v>#REF!</v>
      </c>
      <c r="Q1566" s="161" t="e">
        <f>GRMSDetail!#REF!</f>
        <v>#REF!</v>
      </c>
      <c r="R1566" t="e">
        <f>GRMSDetail!#REF!</f>
        <v>#REF!</v>
      </c>
      <c r="S1566" t="e">
        <f>GRMSDetail!#REF!</f>
        <v>#REF!</v>
      </c>
      <c r="T1566" t="e">
        <f>VLOOKUP('XL-OPT'!Q1566,Months!$A$4:$D$288,4)</f>
        <v>#REF!</v>
      </c>
    </row>
    <row r="1567" spans="15:20" x14ac:dyDescent="0.2">
      <c r="O1567" t="e">
        <f t="shared" si="52"/>
        <v>#REF!</v>
      </c>
      <c r="P1567" t="e">
        <f>GRMSDetail!#REF!</f>
        <v>#REF!</v>
      </c>
      <c r="Q1567" s="161" t="e">
        <f>GRMSDetail!#REF!</f>
        <v>#REF!</v>
      </c>
      <c r="R1567" t="e">
        <f>GRMSDetail!#REF!</f>
        <v>#REF!</v>
      </c>
      <c r="S1567" t="e">
        <f>GRMSDetail!#REF!</f>
        <v>#REF!</v>
      </c>
      <c r="T1567" t="e">
        <f>VLOOKUP('XL-OPT'!Q1567,Months!$A$4:$D$288,4)</f>
        <v>#REF!</v>
      </c>
    </row>
    <row r="1568" spans="15:20" x14ac:dyDescent="0.2">
      <c r="O1568" t="e">
        <f t="shared" si="52"/>
        <v>#REF!</v>
      </c>
      <c r="P1568" t="e">
        <f>GRMSDetail!#REF!</f>
        <v>#REF!</v>
      </c>
      <c r="Q1568" s="161" t="e">
        <f>GRMSDetail!#REF!</f>
        <v>#REF!</v>
      </c>
      <c r="R1568" t="e">
        <f>GRMSDetail!#REF!</f>
        <v>#REF!</v>
      </c>
      <c r="S1568" t="e">
        <f>GRMSDetail!#REF!</f>
        <v>#REF!</v>
      </c>
      <c r="T1568" t="e">
        <f>VLOOKUP('XL-OPT'!Q1568,Months!$A$4:$D$288,4)</f>
        <v>#REF!</v>
      </c>
    </row>
    <row r="1569" spans="15:20" x14ac:dyDescent="0.2">
      <c r="O1569" t="e">
        <f t="shared" si="52"/>
        <v>#REF!</v>
      </c>
      <c r="P1569" t="e">
        <f>GRMSDetail!#REF!</f>
        <v>#REF!</v>
      </c>
      <c r="Q1569" s="161" t="e">
        <f>GRMSDetail!#REF!</f>
        <v>#REF!</v>
      </c>
      <c r="R1569" t="e">
        <f>GRMSDetail!#REF!</f>
        <v>#REF!</v>
      </c>
      <c r="S1569" t="e">
        <f>GRMSDetail!#REF!</f>
        <v>#REF!</v>
      </c>
      <c r="T1569" t="e">
        <f>VLOOKUP('XL-OPT'!Q1569,Months!$A$4:$D$288,4)</f>
        <v>#REF!</v>
      </c>
    </row>
    <row r="1570" spans="15:20" x14ac:dyDescent="0.2">
      <c r="O1570" t="e">
        <f t="shared" si="52"/>
        <v>#REF!</v>
      </c>
      <c r="P1570" t="e">
        <f>GRMSDetail!#REF!</f>
        <v>#REF!</v>
      </c>
      <c r="Q1570" s="161" t="e">
        <f>GRMSDetail!#REF!</f>
        <v>#REF!</v>
      </c>
      <c r="R1570" t="e">
        <f>GRMSDetail!#REF!</f>
        <v>#REF!</v>
      </c>
      <c r="S1570" t="e">
        <f>GRMSDetail!#REF!</f>
        <v>#REF!</v>
      </c>
      <c r="T1570" t="e">
        <f>VLOOKUP('XL-OPT'!Q1570,Months!$A$4:$D$288,4)</f>
        <v>#REF!</v>
      </c>
    </row>
    <row r="1571" spans="15:20" x14ac:dyDescent="0.2">
      <c r="O1571" t="e">
        <f t="shared" si="52"/>
        <v>#REF!</v>
      </c>
      <c r="P1571" t="e">
        <f>GRMSDetail!#REF!</f>
        <v>#REF!</v>
      </c>
      <c r="Q1571" s="161" t="e">
        <f>GRMSDetail!#REF!</f>
        <v>#REF!</v>
      </c>
      <c r="R1571" t="e">
        <f>GRMSDetail!#REF!</f>
        <v>#REF!</v>
      </c>
      <c r="S1571" t="e">
        <f>GRMSDetail!#REF!</f>
        <v>#REF!</v>
      </c>
      <c r="T1571" t="e">
        <f>VLOOKUP('XL-OPT'!Q1571,Months!$A$4:$D$288,4)</f>
        <v>#REF!</v>
      </c>
    </row>
    <row r="1572" spans="15:20" x14ac:dyDescent="0.2">
      <c r="O1572" t="e">
        <f t="shared" si="52"/>
        <v>#REF!</v>
      </c>
      <c r="P1572" t="e">
        <f>GRMSDetail!#REF!</f>
        <v>#REF!</v>
      </c>
      <c r="Q1572" s="161" t="e">
        <f>GRMSDetail!#REF!</f>
        <v>#REF!</v>
      </c>
      <c r="R1572" t="e">
        <f>GRMSDetail!#REF!</f>
        <v>#REF!</v>
      </c>
      <c r="S1572" t="e">
        <f>GRMSDetail!#REF!</f>
        <v>#REF!</v>
      </c>
      <c r="T1572" t="e">
        <f>VLOOKUP('XL-OPT'!Q1572,Months!$A$4:$D$288,4)</f>
        <v>#REF!</v>
      </c>
    </row>
    <row r="1573" spans="15:20" x14ac:dyDescent="0.2">
      <c r="O1573" t="e">
        <f t="shared" si="52"/>
        <v>#REF!</v>
      </c>
      <c r="P1573" t="e">
        <f>GRMSDetail!#REF!</f>
        <v>#REF!</v>
      </c>
      <c r="Q1573" s="161" t="e">
        <f>GRMSDetail!#REF!</f>
        <v>#REF!</v>
      </c>
      <c r="R1573" t="e">
        <f>GRMSDetail!#REF!</f>
        <v>#REF!</v>
      </c>
      <c r="S1573" t="e">
        <f>GRMSDetail!#REF!</f>
        <v>#REF!</v>
      </c>
      <c r="T1573" t="e">
        <f>VLOOKUP('XL-OPT'!Q1573,Months!$A$4:$D$288,4)</f>
        <v>#REF!</v>
      </c>
    </row>
    <row r="1574" spans="15:20" x14ac:dyDescent="0.2">
      <c r="O1574" t="e">
        <f t="shared" si="52"/>
        <v>#REF!</v>
      </c>
      <c r="P1574" t="e">
        <f>GRMSDetail!#REF!</f>
        <v>#REF!</v>
      </c>
      <c r="Q1574" s="161" t="e">
        <f>GRMSDetail!#REF!</f>
        <v>#REF!</v>
      </c>
      <c r="R1574" t="e">
        <f>GRMSDetail!#REF!</f>
        <v>#REF!</v>
      </c>
      <c r="S1574" t="e">
        <f>GRMSDetail!#REF!</f>
        <v>#REF!</v>
      </c>
      <c r="T1574" t="e">
        <f>VLOOKUP('XL-OPT'!Q1574,Months!$A$4:$D$288,4)</f>
        <v>#REF!</v>
      </c>
    </row>
    <row r="1575" spans="15:20" x14ac:dyDescent="0.2">
      <c r="O1575" t="e">
        <f t="shared" si="52"/>
        <v>#REF!</v>
      </c>
      <c r="P1575" t="e">
        <f>GRMSDetail!#REF!</f>
        <v>#REF!</v>
      </c>
      <c r="Q1575" s="161" t="e">
        <f>GRMSDetail!#REF!</f>
        <v>#REF!</v>
      </c>
      <c r="R1575" t="e">
        <f>GRMSDetail!#REF!</f>
        <v>#REF!</v>
      </c>
      <c r="S1575" t="e">
        <f>GRMSDetail!#REF!</f>
        <v>#REF!</v>
      </c>
      <c r="T1575" t="e">
        <f>VLOOKUP('XL-OPT'!Q1575,Months!$A$4:$D$288,4)</f>
        <v>#REF!</v>
      </c>
    </row>
    <row r="1576" spans="15:20" x14ac:dyDescent="0.2">
      <c r="O1576" t="e">
        <f t="shared" si="52"/>
        <v>#REF!</v>
      </c>
      <c r="P1576" t="e">
        <f>GRMSDetail!#REF!</f>
        <v>#REF!</v>
      </c>
      <c r="Q1576" s="161" t="e">
        <f>GRMSDetail!#REF!</f>
        <v>#REF!</v>
      </c>
      <c r="R1576" t="e">
        <f>GRMSDetail!#REF!</f>
        <v>#REF!</v>
      </c>
      <c r="S1576" t="e">
        <f>GRMSDetail!#REF!</f>
        <v>#REF!</v>
      </c>
      <c r="T1576" t="e">
        <f>VLOOKUP('XL-OPT'!Q1576,Months!$A$4:$D$288,4)</f>
        <v>#REF!</v>
      </c>
    </row>
    <row r="1577" spans="15:20" x14ac:dyDescent="0.2">
      <c r="O1577" t="e">
        <f t="shared" si="52"/>
        <v>#REF!</v>
      </c>
      <c r="P1577" t="e">
        <f>GRMSDetail!#REF!</f>
        <v>#REF!</v>
      </c>
      <c r="Q1577" s="161" t="e">
        <f>GRMSDetail!#REF!</f>
        <v>#REF!</v>
      </c>
      <c r="R1577" t="e">
        <f>GRMSDetail!#REF!</f>
        <v>#REF!</v>
      </c>
      <c r="S1577" t="e">
        <f>GRMSDetail!#REF!</f>
        <v>#REF!</v>
      </c>
      <c r="T1577" t="e">
        <f>VLOOKUP('XL-OPT'!Q1577,Months!$A$4:$D$288,4)</f>
        <v>#REF!</v>
      </c>
    </row>
    <row r="1578" spans="15:20" x14ac:dyDescent="0.2">
      <c r="O1578" t="e">
        <f t="shared" si="52"/>
        <v>#REF!</v>
      </c>
      <c r="P1578" t="e">
        <f>GRMSDetail!#REF!</f>
        <v>#REF!</v>
      </c>
      <c r="Q1578" s="161" t="e">
        <f>GRMSDetail!#REF!</f>
        <v>#REF!</v>
      </c>
      <c r="R1578" t="e">
        <f>GRMSDetail!#REF!</f>
        <v>#REF!</v>
      </c>
      <c r="S1578" t="e">
        <f>GRMSDetail!#REF!</f>
        <v>#REF!</v>
      </c>
      <c r="T1578" t="e">
        <f>VLOOKUP('XL-OPT'!Q1578,Months!$A$4:$D$288,4)</f>
        <v>#REF!</v>
      </c>
    </row>
    <row r="1579" spans="15:20" x14ac:dyDescent="0.2">
      <c r="O1579" t="e">
        <f t="shared" si="52"/>
        <v>#REF!</v>
      </c>
      <c r="P1579" t="e">
        <f>GRMSDetail!#REF!</f>
        <v>#REF!</v>
      </c>
      <c r="Q1579" s="161" t="e">
        <f>GRMSDetail!#REF!</f>
        <v>#REF!</v>
      </c>
      <c r="R1579" t="e">
        <f>GRMSDetail!#REF!</f>
        <v>#REF!</v>
      </c>
      <c r="S1579" t="e">
        <f>GRMSDetail!#REF!</f>
        <v>#REF!</v>
      </c>
      <c r="T1579" t="e">
        <f>VLOOKUP('XL-OPT'!Q1579,Months!$A$4:$D$288,4)</f>
        <v>#REF!</v>
      </c>
    </row>
    <row r="1580" spans="15:20" x14ac:dyDescent="0.2">
      <c r="O1580" t="e">
        <f t="shared" si="52"/>
        <v>#REF!</v>
      </c>
      <c r="P1580" t="e">
        <f>GRMSDetail!#REF!</f>
        <v>#REF!</v>
      </c>
      <c r="Q1580" s="161" t="e">
        <f>GRMSDetail!#REF!</f>
        <v>#REF!</v>
      </c>
      <c r="R1580" t="e">
        <f>GRMSDetail!#REF!</f>
        <v>#REF!</v>
      </c>
      <c r="S1580" t="e">
        <f>GRMSDetail!#REF!</f>
        <v>#REF!</v>
      </c>
      <c r="T1580" t="e">
        <f>VLOOKUP('XL-OPT'!Q1580,Months!$A$4:$D$288,4)</f>
        <v>#REF!</v>
      </c>
    </row>
    <row r="1581" spans="15:20" x14ac:dyDescent="0.2">
      <c r="O1581" t="e">
        <f t="shared" si="52"/>
        <v>#REF!</v>
      </c>
      <c r="P1581" t="e">
        <f>GRMSDetail!#REF!</f>
        <v>#REF!</v>
      </c>
      <c r="Q1581" s="161" t="e">
        <f>GRMSDetail!#REF!</f>
        <v>#REF!</v>
      </c>
      <c r="R1581" t="e">
        <f>GRMSDetail!#REF!</f>
        <v>#REF!</v>
      </c>
      <c r="S1581" t="e">
        <f>GRMSDetail!#REF!</f>
        <v>#REF!</v>
      </c>
      <c r="T1581" t="e">
        <f>VLOOKUP('XL-OPT'!Q1581,Months!$A$4:$D$288,4)</f>
        <v>#REF!</v>
      </c>
    </row>
    <row r="1582" spans="15:20" x14ac:dyDescent="0.2">
      <c r="O1582" t="e">
        <f t="shared" si="52"/>
        <v>#REF!</v>
      </c>
      <c r="P1582" t="e">
        <f>GRMSDetail!#REF!</f>
        <v>#REF!</v>
      </c>
      <c r="Q1582" s="161" t="e">
        <f>GRMSDetail!#REF!</f>
        <v>#REF!</v>
      </c>
      <c r="R1582" t="e">
        <f>GRMSDetail!#REF!</f>
        <v>#REF!</v>
      </c>
      <c r="S1582" t="e">
        <f>GRMSDetail!#REF!</f>
        <v>#REF!</v>
      </c>
      <c r="T1582" t="e">
        <f>VLOOKUP('XL-OPT'!Q1582,Months!$A$4:$D$288,4)</f>
        <v>#REF!</v>
      </c>
    </row>
    <row r="1583" spans="15:20" x14ac:dyDescent="0.2">
      <c r="O1583" t="e">
        <f t="shared" si="52"/>
        <v>#REF!</v>
      </c>
      <c r="P1583" t="e">
        <f>GRMSDetail!#REF!</f>
        <v>#REF!</v>
      </c>
      <c r="Q1583" s="161" t="e">
        <f>GRMSDetail!#REF!</f>
        <v>#REF!</v>
      </c>
      <c r="R1583" t="e">
        <f>GRMSDetail!#REF!</f>
        <v>#REF!</v>
      </c>
      <c r="S1583" t="e">
        <f>GRMSDetail!#REF!</f>
        <v>#REF!</v>
      </c>
      <c r="T1583" t="e">
        <f>VLOOKUP('XL-OPT'!Q1583,Months!$A$4:$D$288,4)</f>
        <v>#REF!</v>
      </c>
    </row>
    <row r="1584" spans="15:20" x14ac:dyDescent="0.2">
      <c r="O1584" t="e">
        <f t="shared" si="52"/>
        <v>#REF!</v>
      </c>
      <c r="P1584" t="e">
        <f>GRMSDetail!#REF!</f>
        <v>#REF!</v>
      </c>
      <c r="Q1584" s="161" t="e">
        <f>GRMSDetail!#REF!</f>
        <v>#REF!</v>
      </c>
      <c r="R1584" t="e">
        <f>GRMSDetail!#REF!</f>
        <v>#REF!</v>
      </c>
      <c r="S1584" t="e">
        <f>GRMSDetail!#REF!</f>
        <v>#REF!</v>
      </c>
      <c r="T1584" t="e">
        <f>VLOOKUP('XL-OPT'!Q1584,Months!$A$4:$D$288,4)</f>
        <v>#REF!</v>
      </c>
    </row>
    <row r="1585" spans="15:20" x14ac:dyDescent="0.2">
      <c r="O1585" t="e">
        <f t="shared" si="52"/>
        <v>#REF!</v>
      </c>
      <c r="P1585" t="e">
        <f>GRMSDetail!#REF!</f>
        <v>#REF!</v>
      </c>
      <c r="Q1585" s="161" t="e">
        <f>GRMSDetail!#REF!</f>
        <v>#REF!</v>
      </c>
      <c r="R1585" t="e">
        <f>GRMSDetail!#REF!</f>
        <v>#REF!</v>
      </c>
      <c r="S1585" t="e">
        <f>GRMSDetail!#REF!</f>
        <v>#REF!</v>
      </c>
      <c r="T1585" t="e">
        <f>VLOOKUP('XL-OPT'!Q1585,Months!$A$4:$D$288,4)</f>
        <v>#REF!</v>
      </c>
    </row>
    <row r="1586" spans="15:20" x14ac:dyDescent="0.2">
      <c r="O1586" t="e">
        <f t="shared" si="52"/>
        <v>#REF!</v>
      </c>
      <c r="P1586" t="e">
        <f>GRMSDetail!#REF!</f>
        <v>#REF!</v>
      </c>
      <c r="Q1586" s="161" t="e">
        <f>GRMSDetail!#REF!</f>
        <v>#REF!</v>
      </c>
      <c r="R1586" t="e">
        <f>GRMSDetail!#REF!</f>
        <v>#REF!</v>
      </c>
      <c r="S1586" t="e">
        <f>GRMSDetail!#REF!</f>
        <v>#REF!</v>
      </c>
      <c r="T1586" t="e">
        <f>VLOOKUP('XL-OPT'!Q1586,Months!$A$4:$D$288,4)</f>
        <v>#REF!</v>
      </c>
    </row>
    <row r="1587" spans="15:20" x14ac:dyDescent="0.2">
      <c r="O1587" t="e">
        <f t="shared" si="52"/>
        <v>#REF!</v>
      </c>
      <c r="P1587" t="e">
        <f>GRMSDetail!#REF!</f>
        <v>#REF!</v>
      </c>
      <c r="Q1587" s="161" t="e">
        <f>GRMSDetail!#REF!</f>
        <v>#REF!</v>
      </c>
      <c r="R1587" t="e">
        <f>GRMSDetail!#REF!</f>
        <v>#REF!</v>
      </c>
      <c r="S1587" t="e">
        <f>GRMSDetail!#REF!</f>
        <v>#REF!</v>
      </c>
      <c r="T1587" t="e">
        <f>VLOOKUP('XL-OPT'!Q1587,Months!$A$4:$D$288,4)</f>
        <v>#REF!</v>
      </c>
    </row>
    <row r="1588" spans="15:20" x14ac:dyDescent="0.2">
      <c r="O1588" t="e">
        <f t="shared" si="52"/>
        <v>#REF!</v>
      </c>
      <c r="P1588" t="e">
        <f>GRMSDetail!#REF!</f>
        <v>#REF!</v>
      </c>
      <c r="Q1588" s="161" t="e">
        <f>GRMSDetail!#REF!</f>
        <v>#REF!</v>
      </c>
      <c r="R1588" t="e">
        <f>GRMSDetail!#REF!</f>
        <v>#REF!</v>
      </c>
      <c r="S1588" t="e">
        <f>GRMSDetail!#REF!</f>
        <v>#REF!</v>
      </c>
      <c r="T1588" t="e">
        <f>VLOOKUP('XL-OPT'!Q1588,Months!$A$4:$D$288,4)</f>
        <v>#REF!</v>
      </c>
    </row>
    <row r="1589" spans="15:20" x14ac:dyDescent="0.2">
      <c r="O1589" t="e">
        <f t="shared" si="52"/>
        <v>#REF!</v>
      </c>
      <c r="P1589" t="e">
        <f>GRMSDetail!#REF!</f>
        <v>#REF!</v>
      </c>
      <c r="Q1589" s="161" t="e">
        <f>GRMSDetail!#REF!</f>
        <v>#REF!</v>
      </c>
      <c r="R1589" t="e">
        <f>GRMSDetail!#REF!</f>
        <v>#REF!</v>
      </c>
      <c r="S1589" t="e">
        <f>GRMSDetail!#REF!</f>
        <v>#REF!</v>
      </c>
      <c r="T1589" t="e">
        <f>VLOOKUP('XL-OPT'!Q1589,Months!$A$4:$D$288,4)</f>
        <v>#REF!</v>
      </c>
    </row>
    <row r="1590" spans="15:20" x14ac:dyDescent="0.2">
      <c r="O1590" t="e">
        <f t="shared" si="52"/>
        <v>#REF!</v>
      </c>
      <c r="P1590" t="e">
        <f>GRMSDetail!#REF!</f>
        <v>#REF!</v>
      </c>
      <c r="Q1590" s="161" t="e">
        <f>GRMSDetail!#REF!</f>
        <v>#REF!</v>
      </c>
      <c r="R1590" t="e">
        <f>GRMSDetail!#REF!</f>
        <v>#REF!</v>
      </c>
      <c r="S1590" t="e">
        <f>GRMSDetail!#REF!</f>
        <v>#REF!</v>
      </c>
      <c r="T1590" t="e">
        <f>VLOOKUP('XL-OPT'!Q1590,Months!$A$4:$D$288,4)</f>
        <v>#REF!</v>
      </c>
    </row>
    <row r="1591" spans="15:20" x14ac:dyDescent="0.2">
      <c r="O1591" t="e">
        <f t="shared" si="52"/>
        <v>#REF!</v>
      </c>
      <c r="P1591" t="e">
        <f>GRMSDetail!#REF!</f>
        <v>#REF!</v>
      </c>
      <c r="Q1591" s="161" t="e">
        <f>GRMSDetail!#REF!</f>
        <v>#REF!</v>
      </c>
      <c r="R1591" t="e">
        <f>GRMSDetail!#REF!</f>
        <v>#REF!</v>
      </c>
      <c r="S1591" t="e">
        <f>GRMSDetail!#REF!</f>
        <v>#REF!</v>
      </c>
      <c r="T1591" t="e">
        <f>VLOOKUP('XL-OPT'!Q1591,Months!$A$4:$D$288,4)</f>
        <v>#REF!</v>
      </c>
    </row>
    <row r="1592" spans="15:20" x14ac:dyDescent="0.2">
      <c r="O1592" t="e">
        <f t="shared" si="52"/>
        <v>#REF!</v>
      </c>
      <c r="P1592" t="e">
        <f>GRMSDetail!#REF!</f>
        <v>#REF!</v>
      </c>
      <c r="Q1592" s="161" t="e">
        <f>GRMSDetail!#REF!</f>
        <v>#REF!</v>
      </c>
      <c r="R1592" t="e">
        <f>GRMSDetail!#REF!</f>
        <v>#REF!</v>
      </c>
      <c r="S1592" t="e">
        <f>GRMSDetail!#REF!</f>
        <v>#REF!</v>
      </c>
      <c r="T1592" t="e">
        <f>VLOOKUP('XL-OPT'!Q1592,Months!$A$4:$D$288,4)</f>
        <v>#REF!</v>
      </c>
    </row>
    <row r="1593" spans="15:20" x14ac:dyDescent="0.2">
      <c r="O1593" t="e">
        <f t="shared" si="52"/>
        <v>#REF!</v>
      </c>
      <c r="P1593" t="e">
        <f>GRMSDetail!#REF!</f>
        <v>#REF!</v>
      </c>
      <c r="Q1593" s="161" t="e">
        <f>GRMSDetail!#REF!</f>
        <v>#REF!</v>
      </c>
      <c r="R1593" t="e">
        <f>GRMSDetail!#REF!</f>
        <v>#REF!</v>
      </c>
      <c r="S1593" t="e">
        <f>GRMSDetail!#REF!</f>
        <v>#REF!</v>
      </c>
      <c r="T1593" t="e">
        <f>VLOOKUP('XL-OPT'!Q1593,Months!$A$4:$D$288,4)</f>
        <v>#REF!</v>
      </c>
    </row>
    <row r="1594" spans="15:20" x14ac:dyDescent="0.2">
      <c r="O1594" t="e">
        <f t="shared" si="52"/>
        <v>#REF!</v>
      </c>
      <c r="P1594" t="e">
        <f>GRMSDetail!#REF!</f>
        <v>#REF!</v>
      </c>
      <c r="Q1594" s="161" t="e">
        <f>GRMSDetail!#REF!</f>
        <v>#REF!</v>
      </c>
      <c r="R1594" t="e">
        <f>GRMSDetail!#REF!</f>
        <v>#REF!</v>
      </c>
      <c r="S1594" t="e">
        <f>GRMSDetail!#REF!</f>
        <v>#REF!</v>
      </c>
      <c r="T1594" t="e">
        <f>VLOOKUP('XL-OPT'!Q1594,Months!$A$4:$D$288,4)</f>
        <v>#REF!</v>
      </c>
    </row>
    <row r="1595" spans="15:20" x14ac:dyDescent="0.2">
      <c r="O1595" t="e">
        <f t="shared" si="52"/>
        <v>#REF!</v>
      </c>
      <c r="P1595" t="e">
        <f>GRMSDetail!#REF!</f>
        <v>#REF!</v>
      </c>
      <c r="Q1595" s="161" t="e">
        <f>GRMSDetail!#REF!</f>
        <v>#REF!</v>
      </c>
      <c r="R1595" t="e">
        <f>GRMSDetail!#REF!</f>
        <v>#REF!</v>
      </c>
      <c r="S1595" t="e">
        <f>GRMSDetail!#REF!</f>
        <v>#REF!</v>
      </c>
      <c r="T1595" t="e">
        <f>VLOOKUP('XL-OPT'!Q1595,Months!$A$4:$D$288,4)</f>
        <v>#REF!</v>
      </c>
    </row>
    <row r="1596" spans="15:20" x14ac:dyDescent="0.2">
      <c r="O1596" t="e">
        <f t="shared" si="52"/>
        <v>#REF!</v>
      </c>
      <c r="P1596" t="e">
        <f>GRMSDetail!#REF!</f>
        <v>#REF!</v>
      </c>
      <c r="Q1596" s="161" t="e">
        <f>GRMSDetail!#REF!</f>
        <v>#REF!</v>
      </c>
      <c r="R1596" t="e">
        <f>GRMSDetail!#REF!</f>
        <v>#REF!</v>
      </c>
      <c r="S1596" t="e">
        <f>GRMSDetail!#REF!</f>
        <v>#REF!</v>
      </c>
      <c r="T1596" t="e">
        <f>VLOOKUP('XL-OPT'!Q1596,Months!$A$4:$D$288,4)</f>
        <v>#REF!</v>
      </c>
    </row>
    <row r="1597" spans="15:20" x14ac:dyDescent="0.2">
      <c r="O1597" t="e">
        <f t="shared" si="52"/>
        <v>#REF!</v>
      </c>
      <c r="P1597" t="e">
        <f>GRMSDetail!#REF!</f>
        <v>#REF!</v>
      </c>
      <c r="Q1597" s="161" t="e">
        <f>GRMSDetail!#REF!</f>
        <v>#REF!</v>
      </c>
      <c r="R1597" t="e">
        <f>GRMSDetail!#REF!</f>
        <v>#REF!</v>
      </c>
      <c r="S1597" t="e">
        <f>GRMSDetail!#REF!</f>
        <v>#REF!</v>
      </c>
      <c r="T1597" t="e">
        <f>VLOOKUP('XL-OPT'!Q1597,Months!$A$4:$D$288,4)</f>
        <v>#REF!</v>
      </c>
    </row>
    <row r="1598" spans="15:20" x14ac:dyDescent="0.2">
      <c r="O1598" t="e">
        <f t="shared" si="52"/>
        <v>#REF!</v>
      </c>
      <c r="P1598" t="e">
        <f>GRMSDetail!#REF!</f>
        <v>#REF!</v>
      </c>
      <c r="Q1598" s="161" t="e">
        <f>GRMSDetail!#REF!</f>
        <v>#REF!</v>
      </c>
      <c r="R1598" t="e">
        <f>GRMSDetail!#REF!</f>
        <v>#REF!</v>
      </c>
      <c r="S1598" t="e">
        <f>GRMSDetail!#REF!</f>
        <v>#REF!</v>
      </c>
      <c r="T1598" t="e">
        <f>VLOOKUP('XL-OPT'!Q1598,Months!$A$4:$D$288,4)</f>
        <v>#REF!</v>
      </c>
    </row>
    <row r="1599" spans="15:20" x14ac:dyDescent="0.2">
      <c r="O1599" t="e">
        <f t="shared" si="52"/>
        <v>#REF!</v>
      </c>
      <c r="P1599" t="e">
        <f>GRMSDetail!#REF!</f>
        <v>#REF!</v>
      </c>
      <c r="Q1599" s="161" t="e">
        <f>GRMSDetail!#REF!</f>
        <v>#REF!</v>
      </c>
      <c r="R1599" t="e">
        <f>GRMSDetail!#REF!</f>
        <v>#REF!</v>
      </c>
      <c r="S1599" t="e">
        <f>GRMSDetail!#REF!</f>
        <v>#REF!</v>
      </c>
      <c r="T1599" t="e">
        <f>VLOOKUP('XL-OPT'!Q1599,Months!$A$4:$D$288,4)</f>
        <v>#REF!</v>
      </c>
    </row>
    <row r="1600" spans="15:20" x14ac:dyDescent="0.2">
      <c r="O1600" t="e">
        <f t="shared" si="52"/>
        <v>#REF!</v>
      </c>
      <c r="P1600" t="e">
        <f>GRMSDetail!#REF!</f>
        <v>#REF!</v>
      </c>
      <c r="Q1600" s="161" t="e">
        <f>GRMSDetail!#REF!</f>
        <v>#REF!</v>
      </c>
      <c r="R1600" t="e">
        <f>GRMSDetail!#REF!</f>
        <v>#REF!</v>
      </c>
      <c r="S1600" t="e">
        <f>GRMSDetail!#REF!</f>
        <v>#REF!</v>
      </c>
      <c r="T1600" t="e">
        <f>VLOOKUP('XL-OPT'!Q1600,Months!$A$4:$D$288,4)</f>
        <v>#REF!</v>
      </c>
    </row>
    <row r="1601" spans="15:20" x14ac:dyDescent="0.2">
      <c r="O1601" t="e">
        <f t="shared" ref="O1601:O1664" si="53">CONCATENATE(P1601,Q1601)</f>
        <v>#REF!</v>
      </c>
      <c r="P1601" t="e">
        <f>GRMSDetail!#REF!</f>
        <v>#REF!</v>
      </c>
      <c r="Q1601" s="161" t="e">
        <f>GRMSDetail!#REF!</f>
        <v>#REF!</v>
      </c>
      <c r="R1601" t="e">
        <f>GRMSDetail!#REF!</f>
        <v>#REF!</v>
      </c>
      <c r="S1601" t="e">
        <f>GRMSDetail!#REF!</f>
        <v>#REF!</v>
      </c>
      <c r="T1601" t="e">
        <f>VLOOKUP('XL-OPT'!Q1601,Months!$A$4:$D$288,4)</f>
        <v>#REF!</v>
      </c>
    </row>
    <row r="1602" spans="15:20" x14ac:dyDescent="0.2">
      <c r="O1602" t="e">
        <f t="shared" si="53"/>
        <v>#REF!</v>
      </c>
      <c r="P1602" t="e">
        <f>GRMSDetail!#REF!</f>
        <v>#REF!</v>
      </c>
      <c r="Q1602" s="161" t="e">
        <f>GRMSDetail!#REF!</f>
        <v>#REF!</v>
      </c>
      <c r="R1602" t="e">
        <f>GRMSDetail!#REF!</f>
        <v>#REF!</v>
      </c>
      <c r="S1602" t="e">
        <f>GRMSDetail!#REF!</f>
        <v>#REF!</v>
      </c>
      <c r="T1602" t="e">
        <f>VLOOKUP('XL-OPT'!Q1602,Months!$A$4:$D$288,4)</f>
        <v>#REF!</v>
      </c>
    </row>
    <row r="1603" spans="15:20" x14ac:dyDescent="0.2">
      <c r="O1603" t="e">
        <f t="shared" si="53"/>
        <v>#REF!</v>
      </c>
      <c r="P1603" t="e">
        <f>GRMSDetail!#REF!</f>
        <v>#REF!</v>
      </c>
      <c r="Q1603" s="161" t="e">
        <f>GRMSDetail!#REF!</f>
        <v>#REF!</v>
      </c>
      <c r="R1603" t="e">
        <f>GRMSDetail!#REF!</f>
        <v>#REF!</v>
      </c>
      <c r="S1603" t="e">
        <f>GRMSDetail!#REF!</f>
        <v>#REF!</v>
      </c>
      <c r="T1603" t="e">
        <f>VLOOKUP('XL-OPT'!Q1603,Months!$A$4:$D$288,4)</f>
        <v>#REF!</v>
      </c>
    </row>
    <row r="1604" spans="15:20" x14ac:dyDescent="0.2">
      <c r="O1604" t="e">
        <f t="shared" si="53"/>
        <v>#REF!</v>
      </c>
      <c r="P1604" t="e">
        <f>GRMSDetail!#REF!</f>
        <v>#REF!</v>
      </c>
      <c r="Q1604" s="161" t="e">
        <f>GRMSDetail!#REF!</f>
        <v>#REF!</v>
      </c>
      <c r="R1604" t="e">
        <f>GRMSDetail!#REF!</f>
        <v>#REF!</v>
      </c>
      <c r="S1604" t="e">
        <f>GRMSDetail!#REF!</f>
        <v>#REF!</v>
      </c>
      <c r="T1604" t="e">
        <f>VLOOKUP('XL-OPT'!Q1604,Months!$A$4:$D$288,4)</f>
        <v>#REF!</v>
      </c>
    </row>
    <row r="1605" spans="15:20" x14ac:dyDescent="0.2">
      <c r="O1605" t="e">
        <f t="shared" si="53"/>
        <v>#REF!</v>
      </c>
      <c r="P1605" t="e">
        <f>GRMSDetail!#REF!</f>
        <v>#REF!</v>
      </c>
      <c r="Q1605" s="161" t="e">
        <f>GRMSDetail!#REF!</f>
        <v>#REF!</v>
      </c>
      <c r="R1605" t="e">
        <f>GRMSDetail!#REF!</f>
        <v>#REF!</v>
      </c>
      <c r="S1605" t="e">
        <f>GRMSDetail!#REF!</f>
        <v>#REF!</v>
      </c>
      <c r="T1605" t="e">
        <f>VLOOKUP('XL-OPT'!Q1605,Months!$A$4:$D$288,4)</f>
        <v>#REF!</v>
      </c>
    </row>
    <row r="1606" spans="15:20" x14ac:dyDescent="0.2">
      <c r="O1606" t="e">
        <f t="shared" si="53"/>
        <v>#REF!</v>
      </c>
      <c r="P1606" t="e">
        <f>GRMSDetail!#REF!</f>
        <v>#REF!</v>
      </c>
      <c r="Q1606" s="161" t="e">
        <f>GRMSDetail!#REF!</f>
        <v>#REF!</v>
      </c>
      <c r="R1606" t="e">
        <f>GRMSDetail!#REF!</f>
        <v>#REF!</v>
      </c>
      <c r="S1606" t="e">
        <f>GRMSDetail!#REF!</f>
        <v>#REF!</v>
      </c>
      <c r="T1606" t="e">
        <f>VLOOKUP('XL-OPT'!Q1606,Months!$A$4:$D$288,4)</f>
        <v>#REF!</v>
      </c>
    </row>
    <row r="1607" spans="15:20" x14ac:dyDescent="0.2">
      <c r="O1607" t="e">
        <f t="shared" si="53"/>
        <v>#REF!</v>
      </c>
      <c r="P1607" t="e">
        <f>GRMSDetail!#REF!</f>
        <v>#REF!</v>
      </c>
      <c r="Q1607" s="161" t="e">
        <f>GRMSDetail!#REF!</f>
        <v>#REF!</v>
      </c>
      <c r="R1607" t="e">
        <f>GRMSDetail!#REF!</f>
        <v>#REF!</v>
      </c>
      <c r="S1607" t="e">
        <f>GRMSDetail!#REF!</f>
        <v>#REF!</v>
      </c>
      <c r="T1607" t="e">
        <f>VLOOKUP('XL-OPT'!Q1607,Months!$A$4:$D$288,4)</f>
        <v>#REF!</v>
      </c>
    </row>
    <row r="1608" spans="15:20" x14ac:dyDescent="0.2">
      <c r="O1608" t="e">
        <f t="shared" si="53"/>
        <v>#REF!</v>
      </c>
      <c r="P1608" t="e">
        <f>GRMSDetail!#REF!</f>
        <v>#REF!</v>
      </c>
      <c r="Q1608" s="161" t="e">
        <f>GRMSDetail!#REF!</f>
        <v>#REF!</v>
      </c>
      <c r="R1608" t="e">
        <f>GRMSDetail!#REF!</f>
        <v>#REF!</v>
      </c>
      <c r="S1608" t="e">
        <f>GRMSDetail!#REF!</f>
        <v>#REF!</v>
      </c>
      <c r="T1608" t="e">
        <f>VLOOKUP('XL-OPT'!Q1608,Months!$A$4:$D$288,4)</f>
        <v>#REF!</v>
      </c>
    </row>
    <row r="1609" spans="15:20" x14ac:dyDescent="0.2">
      <c r="O1609" t="e">
        <f t="shared" si="53"/>
        <v>#REF!</v>
      </c>
      <c r="P1609" t="e">
        <f>GRMSDetail!#REF!</f>
        <v>#REF!</v>
      </c>
      <c r="Q1609" s="161" t="e">
        <f>GRMSDetail!#REF!</f>
        <v>#REF!</v>
      </c>
      <c r="R1609" t="e">
        <f>GRMSDetail!#REF!</f>
        <v>#REF!</v>
      </c>
      <c r="S1609" t="e">
        <f>GRMSDetail!#REF!</f>
        <v>#REF!</v>
      </c>
      <c r="T1609" t="e">
        <f>VLOOKUP('XL-OPT'!Q1609,Months!$A$4:$D$288,4)</f>
        <v>#REF!</v>
      </c>
    </row>
    <row r="1610" spans="15:20" x14ac:dyDescent="0.2">
      <c r="O1610" t="e">
        <f t="shared" si="53"/>
        <v>#REF!</v>
      </c>
      <c r="P1610" t="e">
        <f>GRMSDetail!#REF!</f>
        <v>#REF!</v>
      </c>
      <c r="Q1610" s="161" t="e">
        <f>GRMSDetail!#REF!</f>
        <v>#REF!</v>
      </c>
      <c r="R1610" t="e">
        <f>GRMSDetail!#REF!</f>
        <v>#REF!</v>
      </c>
      <c r="S1610" t="e">
        <f>GRMSDetail!#REF!</f>
        <v>#REF!</v>
      </c>
      <c r="T1610" t="e">
        <f>VLOOKUP('XL-OPT'!Q1610,Months!$A$4:$D$288,4)</f>
        <v>#REF!</v>
      </c>
    </row>
    <row r="1611" spans="15:20" x14ac:dyDescent="0.2">
      <c r="O1611" t="e">
        <f t="shared" si="53"/>
        <v>#REF!</v>
      </c>
      <c r="P1611" t="e">
        <f>GRMSDetail!#REF!</f>
        <v>#REF!</v>
      </c>
      <c r="Q1611" s="161" t="e">
        <f>GRMSDetail!#REF!</f>
        <v>#REF!</v>
      </c>
      <c r="R1611" t="e">
        <f>GRMSDetail!#REF!</f>
        <v>#REF!</v>
      </c>
      <c r="S1611" t="e">
        <f>GRMSDetail!#REF!</f>
        <v>#REF!</v>
      </c>
      <c r="T1611" t="e">
        <f>VLOOKUP('XL-OPT'!Q1611,Months!$A$4:$D$288,4)</f>
        <v>#REF!</v>
      </c>
    </row>
    <row r="1612" spans="15:20" x14ac:dyDescent="0.2">
      <c r="O1612" t="e">
        <f t="shared" si="53"/>
        <v>#REF!</v>
      </c>
      <c r="P1612" t="e">
        <f>GRMSDetail!#REF!</f>
        <v>#REF!</v>
      </c>
      <c r="Q1612" s="161" t="e">
        <f>GRMSDetail!#REF!</f>
        <v>#REF!</v>
      </c>
      <c r="R1612" t="e">
        <f>GRMSDetail!#REF!</f>
        <v>#REF!</v>
      </c>
      <c r="S1612" t="e">
        <f>GRMSDetail!#REF!</f>
        <v>#REF!</v>
      </c>
      <c r="T1612" t="e">
        <f>VLOOKUP('XL-OPT'!Q1612,Months!$A$4:$D$288,4)</f>
        <v>#REF!</v>
      </c>
    </row>
    <row r="1613" spans="15:20" x14ac:dyDescent="0.2">
      <c r="O1613" t="e">
        <f t="shared" si="53"/>
        <v>#REF!</v>
      </c>
      <c r="P1613" t="e">
        <f>GRMSDetail!#REF!</f>
        <v>#REF!</v>
      </c>
      <c r="Q1613" s="161" t="e">
        <f>GRMSDetail!#REF!</f>
        <v>#REF!</v>
      </c>
      <c r="R1613" t="e">
        <f>GRMSDetail!#REF!</f>
        <v>#REF!</v>
      </c>
      <c r="S1613" t="e">
        <f>GRMSDetail!#REF!</f>
        <v>#REF!</v>
      </c>
      <c r="T1613" t="e">
        <f>VLOOKUP('XL-OPT'!Q1613,Months!$A$4:$D$288,4)</f>
        <v>#REF!</v>
      </c>
    </row>
    <row r="1614" spans="15:20" x14ac:dyDescent="0.2">
      <c r="O1614" t="e">
        <f t="shared" si="53"/>
        <v>#REF!</v>
      </c>
      <c r="P1614" t="e">
        <f>GRMSDetail!#REF!</f>
        <v>#REF!</v>
      </c>
      <c r="Q1614" s="161" t="e">
        <f>GRMSDetail!#REF!</f>
        <v>#REF!</v>
      </c>
      <c r="R1614" t="e">
        <f>GRMSDetail!#REF!</f>
        <v>#REF!</v>
      </c>
      <c r="S1614" t="e">
        <f>GRMSDetail!#REF!</f>
        <v>#REF!</v>
      </c>
      <c r="T1614" t="e">
        <f>VLOOKUP('XL-OPT'!Q1614,Months!$A$4:$D$288,4)</f>
        <v>#REF!</v>
      </c>
    </row>
    <row r="1615" spans="15:20" x14ac:dyDescent="0.2">
      <c r="O1615" t="e">
        <f t="shared" si="53"/>
        <v>#REF!</v>
      </c>
      <c r="P1615" t="e">
        <f>GRMSDetail!#REF!</f>
        <v>#REF!</v>
      </c>
      <c r="Q1615" s="161" t="e">
        <f>GRMSDetail!#REF!</f>
        <v>#REF!</v>
      </c>
      <c r="R1615" t="e">
        <f>GRMSDetail!#REF!</f>
        <v>#REF!</v>
      </c>
      <c r="S1615" t="e">
        <f>GRMSDetail!#REF!</f>
        <v>#REF!</v>
      </c>
      <c r="T1615" t="e">
        <f>VLOOKUP('XL-OPT'!Q1615,Months!$A$4:$D$288,4)</f>
        <v>#REF!</v>
      </c>
    </row>
    <row r="1616" spans="15:20" x14ac:dyDescent="0.2">
      <c r="O1616" t="e">
        <f t="shared" si="53"/>
        <v>#REF!</v>
      </c>
      <c r="P1616" t="e">
        <f>GRMSDetail!#REF!</f>
        <v>#REF!</v>
      </c>
      <c r="Q1616" s="161" t="e">
        <f>GRMSDetail!#REF!</f>
        <v>#REF!</v>
      </c>
      <c r="R1616" t="e">
        <f>GRMSDetail!#REF!</f>
        <v>#REF!</v>
      </c>
      <c r="S1616" t="e">
        <f>GRMSDetail!#REF!</f>
        <v>#REF!</v>
      </c>
      <c r="T1616" t="e">
        <f>VLOOKUP('XL-OPT'!Q1616,Months!$A$4:$D$288,4)</f>
        <v>#REF!</v>
      </c>
    </row>
    <row r="1617" spans="15:20" x14ac:dyDescent="0.2">
      <c r="O1617" t="e">
        <f t="shared" si="53"/>
        <v>#REF!</v>
      </c>
      <c r="P1617" t="e">
        <f>GRMSDetail!#REF!</f>
        <v>#REF!</v>
      </c>
      <c r="Q1617" s="161" t="e">
        <f>GRMSDetail!#REF!</f>
        <v>#REF!</v>
      </c>
      <c r="R1617" t="e">
        <f>GRMSDetail!#REF!</f>
        <v>#REF!</v>
      </c>
      <c r="S1617" t="e">
        <f>GRMSDetail!#REF!</f>
        <v>#REF!</v>
      </c>
      <c r="T1617" t="e">
        <f>VLOOKUP('XL-OPT'!Q1617,Months!$A$4:$D$288,4)</f>
        <v>#REF!</v>
      </c>
    </row>
    <row r="1618" spans="15:20" x14ac:dyDescent="0.2">
      <c r="O1618" t="e">
        <f t="shared" si="53"/>
        <v>#REF!</v>
      </c>
      <c r="P1618" t="e">
        <f>GRMSDetail!#REF!</f>
        <v>#REF!</v>
      </c>
      <c r="Q1618" s="161" t="e">
        <f>GRMSDetail!#REF!</f>
        <v>#REF!</v>
      </c>
      <c r="R1618" t="e">
        <f>GRMSDetail!#REF!</f>
        <v>#REF!</v>
      </c>
      <c r="S1618" t="e">
        <f>GRMSDetail!#REF!</f>
        <v>#REF!</v>
      </c>
      <c r="T1618" t="e">
        <f>VLOOKUP('XL-OPT'!Q1618,Months!$A$4:$D$288,4)</f>
        <v>#REF!</v>
      </c>
    </row>
    <row r="1619" spans="15:20" x14ac:dyDescent="0.2">
      <c r="O1619" t="e">
        <f t="shared" si="53"/>
        <v>#REF!</v>
      </c>
      <c r="P1619" t="e">
        <f>GRMSDetail!#REF!</f>
        <v>#REF!</v>
      </c>
      <c r="Q1619" s="161" t="e">
        <f>GRMSDetail!#REF!</f>
        <v>#REF!</v>
      </c>
      <c r="R1619" t="e">
        <f>GRMSDetail!#REF!</f>
        <v>#REF!</v>
      </c>
      <c r="S1619" t="e">
        <f>GRMSDetail!#REF!</f>
        <v>#REF!</v>
      </c>
      <c r="T1619" t="e">
        <f>VLOOKUP('XL-OPT'!Q1619,Months!$A$4:$D$288,4)</f>
        <v>#REF!</v>
      </c>
    </row>
    <row r="1620" spans="15:20" x14ac:dyDescent="0.2">
      <c r="O1620" t="e">
        <f t="shared" si="53"/>
        <v>#REF!</v>
      </c>
      <c r="P1620" t="e">
        <f>GRMSDetail!#REF!</f>
        <v>#REF!</v>
      </c>
      <c r="Q1620" s="161" t="e">
        <f>GRMSDetail!#REF!</f>
        <v>#REF!</v>
      </c>
      <c r="R1620" t="e">
        <f>GRMSDetail!#REF!</f>
        <v>#REF!</v>
      </c>
      <c r="S1620" t="e">
        <f>GRMSDetail!#REF!</f>
        <v>#REF!</v>
      </c>
      <c r="T1620" t="e">
        <f>VLOOKUP('XL-OPT'!Q1620,Months!$A$4:$D$288,4)</f>
        <v>#REF!</v>
      </c>
    </row>
    <row r="1621" spans="15:20" x14ac:dyDescent="0.2">
      <c r="O1621" t="e">
        <f t="shared" si="53"/>
        <v>#REF!</v>
      </c>
      <c r="P1621" t="e">
        <f>GRMSDetail!#REF!</f>
        <v>#REF!</v>
      </c>
      <c r="Q1621" s="161" t="e">
        <f>GRMSDetail!#REF!</f>
        <v>#REF!</v>
      </c>
      <c r="R1621" t="e">
        <f>GRMSDetail!#REF!</f>
        <v>#REF!</v>
      </c>
      <c r="S1621" t="e">
        <f>GRMSDetail!#REF!</f>
        <v>#REF!</v>
      </c>
      <c r="T1621" t="e">
        <f>VLOOKUP('XL-OPT'!Q1621,Months!$A$4:$D$288,4)</f>
        <v>#REF!</v>
      </c>
    </row>
    <row r="1622" spans="15:20" x14ac:dyDescent="0.2">
      <c r="O1622" t="e">
        <f t="shared" si="53"/>
        <v>#REF!</v>
      </c>
      <c r="P1622" t="e">
        <f>GRMSDetail!#REF!</f>
        <v>#REF!</v>
      </c>
      <c r="Q1622" s="161" t="e">
        <f>GRMSDetail!#REF!</f>
        <v>#REF!</v>
      </c>
      <c r="R1622" t="e">
        <f>GRMSDetail!#REF!</f>
        <v>#REF!</v>
      </c>
      <c r="S1622" t="e">
        <f>GRMSDetail!#REF!</f>
        <v>#REF!</v>
      </c>
      <c r="T1622" t="e">
        <f>VLOOKUP('XL-OPT'!Q1622,Months!$A$4:$D$288,4)</f>
        <v>#REF!</v>
      </c>
    </row>
    <row r="1623" spans="15:20" x14ac:dyDescent="0.2">
      <c r="O1623" t="e">
        <f t="shared" si="53"/>
        <v>#REF!</v>
      </c>
      <c r="P1623" t="e">
        <f>GRMSDetail!#REF!</f>
        <v>#REF!</v>
      </c>
      <c r="Q1623" s="161" t="e">
        <f>GRMSDetail!#REF!</f>
        <v>#REF!</v>
      </c>
      <c r="R1623" t="e">
        <f>GRMSDetail!#REF!</f>
        <v>#REF!</v>
      </c>
      <c r="S1623" t="e">
        <f>GRMSDetail!#REF!</f>
        <v>#REF!</v>
      </c>
      <c r="T1623" t="e">
        <f>VLOOKUP('XL-OPT'!Q1623,Months!$A$4:$D$288,4)</f>
        <v>#REF!</v>
      </c>
    </row>
    <row r="1624" spans="15:20" x14ac:dyDescent="0.2">
      <c r="O1624" t="e">
        <f t="shared" si="53"/>
        <v>#REF!</v>
      </c>
      <c r="P1624" t="e">
        <f>GRMSDetail!#REF!</f>
        <v>#REF!</v>
      </c>
      <c r="Q1624" s="161" t="e">
        <f>GRMSDetail!#REF!</f>
        <v>#REF!</v>
      </c>
      <c r="R1624" t="e">
        <f>GRMSDetail!#REF!</f>
        <v>#REF!</v>
      </c>
      <c r="S1624" t="e">
        <f>GRMSDetail!#REF!</f>
        <v>#REF!</v>
      </c>
      <c r="T1624" t="e">
        <f>VLOOKUP('XL-OPT'!Q1624,Months!$A$4:$D$288,4)</f>
        <v>#REF!</v>
      </c>
    </row>
    <row r="1625" spans="15:20" x14ac:dyDescent="0.2">
      <c r="O1625" t="e">
        <f t="shared" si="53"/>
        <v>#REF!</v>
      </c>
      <c r="P1625" t="e">
        <f>GRMSDetail!#REF!</f>
        <v>#REF!</v>
      </c>
      <c r="Q1625" s="161" t="e">
        <f>GRMSDetail!#REF!</f>
        <v>#REF!</v>
      </c>
      <c r="R1625" t="e">
        <f>GRMSDetail!#REF!</f>
        <v>#REF!</v>
      </c>
      <c r="S1625" t="e">
        <f>GRMSDetail!#REF!</f>
        <v>#REF!</v>
      </c>
      <c r="T1625" t="e">
        <f>VLOOKUP('XL-OPT'!Q1625,Months!$A$4:$D$288,4)</f>
        <v>#REF!</v>
      </c>
    </row>
    <row r="1626" spans="15:20" x14ac:dyDescent="0.2">
      <c r="O1626" t="e">
        <f t="shared" si="53"/>
        <v>#REF!</v>
      </c>
      <c r="P1626" t="e">
        <f>GRMSDetail!#REF!</f>
        <v>#REF!</v>
      </c>
      <c r="Q1626" s="161" t="e">
        <f>GRMSDetail!#REF!</f>
        <v>#REF!</v>
      </c>
      <c r="R1626" t="e">
        <f>GRMSDetail!#REF!</f>
        <v>#REF!</v>
      </c>
      <c r="S1626" t="e">
        <f>GRMSDetail!#REF!</f>
        <v>#REF!</v>
      </c>
      <c r="T1626" t="e">
        <f>VLOOKUP('XL-OPT'!Q1626,Months!$A$4:$D$288,4)</f>
        <v>#REF!</v>
      </c>
    </row>
    <row r="1627" spans="15:20" x14ac:dyDescent="0.2">
      <c r="O1627" t="e">
        <f t="shared" si="53"/>
        <v>#REF!</v>
      </c>
      <c r="P1627" t="e">
        <f>GRMSDetail!#REF!</f>
        <v>#REF!</v>
      </c>
      <c r="Q1627" s="161" t="e">
        <f>GRMSDetail!#REF!</f>
        <v>#REF!</v>
      </c>
      <c r="R1627" t="e">
        <f>GRMSDetail!#REF!</f>
        <v>#REF!</v>
      </c>
      <c r="S1627" t="e">
        <f>GRMSDetail!#REF!</f>
        <v>#REF!</v>
      </c>
      <c r="T1627" t="e">
        <f>VLOOKUP('XL-OPT'!Q1627,Months!$A$4:$D$288,4)</f>
        <v>#REF!</v>
      </c>
    </row>
    <row r="1628" spans="15:20" x14ac:dyDescent="0.2">
      <c r="O1628" t="e">
        <f t="shared" si="53"/>
        <v>#REF!</v>
      </c>
      <c r="P1628" t="e">
        <f>GRMSDetail!#REF!</f>
        <v>#REF!</v>
      </c>
      <c r="Q1628" s="161" t="e">
        <f>GRMSDetail!#REF!</f>
        <v>#REF!</v>
      </c>
      <c r="R1628" t="e">
        <f>GRMSDetail!#REF!</f>
        <v>#REF!</v>
      </c>
      <c r="S1628" t="e">
        <f>GRMSDetail!#REF!</f>
        <v>#REF!</v>
      </c>
      <c r="T1628" t="e">
        <f>VLOOKUP('XL-OPT'!Q1628,Months!$A$4:$D$288,4)</f>
        <v>#REF!</v>
      </c>
    </row>
    <row r="1629" spans="15:20" x14ac:dyDescent="0.2">
      <c r="O1629" t="e">
        <f t="shared" si="53"/>
        <v>#REF!</v>
      </c>
      <c r="P1629" t="e">
        <f>GRMSDetail!#REF!</f>
        <v>#REF!</v>
      </c>
      <c r="Q1629" s="161" t="e">
        <f>GRMSDetail!#REF!</f>
        <v>#REF!</v>
      </c>
      <c r="R1629" t="e">
        <f>GRMSDetail!#REF!</f>
        <v>#REF!</v>
      </c>
      <c r="S1629" t="e">
        <f>GRMSDetail!#REF!</f>
        <v>#REF!</v>
      </c>
      <c r="T1629" t="e">
        <f>VLOOKUP('XL-OPT'!Q1629,Months!$A$4:$D$288,4)</f>
        <v>#REF!</v>
      </c>
    </row>
    <row r="1630" spans="15:20" x14ac:dyDescent="0.2">
      <c r="O1630" t="e">
        <f t="shared" si="53"/>
        <v>#REF!</v>
      </c>
      <c r="P1630" t="e">
        <f>GRMSDetail!#REF!</f>
        <v>#REF!</v>
      </c>
      <c r="Q1630" s="161" t="e">
        <f>GRMSDetail!#REF!</f>
        <v>#REF!</v>
      </c>
      <c r="R1630" t="e">
        <f>GRMSDetail!#REF!</f>
        <v>#REF!</v>
      </c>
      <c r="S1630" t="e">
        <f>GRMSDetail!#REF!</f>
        <v>#REF!</v>
      </c>
      <c r="T1630" t="e">
        <f>VLOOKUP('XL-OPT'!Q1630,Months!$A$4:$D$288,4)</f>
        <v>#REF!</v>
      </c>
    </row>
    <row r="1631" spans="15:20" x14ac:dyDescent="0.2">
      <c r="O1631" t="e">
        <f t="shared" si="53"/>
        <v>#REF!</v>
      </c>
      <c r="P1631" t="e">
        <f>GRMSDetail!#REF!</f>
        <v>#REF!</v>
      </c>
      <c r="Q1631" s="161" t="e">
        <f>GRMSDetail!#REF!</f>
        <v>#REF!</v>
      </c>
      <c r="R1631" t="e">
        <f>GRMSDetail!#REF!</f>
        <v>#REF!</v>
      </c>
      <c r="S1631" t="e">
        <f>GRMSDetail!#REF!</f>
        <v>#REF!</v>
      </c>
      <c r="T1631" t="e">
        <f>VLOOKUP('XL-OPT'!Q1631,Months!$A$4:$D$288,4)</f>
        <v>#REF!</v>
      </c>
    </row>
    <row r="1632" spans="15:20" x14ac:dyDescent="0.2">
      <c r="O1632" t="e">
        <f t="shared" si="53"/>
        <v>#REF!</v>
      </c>
      <c r="P1632" t="e">
        <f>GRMSDetail!#REF!</f>
        <v>#REF!</v>
      </c>
      <c r="Q1632" s="161" t="e">
        <f>GRMSDetail!#REF!</f>
        <v>#REF!</v>
      </c>
      <c r="R1632" t="e">
        <f>GRMSDetail!#REF!</f>
        <v>#REF!</v>
      </c>
      <c r="S1632" t="e">
        <f>GRMSDetail!#REF!</f>
        <v>#REF!</v>
      </c>
      <c r="T1632" t="e">
        <f>VLOOKUP('XL-OPT'!Q1632,Months!$A$4:$D$288,4)</f>
        <v>#REF!</v>
      </c>
    </row>
    <row r="1633" spans="15:20" x14ac:dyDescent="0.2">
      <c r="O1633" t="e">
        <f t="shared" si="53"/>
        <v>#REF!</v>
      </c>
      <c r="P1633" t="e">
        <f>GRMSDetail!#REF!</f>
        <v>#REF!</v>
      </c>
      <c r="Q1633" s="161" t="e">
        <f>GRMSDetail!#REF!</f>
        <v>#REF!</v>
      </c>
      <c r="R1633" t="e">
        <f>GRMSDetail!#REF!</f>
        <v>#REF!</v>
      </c>
      <c r="S1633" t="e">
        <f>GRMSDetail!#REF!</f>
        <v>#REF!</v>
      </c>
      <c r="T1633" t="e">
        <f>VLOOKUP('XL-OPT'!Q1633,Months!$A$4:$D$288,4)</f>
        <v>#REF!</v>
      </c>
    </row>
    <row r="1634" spans="15:20" x14ac:dyDescent="0.2">
      <c r="O1634" t="e">
        <f t="shared" si="53"/>
        <v>#REF!</v>
      </c>
      <c r="P1634" t="e">
        <f>GRMSDetail!#REF!</f>
        <v>#REF!</v>
      </c>
      <c r="Q1634" s="161" t="e">
        <f>GRMSDetail!#REF!</f>
        <v>#REF!</v>
      </c>
      <c r="R1634" t="e">
        <f>GRMSDetail!#REF!</f>
        <v>#REF!</v>
      </c>
      <c r="S1634" t="e">
        <f>GRMSDetail!#REF!</f>
        <v>#REF!</v>
      </c>
      <c r="T1634" t="e">
        <f>VLOOKUP('XL-OPT'!Q1634,Months!$A$4:$D$288,4)</f>
        <v>#REF!</v>
      </c>
    </row>
    <row r="1635" spans="15:20" x14ac:dyDescent="0.2">
      <c r="O1635" t="e">
        <f t="shared" si="53"/>
        <v>#REF!</v>
      </c>
      <c r="P1635" t="e">
        <f>GRMSDetail!#REF!</f>
        <v>#REF!</v>
      </c>
      <c r="Q1635" s="161" t="e">
        <f>GRMSDetail!#REF!</f>
        <v>#REF!</v>
      </c>
      <c r="R1635" t="e">
        <f>GRMSDetail!#REF!</f>
        <v>#REF!</v>
      </c>
      <c r="S1635" t="e">
        <f>GRMSDetail!#REF!</f>
        <v>#REF!</v>
      </c>
      <c r="T1635" t="e">
        <f>VLOOKUP('XL-OPT'!Q1635,Months!$A$4:$D$288,4)</f>
        <v>#REF!</v>
      </c>
    </row>
    <row r="1636" spans="15:20" x14ac:dyDescent="0.2">
      <c r="O1636" t="e">
        <f t="shared" si="53"/>
        <v>#REF!</v>
      </c>
      <c r="P1636" t="e">
        <f>GRMSDetail!#REF!</f>
        <v>#REF!</v>
      </c>
      <c r="Q1636" s="161" t="e">
        <f>GRMSDetail!#REF!</f>
        <v>#REF!</v>
      </c>
      <c r="R1636" t="e">
        <f>GRMSDetail!#REF!</f>
        <v>#REF!</v>
      </c>
      <c r="S1636" t="e">
        <f>GRMSDetail!#REF!</f>
        <v>#REF!</v>
      </c>
      <c r="T1636" t="e">
        <f>VLOOKUP('XL-OPT'!Q1636,Months!$A$4:$D$288,4)</f>
        <v>#REF!</v>
      </c>
    </row>
    <row r="1637" spans="15:20" x14ac:dyDescent="0.2">
      <c r="O1637" t="e">
        <f t="shared" si="53"/>
        <v>#REF!</v>
      </c>
      <c r="P1637" t="e">
        <f>GRMSDetail!#REF!</f>
        <v>#REF!</v>
      </c>
      <c r="Q1637" s="161" t="e">
        <f>GRMSDetail!#REF!</f>
        <v>#REF!</v>
      </c>
      <c r="R1637" t="e">
        <f>GRMSDetail!#REF!</f>
        <v>#REF!</v>
      </c>
      <c r="S1637" t="e">
        <f>GRMSDetail!#REF!</f>
        <v>#REF!</v>
      </c>
      <c r="T1637" t="e">
        <f>VLOOKUP('XL-OPT'!Q1637,Months!$A$4:$D$288,4)</f>
        <v>#REF!</v>
      </c>
    </row>
    <row r="1638" spans="15:20" x14ac:dyDescent="0.2">
      <c r="O1638" t="e">
        <f t="shared" si="53"/>
        <v>#REF!</v>
      </c>
      <c r="P1638" t="e">
        <f>GRMSDetail!#REF!</f>
        <v>#REF!</v>
      </c>
      <c r="Q1638" s="161" t="e">
        <f>GRMSDetail!#REF!</f>
        <v>#REF!</v>
      </c>
      <c r="R1638" t="e">
        <f>GRMSDetail!#REF!</f>
        <v>#REF!</v>
      </c>
      <c r="S1638" t="e">
        <f>GRMSDetail!#REF!</f>
        <v>#REF!</v>
      </c>
      <c r="T1638" t="e">
        <f>VLOOKUP('XL-OPT'!Q1638,Months!$A$4:$D$288,4)</f>
        <v>#REF!</v>
      </c>
    </row>
    <row r="1639" spans="15:20" x14ac:dyDescent="0.2">
      <c r="O1639" t="e">
        <f t="shared" si="53"/>
        <v>#REF!</v>
      </c>
      <c r="P1639" t="e">
        <f>GRMSDetail!#REF!</f>
        <v>#REF!</v>
      </c>
      <c r="Q1639" s="161" t="e">
        <f>GRMSDetail!#REF!</f>
        <v>#REF!</v>
      </c>
      <c r="R1639" t="e">
        <f>GRMSDetail!#REF!</f>
        <v>#REF!</v>
      </c>
      <c r="S1639" t="e">
        <f>GRMSDetail!#REF!</f>
        <v>#REF!</v>
      </c>
      <c r="T1639" t="e">
        <f>VLOOKUP('XL-OPT'!Q1639,Months!$A$4:$D$288,4)</f>
        <v>#REF!</v>
      </c>
    </row>
    <row r="1640" spans="15:20" x14ac:dyDescent="0.2">
      <c r="O1640" t="e">
        <f t="shared" si="53"/>
        <v>#REF!</v>
      </c>
      <c r="P1640" t="e">
        <f>GRMSDetail!#REF!</f>
        <v>#REF!</v>
      </c>
      <c r="Q1640" s="161" t="e">
        <f>GRMSDetail!#REF!</f>
        <v>#REF!</v>
      </c>
      <c r="R1640" t="e">
        <f>GRMSDetail!#REF!</f>
        <v>#REF!</v>
      </c>
      <c r="S1640" t="e">
        <f>GRMSDetail!#REF!</f>
        <v>#REF!</v>
      </c>
      <c r="T1640" t="e">
        <f>VLOOKUP('XL-OPT'!Q1640,Months!$A$4:$D$288,4)</f>
        <v>#REF!</v>
      </c>
    </row>
    <row r="1641" spans="15:20" x14ac:dyDescent="0.2">
      <c r="O1641" t="e">
        <f t="shared" si="53"/>
        <v>#REF!</v>
      </c>
      <c r="P1641" t="e">
        <f>GRMSDetail!#REF!</f>
        <v>#REF!</v>
      </c>
      <c r="Q1641" s="161" t="e">
        <f>GRMSDetail!#REF!</f>
        <v>#REF!</v>
      </c>
      <c r="R1641" t="e">
        <f>GRMSDetail!#REF!</f>
        <v>#REF!</v>
      </c>
      <c r="S1641" t="e">
        <f>GRMSDetail!#REF!</f>
        <v>#REF!</v>
      </c>
      <c r="T1641" t="e">
        <f>VLOOKUP('XL-OPT'!Q1641,Months!$A$4:$D$288,4)</f>
        <v>#REF!</v>
      </c>
    </row>
    <row r="1642" spans="15:20" x14ac:dyDescent="0.2">
      <c r="O1642" t="e">
        <f t="shared" si="53"/>
        <v>#REF!</v>
      </c>
      <c r="P1642" t="e">
        <f>GRMSDetail!#REF!</f>
        <v>#REF!</v>
      </c>
      <c r="Q1642" s="161" t="e">
        <f>GRMSDetail!#REF!</f>
        <v>#REF!</v>
      </c>
      <c r="R1642" t="e">
        <f>GRMSDetail!#REF!</f>
        <v>#REF!</v>
      </c>
      <c r="S1642" t="e">
        <f>GRMSDetail!#REF!</f>
        <v>#REF!</v>
      </c>
      <c r="T1642" t="e">
        <f>VLOOKUP('XL-OPT'!Q1642,Months!$A$4:$D$288,4)</f>
        <v>#REF!</v>
      </c>
    </row>
    <row r="1643" spans="15:20" x14ac:dyDescent="0.2">
      <c r="O1643" t="e">
        <f t="shared" si="53"/>
        <v>#REF!</v>
      </c>
      <c r="P1643" t="e">
        <f>GRMSDetail!#REF!</f>
        <v>#REF!</v>
      </c>
      <c r="Q1643" s="161" t="e">
        <f>GRMSDetail!#REF!</f>
        <v>#REF!</v>
      </c>
      <c r="R1643" t="e">
        <f>GRMSDetail!#REF!</f>
        <v>#REF!</v>
      </c>
      <c r="S1643" t="e">
        <f>GRMSDetail!#REF!</f>
        <v>#REF!</v>
      </c>
      <c r="T1643" t="e">
        <f>VLOOKUP('XL-OPT'!Q1643,Months!$A$4:$D$288,4)</f>
        <v>#REF!</v>
      </c>
    </row>
    <row r="1644" spans="15:20" x14ac:dyDescent="0.2">
      <c r="O1644" t="e">
        <f t="shared" si="53"/>
        <v>#REF!</v>
      </c>
      <c r="P1644" t="e">
        <f>GRMSDetail!#REF!</f>
        <v>#REF!</v>
      </c>
      <c r="Q1644" s="161" t="e">
        <f>GRMSDetail!#REF!</f>
        <v>#REF!</v>
      </c>
      <c r="R1644" t="e">
        <f>GRMSDetail!#REF!</f>
        <v>#REF!</v>
      </c>
      <c r="S1644" t="e">
        <f>GRMSDetail!#REF!</f>
        <v>#REF!</v>
      </c>
      <c r="T1644" t="e">
        <f>VLOOKUP('XL-OPT'!Q1644,Months!$A$4:$D$288,4)</f>
        <v>#REF!</v>
      </c>
    </row>
    <row r="1645" spans="15:20" x14ac:dyDescent="0.2">
      <c r="O1645" t="e">
        <f t="shared" si="53"/>
        <v>#REF!</v>
      </c>
      <c r="P1645" t="e">
        <f>GRMSDetail!#REF!</f>
        <v>#REF!</v>
      </c>
      <c r="Q1645" s="161" t="e">
        <f>GRMSDetail!#REF!</f>
        <v>#REF!</v>
      </c>
      <c r="R1645" t="e">
        <f>GRMSDetail!#REF!</f>
        <v>#REF!</v>
      </c>
      <c r="S1645" t="e">
        <f>GRMSDetail!#REF!</f>
        <v>#REF!</v>
      </c>
      <c r="T1645" t="e">
        <f>VLOOKUP('XL-OPT'!Q1645,Months!$A$4:$D$288,4)</f>
        <v>#REF!</v>
      </c>
    </row>
    <row r="1646" spans="15:20" x14ac:dyDescent="0.2">
      <c r="O1646" t="e">
        <f t="shared" si="53"/>
        <v>#REF!</v>
      </c>
      <c r="P1646" t="e">
        <f>GRMSDetail!#REF!</f>
        <v>#REF!</v>
      </c>
      <c r="Q1646" s="161" t="e">
        <f>GRMSDetail!#REF!</f>
        <v>#REF!</v>
      </c>
      <c r="R1646" t="e">
        <f>GRMSDetail!#REF!</f>
        <v>#REF!</v>
      </c>
      <c r="S1646" t="e">
        <f>GRMSDetail!#REF!</f>
        <v>#REF!</v>
      </c>
      <c r="T1646" t="e">
        <f>VLOOKUP('XL-OPT'!Q1646,Months!$A$4:$D$288,4)</f>
        <v>#REF!</v>
      </c>
    </row>
    <row r="1647" spans="15:20" x14ac:dyDescent="0.2">
      <c r="O1647" t="e">
        <f t="shared" si="53"/>
        <v>#REF!</v>
      </c>
      <c r="P1647" t="e">
        <f>GRMSDetail!#REF!</f>
        <v>#REF!</v>
      </c>
      <c r="Q1647" s="161" t="e">
        <f>GRMSDetail!#REF!</f>
        <v>#REF!</v>
      </c>
      <c r="R1647" t="e">
        <f>GRMSDetail!#REF!</f>
        <v>#REF!</v>
      </c>
      <c r="S1647" t="e">
        <f>GRMSDetail!#REF!</f>
        <v>#REF!</v>
      </c>
      <c r="T1647" t="e">
        <f>VLOOKUP('XL-OPT'!Q1647,Months!$A$4:$D$288,4)</f>
        <v>#REF!</v>
      </c>
    </row>
    <row r="1648" spans="15:20" x14ac:dyDescent="0.2">
      <c r="O1648" t="e">
        <f t="shared" si="53"/>
        <v>#REF!</v>
      </c>
      <c r="P1648" t="e">
        <f>GRMSDetail!#REF!</f>
        <v>#REF!</v>
      </c>
      <c r="Q1648" s="161" t="e">
        <f>GRMSDetail!#REF!</f>
        <v>#REF!</v>
      </c>
      <c r="R1648" t="e">
        <f>GRMSDetail!#REF!</f>
        <v>#REF!</v>
      </c>
      <c r="S1648" t="e">
        <f>GRMSDetail!#REF!</f>
        <v>#REF!</v>
      </c>
      <c r="T1648" t="e">
        <f>VLOOKUP('XL-OPT'!Q1648,Months!$A$4:$D$288,4)</f>
        <v>#REF!</v>
      </c>
    </row>
    <row r="1649" spans="15:20" x14ac:dyDescent="0.2">
      <c r="O1649" t="e">
        <f t="shared" si="53"/>
        <v>#REF!</v>
      </c>
      <c r="P1649" t="e">
        <f>GRMSDetail!#REF!</f>
        <v>#REF!</v>
      </c>
      <c r="Q1649" s="161" t="e">
        <f>GRMSDetail!#REF!</f>
        <v>#REF!</v>
      </c>
      <c r="R1649" t="e">
        <f>GRMSDetail!#REF!</f>
        <v>#REF!</v>
      </c>
      <c r="S1649" t="e">
        <f>GRMSDetail!#REF!</f>
        <v>#REF!</v>
      </c>
      <c r="T1649" t="e">
        <f>VLOOKUP('XL-OPT'!Q1649,Months!$A$4:$D$288,4)</f>
        <v>#REF!</v>
      </c>
    </row>
    <row r="1650" spans="15:20" x14ac:dyDescent="0.2">
      <c r="O1650" t="e">
        <f t="shared" si="53"/>
        <v>#REF!</v>
      </c>
      <c r="P1650" t="e">
        <f>GRMSDetail!#REF!</f>
        <v>#REF!</v>
      </c>
      <c r="Q1650" s="161" t="e">
        <f>GRMSDetail!#REF!</f>
        <v>#REF!</v>
      </c>
      <c r="R1650" t="e">
        <f>GRMSDetail!#REF!</f>
        <v>#REF!</v>
      </c>
      <c r="S1650" t="e">
        <f>GRMSDetail!#REF!</f>
        <v>#REF!</v>
      </c>
      <c r="T1650" t="e">
        <f>VLOOKUP('XL-OPT'!Q1650,Months!$A$4:$D$288,4)</f>
        <v>#REF!</v>
      </c>
    </row>
    <row r="1651" spans="15:20" x14ac:dyDescent="0.2">
      <c r="O1651" t="e">
        <f t="shared" si="53"/>
        <v>#REF!</v>
      </c>
      <c r="P1651" t="e">
        <f>GRMSDetail!#REF!</f>
        <v>#REF!</v>
      </c>
      <c r="Q1651" s="161" t="e">
        <f>GRMSDetail!#REF!</f>
        <v>#REF!</v>
      </c>
      <c r="R1651" t="e">
        <f>GRMSDetail!#REF!</f>
        <v>#REF!</v>
      </c>
      <c r="S1651" t="e">
        <f>GRMSDetail!#REF!</f>
        <v>#REF!</v>
      </c>
      <c r="T1651" t="e">
        <f>VLOOKUP('XL-OPT'!Q1651,Months!$A$4:$D$288,4)</f>
        <v>#REF!</v>
      </c>
    </row>
    <row r="1652" spans="15:20" x14ac:dyDescent="0.2">
      <c r="O1652" t="e">
        <f t="shared" si="53"/>
        <v>#REF!</v>
      </c>
      <c r="P1652" t="e">
        <f>GRMSDetail!#REF!</f>
        <v>#REF!</v>
      </c>
      <c r="Q1652" s="161" t="e">
        <f>GRMSDetail!#REF!</f>
        <v>#REF!</v>
      </c>
      <c r="R1652" t="e">
        <f>GRMSDetail!#REF!</f>
        <v>#REF!</v>
      </c>
      <c r="S1652" t="e">
        <f>GRMSDetail!#REF!</f>
        <v>#REF!</v>
      </c>
      <c r="T1652" t="e">
        <f>VLOOKUP('XL-OPT'!Q1652,Months!$A$4:$D$288,4)</f>
        <v>#REF!</v>
      </c>
    </row>
    <row r="1653" spans="15:20" x14ac:dyDescent="0.2">
      <c r="O1653" t="e">
        <f t="shared" si="53"/>
        <v>#REF!</v>
      </c>
      <c r="P1653" t="e">
        <f>GRMSDetail!#REF!</f>
        <v>#REF!</v>
      </c>
      <c r="Q1653" s="161" t="e">
        <f>GRMSDetail!#REF!</f>
        <v>#REF!</v>
      </c>
      <c r="R1653" t="e">
        <f>GRMSDetail!#REF!</f>
        <v>#REF!</v>
      </c>
      <c r="S1653" t="e">
        <f>GRMSDetail!#REF!</f>
        <v>#REF!</v>
      </c>
      <c r="T1653" t="e">
        <f>VLOOKUP('XL-OPT'!Q1653,Months!$A$4:$D$288,4)</f>
        <v>#REF!</v>
      </c>
    </row>
    <row r="1654" spans="15:20" x14ac:dyDescent="0.2">
      <c r="O1654" t="e">
        <f t="shared" si="53"/>
        <v>#REF!</v>
      </c>
      <c r="P1654" t="e">
        <f>GRMSDetail!#REF!</f>
        <v>#REF!</v>
      </c>
      <c r="Q1654" s="161" t="e">
        <f>GRMSDetail!#REF!</f>
        <v>#REF!</v>
      </c>
      <c r="R1654" t="e">
        <f>GRMSDetail!#REF!</f>
        <v>#REF!</v>
      </c>
      <c r="S1654" t="e">
        <f>GRMSDetail!#REF!</f>
        <v>#REF!</v>
      </c>
      <c r="T1654" t="e">
        <f>VLOOKUP('XL-OPT'!Q1654,Months!$A$4:$D$288,4)</f>
        <v>#REF!</v>
      </c>
    </row>
    <row r="1655" spans="15:20" x14ac:dyDescent="0.2">
      <c r="O1655" t="e">
        <f t="shared" si="53"/>
        <v>#REF!</v>
      </c>
      <c r="P1655" t="e">
        <f>GRMSDetail!#REF!</f>
        <v>#REF!</v>
      </c>
      <c r="Q1655" s="161" t="e">
        <f>GRMSDetail!#REF!</f>
        <v>#REF!</v>
      </c>
      <c r="R1655" t="e">
        <f>GRMSDetail!#REF!</f>
        <v>#REF!</v>
      </c>
      <c r="S1655" t="e">
        <f>GRMSDetail!#REF!</f>
        <v>#REF!</v>
      </c>
      <c r="T1655" t="e">
        <f>VLOOKUP('XL-OPT'!Q1655,Months!$A$4:$D$288,4)</f>
        <v>#REF!</v>
      </c>
    </row>
    <row r="1656" spans="15:20" x14ac:dyDescent="0.2">
      <c r="O1656" t="e">
        <f t="shared" si="53"/>
        <v>#REF!</v>
      </c>
      <c r="P1656" t="e">
        <f>GRMSDetail!#REF!</f>
        <v>#REF!</v>
      </c>
      <c r="Q1656" s="161" t="e">
        <f>GRMSDetail!#REF!</f>
        <v>#REF!</v>
      </c>
      <c r="R1656" t="e">
        <f>GRMSDetail!#REF!</f>
        <v>#REF!</v>
      </c>
      <c r="S1656" t="e">
        <f>GRMSDetail!#REF!</f>
        <v>#REF!</v>
      </c>
      <c r="T1656" t="e">
        <f>VLOOKUP('XL-OPT'!Q1656,Months!$A$4:$D$288,4)</f>
        <v>#REF!</v>
      </c>
    </row>
    <row r="1657" spans="15:20" x14ac:dyDescent="0.2">
      <c r="O1657" t="e">
        <f t="shared" si="53"/>
        <v>#REF!</v>
      </c>
      <c r="P1657" t="e">
        <f>GRMSDetail!#REF!</f>
        <v>#REF!</v>
      </c>
      <c r="Q1657" s="161" t="e">
        <f>GRMSDetail!#REF!</f>
        <v>#REF!</v>
      </c>
      <c r="R1657" t="e">
        <f>GRMSDetail!#REF!</f>
        <v>#REF!</v>
      </c>
      <c r="S1657" t="e">
        <f>GRMSDetail!#REF!</f>
        <v>#REF!</v>
      </c>
      <c r="T1657" t="e">
        <f>VLOOKUP('XL-OPT'!Q1657,Months!$A$4:$D$288,4)</f>
        <v>#REF!</v>
      </c>
    </row>
    <row r="1658" spans="15:20" x14ac:dyDescent="0.2">
      <c r="O1658" t="e">
        <f t="shared" si="53"/>
        <v>#REF!</v>
      </c>
      <c r="P1658" t="e">
        <f>GRMSDetail!#REF!</f>
        <v>#REF!</v>
      </c>
      <c r="Q1658" s="161" t="e">
        <f>GRMSDetail!#REF!</f>
        <v>#REF!</v>
      </c>
      <c r="R1658" t="e">
        <f>GRMSDetail!#REF!</f>
        <v>#REF!</v>
      </c>
      <c r="S1658" t="e">
        <f>GRMSDetail!#REF!</f>
        <v>#REF!</v>
      </c>
      <c r="T1658" t="e">
        <f>VLOOKUP('XL-OPT'!Q1658,Months!$A$4:$D$288,4)</f>
        <v>#REF!</v>
      </c>
    </row>
    <row r="1659" spans="15:20" x14ac:dyDescent="0.2">
      <c r="O1659" t="e">
        <f t="shared" si="53"/>
        <v>#REF!</v>
      </c>
      <c r="P1659" t="e">
        <f>GRMSDetail!#REF!</f>
        <v>#REF!</v>
      </c>
      <c r="Q1659" s="161" t="e">
        <f>GRMSDetail!#REF!</f>
        <v>#REF!</v>
      </c>
      <c r="R1659" t="e">
        <f>GRMSDetail!#REF!</f>
        <v>#REF!</v>
      </c>
      <c r="S1659" t="e">
        <f>GRMSDetail!#REF!</f>
        <v>#REF!</v>
      </c>
      <c r="T1659" t="e">
        <f>VLOOKUP('XL-OPT'!Q1659,Months!$A$4:$D$288,4)</f>
        <v>#REF!</v>
      </c>
    </row>
    <row r="1660" spans="15:20" x14ac:dyDescent="0.2">
      <c r="O1660" t="e">
        <f t="shared" si="53"/>
        <v>#REF!</v>
      </c>
      <c r="P1660" t="e">
        <f>GRMSDetail!#REF!</f>
        <v>#REF!</v>
      </c>
      <c r="Q1660" s="161" t="e">
        <f>GRMSDetail!#REF!</f>
        <v>#REF!</v>
      </c>
      <c r="R1660" t="e">
        <f>GRMSDetail!#REF!</f>
        <v>#REF!</v>
      </c>
      <c r="S1660" t="e">
        <f>GRMSDetail!#REF!</f>
        <v>#REF!</v>
      </c>
      <c r="T1660" t="e">
        <f>VLOOKUP('XL-OPT'!Q1660,Months!$A$4:$D$288,4)</f>
        <v>#REF!</v>
      </c>
    </row>
    <row r="1661" spans="15:20" x14ac:dyDescent="0.2">
      <c r="O1661" t="e">
        <f t="shared" si="53"/>
        <v>#REF!</v>
      </c>
      <c r="P1661" t="e">
        <f>GRMSDetail!#REF!</f>
        <v>#REF!</v>
      </c>
      <c r="Q1661" s="161" t="e">
        <f>GRMSDetail!#REF!</f>
        <v>#REF!</v>
      </c>
      <c r="R1661" t="e">
        <f>GRMSDetail!#REF!</f>
        <v>#REF!</v>
      </c>
      <c r="S1661" t="e">
        <f>GRMSDetail!#REF!</f>
        <v>#REF!</v>
      </c>
      <c r="T1661" t="e">
        <f>VLOOKUP('XL-OPT'!Q1661,Months!$A$4:$D$288,4)</f>
        <v>#REF!</v>
      </c>
    </row>
    <row r="1662" spans="15:20" x14ac:dyDescent="0.2">
      <c r="O1662" t="e">
        <f t="shared" si="53"/>
        <v>#REF!</v>
      </c>
      <c r="P1662" t="e">
        <f>GRMSDetail!#REF!</f>
        <v>#REF!</v>
      </c>
      <c r="Q1662" s="161" t="e">
        <f>GRMSDetail!#REF!</f>
        <v>#REF!</v>
      </c>
      <c r="R1662" t="e">
        <f>GRMSDetail!#REF!</f>
        <v>#REF!</v>
      </c>
      <c r="S1662" t="e">
        <f>GRMSDetail!#REF!</f>
        <v>#REF!</v>
      </c>
      <c r="T1662" t="e">
        <f>VLOOKUP('XL-OPT'!Q1662,Months!$A$4:$D$288,4)</f>
        <v>#REF!</v>
      </c>
    </row>
    <row r="1663" spans="15:20" x14ac:dyDescent="0.2">
      <c r="O1663" t="e">
        <f t="shared" si="53"/>
        <v>#REF!</v>
      </c>
      <c r="P1663" t="e">
        <f>GRMSDetail!#REF!</f>
        <v>#REF!</v>
      </c>
      <c r="Q1663" s="161" t="e">
        <f>GRMSDetail!#REF!</f>
        <v>#REF!</v>
      </c>
      <c r="R1663" t="e">
        <f>GRMSDetail!#REF!</f>
        <v>#REF!</v>
      </c>
      <c r="S1663" t="e">
        <f>GRMSDetail!#REF!</f>
        <v>#REF!</v>
      </c>
      <c r="T1663" t="e">
        <f>VLOOKUP('XL-OPT'!Q1663,Months!$A$4:$D$288,4)</f>
        <v>#REF!</v>
      </c>
    </row>
    <row r="1664" spans="15:20" x14ac:dyDescent="0.2">
      <c r="O1664" t="e">
        <f t="shared" si="53"/>
        <v>#REF!</v>
      </c>
      <c r="P1664" t="e">
        <f>GRMSDetail!#REF!</f>
        <v>#REF!</v>
      </c>
      <c r="Q1664" s="161" t="e">
        <f>GRMSDetail!#REF!</f>
        <v>#REF!</v>
      </c>
      <c r="R1664" t="e">
        <f>GRMSDetail!#REF!</f>
        <v>#REF!</v>
      </c>
      <c r="S1664" t="e">
        <f>GRMSDetail!#REF!</f>
        <v>#REF!</v>
      </c>
      <c r="T1664" t="e">
        <f>VLOOKUP('XL-OPT'!Q1664,Months!$A$4:$D$288,4)</f>
        <v>#REF!</v>
      </c>
    </row>
    <row r="1665" spans="15:20" x14ac:dyDescent="0.2">
      <c r="O1665" t="e">
        <f t="shared" ref="O1665:O1724" si="54">CONCATENATE(P1665,Q1665)</f>
        <v>#REF!</v>
      </c>
      <c r="P1665" t="e">
        <f>GRMSDetail!#REF!</f>
        <v>#REF!</v>
      </c>
      <c r="Q1665" s="161" t="e">
        <f>GRMSDetail!#REF!</f>
        <v>#REF!</v>
      </c>
      <c r="R1665" t="e">
        <f>GRMSDetail!#REF!</f>
        <v>#REF!</v>
      </c>
      <c r="S1665" t="e">
        <f>GRMSDetail!#REF!</f>
        <v>#REF!</v>
      </c>
      <c r="T1665" t="e">
        <f>VLOOKUP('XL-OPT'!Q1665,Months!$A$4:$D$288,4)</f>
        <v>#REF!</v>
      </c>
    </row>
    <row r="1666" spans="15:20" x14ac:dyDescent="0.2">
      <c r="O1666" t="e">
        <f t="shared" si="54"/>
        <v>#REF!</v>
      </c>
      <c r="P1666" t="e">
        <f>GRMSDetail!#REF!</f>
        <v>#REF!</v>
      </c>
      <c r="Q1666" s="161" t="e">
        <f>GRMSDetail!#REF!</f>
        <v>#REF!</v>
      </c>
      <c r="R1666" t="e">
        <f>GRMSDetail!#REF!</f>
        <v>#REF!</v>
      </c>
      <c r="S1666" t="e">
        <f>GRMSDetail!#REF!</f>
        <v>#REF!</v>
      </c>
      <c r="T1666" t="e">
        <f>VLOOKUP('XL-OPT'!Q1666,Months!$A$4:$D$288,4)</f>
        <v>#REF!</v>
      </c>
    </row>
    <row r="1667" spans="15:20" x14ac:dyDescent="0.2">
      <c r="O1667" t="e">
        <f t="shared" si="54"/>
        <v>#REF!</v>
      </c>
      <c r="P1667" t="e">
        <f>GRMSDetail!#REF!</f>
        <v>#REF!</v>
      </c>
      <c r="Q1667" s="161" t="e">
        <f>GRMSDetail!#REF!</f>
        <v>#REF!</v>
      </c>
      <c r="R1667" t="e">
        <f>GRMSDetail!#REF!</f>
        <v>#REF!</v>
      </c>
      <c r="S1667" t="e">
        <f>GRMSDetail!#REF!</f>
        <v>#REF!</v>
      </c>
      <c r="T1667" t="e">
        <f>VLOOKUP('XL-OPT'!Q1667,Months!$A$4:$D$288,4)</f>
        <v>#REF!</v>
      </c>
    </row>
    <row r="1668" spans="15:20" x14ac:dyDescent="0.2">
      <c r="O1668" t="e">
        <f t="shared" si="54"/>
        <v>#REF!</v>
      </c>
      <c r="P1668" t="e">
        <f>GRMSDetail!#REF!</f>
        <v>#REF!</v>
      </c>
      <c r="Q1668" s="161" t="e">
        <f>GRMSDetail!#REF!</f>
        <v>#REF!</v>
      </c>
      <c r="R1668" t="e">
        <f>GRMSDetail!#REF!</f>
        <v>#REF!</v>
      </c>
      <c r="S1668" t="e">
        <f>GRMSDetail!#REF!</f>
        <v>#REF!</v>
      </c>
      <c r="T1668" t="e">
        <f>VLOOKUP('XL-OPT'!Q1668,Months!$A$4:$D$288,4)</f>
        <v>#REF!</v>
      </c>
    </row>
    <row r="1669" spans="15:20" x14ac:dyDescent="0.2">
      <c r="O1669" t="e">
        <f t="shared" si="54"/>
        <v>#REF!</v>
      </c>
      <c r="P1669" t="e">
        <f>GRMSDetail!#REF!</f>
        <v>#REF!</v>
      </c>
      <c r="Q1669" s="161" t="e">
        <f>GRMSDetail!#REF!</f>
        <v>#REF!</v>
      </c>
      <c r="R1669" t="e">
        <f>GRMSDetail!#REF!</f>
        <v>#REF!</v>
      </c>
      <c r="S1669" t="e">
        <f>GRMSDetail!#REF!</f>
        <v>#REF!</v>
      </c>
      <c r="T1669" t="e">
        <f>VLOOKUP('XL-OPT'!Q1669,Months!$A$4:$D$288,4)</f>
        <v>#REF!</v>
      </c>
    </row>
    <row r="1670" spans="15:20" x14ac:dyDescent="0.2">
      <c r="O1670" t="e">
        <f t="shared" si="54"/>
        <v>#REF!</v>
      </c>
      <c r="P1670" t="e">
        <f>GRMSDetail!#REF!</f>
        <v>#REF!</v>
      </c>
      <c r="Q1670" s="161" t="e">
        <f>GRMSDetail!#REF!</f>
        <v>#REF!</v>
      </c>
      <c r="R1670" t="e">
        <f>GRMSDetail!#REF!</f>
        <v>#REF!</v>
      </c>
      <c r="S1670" t="e">
        <f>GRMSDetail!#REF!</f>
        <v>#REF!</v>
      </c>
      <c r="T1670" t="e">
        <f>VLOOKUP('XL-OPT'!Q1670,Months!$A$4:$D$288,4)</f>
        <v>#REF!</v>
      </c>
    </row>
    <row r="1671" spans="15:20" x14ac:dyDescent="0.2">
      <c r="O1671" t="e">
        <f t="shared" si="54"/>
        <v>#REF!</v>
      </c>
      <c r="P1671" t="e">
        <f>GRMSDetail!#REF!</f>
        <v>#REF!</v>
      </c>
      <c r="Q1671" s="161" t="e">
        <f>GRMSDetail!#REF!</f>
        <v>#REF!</v>
      </c>
      <c r="R1671" t="e">
        <f>GRMSDetail!#REF!</f>
        <v>#REF!</v>
      </c>
      <c r="S1671" t="e">
        <f>GRMSDetail!#REF!</f>
        <v>#REF!</v>
      </c>
      <c r="T1671" t="e">
        <f>VLOOKUP('XL-OPT'!Q1671,Months!$A$4:$D$288,4)</f>
        <v>#REF!</v>
      </c>
    </row>
    <row r="1672" spans="15:20" x14ac:dyDescent="0.2">
      <c r="O1672" t="e">
        <f t="shared" si="54"/>
        <v>#REF!</v>
      </c>
      <c r="P1672" t="e">
        <f>GRMSDetail!#REF!</f>
        <v>#REF!</v>
      </c>
      <c r="Q1672" s="161" t="e">
        <f>GRMSDetail!#REF!</f>
        <v>#REF!</v>
      </c>
      <c r="R1672" t="e">
        <f>GRMSDetail!#REF!</f>
        <v>#REF!</v>
      </c>
      <c r="S1672" t="e">
        <f>GRMSDetail!#REF!</f>
        <v>#REF!</v>
      </c>
      <c r="T1672" t="e">
        <f>VLOOKUP('XL-OPT'!Q1672,Months!$A$4:$D$288,4)</f>
        <v>#REF!</v>
      </c>
    </row>
    <row r="1673" spans="15:20" x14ac:dyDescent="0.2">
      <c r="O1673" t="e">
        <f t="shared" si="54"/>
        <v>#REF!</v>
      </c>
      <c r="P1673" t="e">
        <f>GRMSDetail!#REF!</f>
        <v>#REF!</v>
      </c>
      <c r="Q1673" s="161" t="e">
        <f>GRMSDetail!#REF!</f>
        <v>#REF!</v>
      </c>
      <c r="R1673" t="e">
        <f>GRMSDetail!#REF!</f>
        <v>#REF!</v>
      </c>
      <c r="S1673" t="e">
        <f>GRMSDetail!#REF!</f>
        <v>#REF!</v>
      </c>
      <c r="T1673" t="e">
        <f>VLOOKUP('XL-OPT'!Q1673,Months!$A$4:$D$288,4)</f>
        <v>#REF!</v>
      </c>
    </row>
    <row r="1674" spans="15:20" x14ac:dyDescent="0.2">
      <c r="O1674" t="e">
        <f t="shared" si="54"/>
        <v>#REF!</v>
      </c>
      <c r="P1674" t="e">
        <f>GRMSDetail!#REF!</f>
        <v>#REF!</v>
      </c>
      <c r="Q1674" s="161" t="e">
        <f>GRMSDetail!#REF!</f>
        <v>#REF!</v>
      </c>
      <c r="R1674" t="e">
        <f>GRMSDetail!#REF!</f>
        <v>#REF!</v>
      </c>
      <c r="S1674" t="e">
        <f>GRMSDetail!#REF!</f>
        <v>#REF!</v>
      </c>
      <c r="T1674" t="e">
        <f>VLOOKUP('XL-OPT'!Q1674,Months!$A$4:$D$288,4)</f>
        <v>#REF!</v>
      </c>
    </row>
    <row r="1675" spans="15:20" x14ac:dyDescent="0.2">
      <c r="O1675" t="e">
        <f t="shared" si="54"/>
        <v>#REF!</v>
      </c>
      <c r="P1675" t="e">
        <f>GRMSDetail!#REF!</f>
        <v>#REF!</v>
      </c>
      <c r="Q1675" s="161" t="e">
        <f>GRMSDetail!#REF!</f>
        <v>#REF!</v>
      </c>
      <c r="R1675" t="e">
        <f>GRMSDetail!#REF!</f>
        <v>#REF!</v>
      </c>
      <c r="S1675" t="e">
        <f>GRMSDetail!#REF!</f>
        <v>#REF!</v>
      </c>
      <c r="T1675" t="e">
        <f>VLOOKUP('XL-OPT'!Q1675,Months!$A$4:$D$288,4)</f>
        <v>#REF!</v>
      </c>
    </row>
    <row r="1676" spans="15:20" x14ac:dyDescent="0.2">
      <c r="O1676" t="e">
        <f t="shared" si="54"/>
        <v>#REF!</v>
      </c>
      <c r="P1676" t="e">
        <f>GRMSDetail!#REF!</f>
        <v>#REF!</v>
      </c>
      <c r="Q1676" s="161" t="e">
        <f>GRMSDetail!#REF!</f>
        <v>#REF!</v>
      </c>
      <c r="R1676" t="e">
        <f>GRMSDetail!#REF!</f>
        <v>#REF!</v>
      </c>
      <c r="S1676" t="e">
        <f>GRMSDetail!#REF!</f>
        <v>#REF!</v>
      </c>
      <c r="T1676" t="e">
        <f>VLOOKUP('XL-OPT'!Q1676,Months!$A$4:$D$288,4)</f>
        <v>#REF!</v>
      </c>
    </row>
    <row r="1677" spans="15:20" x14ac:dyDescent="0.2">
      <c r="O1677" t="e">
        <f t="shared" si="54"/>
        <v>#REF!</v>
      </c>
      <c r="P1677" t="e">
        <f>GRMSDetail!#REF!</f>
        <v>#REF!</v>
      </c>
      <c r="Q1677" s="161" t="e">
        <f>GRMSDetail!#REF!</f>
        <v>#REF!</v>
      </c>
      <c r="R1677" t="e">
        <f>GRMSDetail!#REF!</f>
        <v>#REF!</v>
      </c>
      <c r="S1677" t="e">
        <f>GRMSDetail!#REF!</f>
        <v>#REF!</v>
      </c>
      <c r="T1677" t="e">
        <f>VLOOKUP('XL-OPT'!Q1677,Months!$A$4:$D$288,4)</f>
        <v>#REF!</v>
      </c>
    </row>
    <row r="1678" spans="15:20" x14ac:dyDescent="0.2">
      <c r="O1678" t="e">
        <f t="shared" si="54"/>
        <v>#REF!</v>
      </c>
      <c r="P1678" t="e">
        <f>GRMSDetail!#REF!</f>
        <v>#REF!</v>
      </c>
      <c r="Q1678" s="161" t="e">
        <f>GRMSDetail!#REF!</f>
        <v>#REF!</v>
      </c>
      <c r="R1678" t="e">
        <f>GRMSDetail!#REF!</f>
        <v>#REF!</v>
      </c>
      <c r="S1678" t="e">
        <f>GRMSDetail!#REF!</f>
        <v>#REF!</v>
      </c>
      <c r="T1678" t="e">
        <f>VLOOKUP('XL-OPT'!Q1678,Months!$A$4:$D$288,4)</f>
        <v>#REF!</v>
      </c>
    </row>
    <row r="1679" spans="15:20" x14ac:dyDescent="0.2">
      <c r="O1679" t="e">
        <f t="shared" si="54"/>
        <v>#REF!</v>
      </c>
      <c r="P1679" t="e">
        <f>GRMSDetail!#REF!</f>
        <v>#REF!</v>
      </c>
      <c r="Q1679" s="161" t="e">
        <f>GRMSDetail!#REF!</f>
        <v>#REF!</v>
      </c>
      <c r="R1679" t="e">
        <f>GRMSDetail!#REF!</f>
        <v>#REF!</v>
      </c>
      <c r="S1679" t="e">
        <f>GRMSDetail!#REF!</f>
        <v>#REF!</v>
      </c>
      <c r="T1679" t="e">
        <f>VLOOKUP('XL-OPT'!Q1679,Months!$A$4:$D$288,4)</f>
        <v>#REF!</v>
      </c>
    </row>
    <row r="1680" spans="15:20" x14ac:dyDescent="0.2">
      <c r="O1680" t="e">
        <f t="shared" si="54"/>
        <v>#REF!</v>
      </c>
      <c r="P1680" t="e">
        <f>GRMSDetail!#REF!</f>
        <v>#REF!</v>
      </c>
      <c r="Q1680" s="161" t="e">
        <f>GRMSDetail!#REF!</f>
        <v>#REF!</v>
      </c>
      <c r="R1680" t="e">
        <f>GRMSDetail!#REF!</f>
        <v>#REF!</v>
      </c>
      <c r="S1680" t="e">
        <f>GRMSDetail!#REF!</f>
        <v>#REF!</v>
      </c>
      <c r="T1680" t="e">
        <f>VLOOKUP('XL-OPT'!Q1680,Months!$A$4:$D$288,4)</f>
        <v>#REF!</v>
      </c>
    </row>
    <row r="1681" spans="15:20" x14ac:dyDescent="0.2">
      <c r="O1681" t="e">
        <f t="shared" si="54"/>
        <v>#REF!</v>
      </c>
      <c r="P1681" t="e">
        <f>GRMSDetail!#REF!</f>
        <v>#REF!</v>
      </c>
      <c r="Q1681" s="161" t="e">
        <f>GRMSDetail!#REF!</f>
        <v>#REF!</v>
      </c>
      <c r="R1681" t="e">
        <f>GRMSDetail!#REF!</f>
        <v>#REF!</v>
      </c>
      <c r="S1681" t="e">
        <f>GRMSDetail!#REF!</f>
        <v>#REF!</v>
      </c>
      <c r="T1681" t="e">
        <f>VLOOKUP('XL-OPT'!Q1681,Months!$A$4:$D$288,4)</f>
        <v>#REF!</v>
      </c>
    </row>
    <row r="1682" spans="15:20" x14ac:dyDescent="0.2">
      <c r="O1682" t="e">
        <f t="shared" si="54"/>
        <v>#REF!</v>
      </c>
      <c r="P1682" t="e">
        <f>GRMSDetail!#REF!</f>
        <v>#REF!</v>
      </c>
      <c r="Q1682" s="161" t="e">
        <f>GRMSDetail!#REF!</f>
        <v>#REF!</v>
      </c>
      <c r="R1682" t="e">
        <f>GRMSDetail!#REF!</f>
        <v>#REF!</v>
      </c>
      <c r="S1682" t="e">
        <f>GRMSDetail!#REF!</f>
        <v>#REF!</v>
      </c>
      <c r="T1682" t="e">
        <f>VLOOKUP('XL-OPT'!Q1682,Months!$A$4:$D$288,4)</f>
        <v>#REF!</v>
      </c>
    </row>
    <row r="1683" spans="15:20" x14ac:dyDescent="0.2">
      <c r="O1683" t="e">
        <f t="shared" si="54"/>
        <v>#REF!</v>
      </c>
      <c r="P1683" t="e">
        <f>GRMSDetail!#REF!</f>
        <v>#REF!</v>
      </c>
      <c r="Q1683" s="161" t="e">
        <f>GRMSDetail!#REF!</f>
        <v>#REF!</v>
      </c>
      <c r="R1683" t="e">
        <f>GRMSDetail!#REF!</f>
        <v>#REF!</v>
      </c>
      <c r="S1683" t="e">
        <f>GRMSDetail!#REF!</f>
        <v>#REF!</v>
      </c>
      <c r="T1683" t="e">
        <f>VLOOKUP('XL-OPT'!Q1683,Months!$A$4:$D$288,4)</f>
        <v>#REF!</v>
      </c>
    </row>
    <row r="1684" spans="15:20" x14ac:dyDescent="0.2">
      <c r="O1684" t="e">
        <f t="shared" si="54"/>
        <v>#REF!</v>
      </c>
      <c r="P1684" t="e">
        <f>GRMSDetail!#REF!</f>
        <v>#REF!</v>
      </c>
      <c r="Q1684" s="161" t="e">
        <f>GRMSDetail!#REF!</f>
        <v>#REF!</v>
      </c>
      <c r="R1684" t="e">
        <f>GRMSDetail!#REF!</f>
        <v>#REF!</v>
      </c>
      <c r="S1684" t="e">
        <f>GRMSDetail!#REF!</f>
        <v>#REF!</v>
      </c>
      <c r="T1684" t="e">
        <f>VLOOKUP('XL-OPT'!Q1684,Months!$A$4:$D$288,4)</f>
        <v>#REF!</v>
      </c>
    </row>
    <row r="1685" spans="15:20" x14ac:dyDescent="0.2">
      <c r="O1685" t="e">
        <f t="shared" si="54"/>
        <v>#REF!</v>
      </c>
      <c r="P1685" t="e">
        <f>GRMSDetail!#REF!</f>
        <v>#REF!</v>
      </c>
      <c r="Q1685" s="161" t="e">
        <f>GRMSDetail!#REF!</f>
        <v>#REF!</v>
      </c>
      <c r="R1685" t="e">
        <f>GRMSDetail!#REF!</f>
        <v>#REF!</v>
      </c>
      <c r="S1685" t="e">
        <f>GRMSDetail!#REF!</f>
        <v>#REF!</v>
      </c>
      <c r="T1685" t="e">
        <f>VLOOKUP('XL-OPT'!Q1685,Months!$A$4:$D$288,4)</f>
        <v>#REF!</v>
      </c>
    </row>
    <row r="1686" spans="15:20" x14ac:dyDescent="0.2">
      <c r="O1686" t="e">
        <f t="shared" si="54"/>
        <v>#REF!</v>
      </c>
      <c r="P1686" t="e">
        <f>GRMSDetail!#REF!</f>
        <v>#REF!</v>
      </c>
      <c r="Q1686" s="161" t="e">
        <f>GRMSDetail!#REF!</f>
        <v>#REF!</v>
      </c>
      <c r="R1686" t="e">
        <f>GRMSDetail!#REF!</f>
        <v>#REF!</v>
      </c>
      <c r="S1686" t="e">
        <f>GRMSDetail!#REF!</f>
        <v>#REF!</v>
      </c>
      <c r="T1686" t="e">
        <f>VLOOKUP('XL-OPT'!Q1686,Months!$A$4:$D$288,4)</f>
        <v>#REF!</v>
      </c>
    </row>
    <row r="1687" spans="15:20" x14ac:dyDescent="0.2">
      <c r="O1687" t="e">
        <f t="shared" si="54"/>
        <v>#REF!</v>
      </c>
      <c r="P1687" t="e">
        <f>GRMSDetail!#REF!</f>
        <v>#REF!</v>
      </c>
      <c r="Q1687" s="161" t="e">
        <f>GRMSDetail!#REF!</f>
        <v>#REF!</v>
      </c>
      <c r="R1687" t="e">
        <f>GRMSDetail!#REF!</f>
        <v>#REF!</v>
      </c>
      <c r="S1687" t="e">
        <f>GRMSDetail!#REF!</f>
        <v>#REF!</v>
      </c>
      <c r="T1687" t="e">
        <f>VLOOKUP('XL-OPT'!Q1687,Months!$A$4:$D$288,4)</f>
        <v>#REF!</v>
      </c>
    </row>
    <row r="1688" spans="15:20" x14ac:dyDescent="0.2">
      <c r="O1688" t="e">
        <f t="shared" si="54"/>
        <v>#REF!</v>
      </c>
      <c r="P1688" t="e">
        <f>GRMSDetail!#REF!</f>
        <v>#REF!</v>
      </c>
      <c r="Q1688" s="161" t="e">
        <f>GRMSDetail!#REF!</f>
        <v>#REF!</v>
      </c>
      <c r="R1688" t="e">
        <f>GRMSDetail!#REF!</f>
        <v>#REF!</v>
      </c>
      <c r="S1688" t="e">
        <f>GRMSDetail!#REF!</f>
        <v>#REF!</v>
      </c>
      <c r="T1688" t="e">
        <f>VLOOKUP('XL-OPT'!Q1688,Months!$A$4:$D$288,4)</f>
        <v>#REF!</v>
      </c>
    </row>
    <row r="1689" spans="15:20" x14ac:dyDescent="0.2">
      <c r="O1689" t="e">
        <f t="shared" si="54"/>
        <v>#REF!</v>
      </c>
      <c r="P1689" t="e">
        <f>GRMSDetail!#REF!</f>
        <v>#REF!</v>
      </c>
      <c r="Q1689" s="161" t="e">
        <f>GRMSDetail!#REF!</f>
        <v>#REF!</v>
      </c>
      <c r="R1689" t="e">
        <f>GRMSDetail!#REF!</f>
        <v>#REF!</v>
      </c>
      <c r="S1689" t="e">
        <f>GRMSDetail!#REF!</f>
        <v>#REF!</v>
      </c>
      <c r="T1689" t="e">
        <f>VLOOKUP('XL-OPT'!Q1689,Months!$A$4:$D$288,4)</f>
        <v>#REF!</v>
      </c>
    </row>
    <row r="1690" spans="15:20" x14ac:dyDescent="0.2">
      <c r="O1690" t="e">
        <f t="shared" si="54"/>
        <v>#REF!</v>
      </c>
      <c r="P1690" t="e">
        <f>GRMSDetail!#REF!</f>
        <v>#REF!</v>
      </c>
      <c r="Q1690" s="161" t="e">
        <f>GRMSDetail!#REF!</f>
        <v>#REF!</v>
      </c>
      <c r="R1690" t="e">
        <f>GRMSDetail!#REF!</f>
        <v>#REF!</v>
      </c>
      <c r="S1690" t="e">
        <f>GRMSDetail!#REF!</f>
        <v>#REF!</v>
      </c>
      <c r="T1690" t="e">
        <f>VLOOKUP('XL-OPT'!Q1690,Months!$A$4:$D$288,4)</f>
        <v>#REF!</v>
      </c>
    </row>
    <row r="1691" spans="15:20" x14ac:dyDescent="0.2">
      <c r="O1691" t="e">
        <f t="shared" si="54"/>
        <v>#REF!</v>
      </c>
      <c r="P1691" t="e">
        <f>GRMSDetail!#REF!</f>
        <v>#REF!</v>
      </c>
      <c r="Q1691" s="161" t="e">
        <f>GRMSDetail!#REF!</f>
        <v>#REF!</v>
      </c>
      <c r="R1691" t="e">
        <f>GRMSDetail!#REF!</f>
        <v>#REF!</v>
      </c>
      <c r="S1691" t="e">
        <f>GRMSDetail!#REF!</f>
        <v>#REF!</v>
      </c>
      <c r="T1691" t="e">
        <f>VLOOKUP('XL-OPT'!Q1691,Months!$A$4:$D$288,4)</f>
        <v>#REF!</v>
      </c>
    </row>
    <row r="1692" spans="15:20" x14ac:dyDescent="0.2">
      <c r="O1692" t="e">
        <f t="shared" si="54"/>
        <v>#REF!</v>
      </c>
      <c r="P1692" t="e">
        <f>GRMSDetail!#REF!</f>
        <v>#REF!</v>
      </c>
      <c r="Q1692" s="161" t="e">
        <f>GRMSDetail!#REF!</f>
        <v>#REF!</v>
      </c>
      <c r="R1692" t="e">
        <f>GRMSDetail!#REF!</f>
        <v>#REF!</v>
      </c>
      <c r="S1692" t="e">
        <f>GRMSDetail!#REF!</f>
        <v>#REF!</v>
      </c>
      <c r="T1692" t="e">
        <f>VLOOKUP('XL-OPT'!Q1692,Months!$A$4:$D$288,4)</f>
        <v>#REF!</v>
      </c>
    </row>
    <row r="1693" spans="15:20" x14ac:dyDescent="0.2">
      <c r="O1693" t="e">
        <f t="shared" si="54"/>
        <v>#REF!</v>
      </c>
      <c r="P1693" t="e">
        <f>GRMSDetail!#REF!</f>
        <v>#REF!</v>
      </c>
      <c r="Q1693" s="161" t="e">
        <f>GRMSDetail!#REF!</f>
        <v>#REF!</v>
      </c>
      <c r="R1693" t="e">
        <f>GRMSDetail!#REF!</f>
        <v>#REF!</v>
      </c>
      <c r="S1693" t="e">
        <f>GRMSDetail!#REF!</f>
        <v>#REF!</v>
      </c>
      <c r="T1693" t="e">
        <f>VLOOKUP('XL-OPT'!Q1693,Months!$A$4:$D$288,4)</f>
        <v>#REF!</v>
      </c>
    </row>
    <row r="1694" spans="15:20" x14ac:dyDescent="0.2">
      <c r="O1694" t="e">
        <f t="shared" si="54"/>
        <v>#REF!</v>
      </c>
      <c r="P1694" t="e">
        <f>GRMSDetail!#REF!</f>
        <v>#REF!</v>
      </c>
      <c r="Q1694" s="161" t="e">
        <f>GRMSDetail!#REF!</f>
        <v>#REF!</v>
      </c>
      <c r="R1694" t="e">
        <f>GRMSDetail!#REF!</f>
        <v>#REF!</v>
      </c>
      <c r="S1694" t="e">
        <f>GRMSDetail!#REF!</f>
        <v>#REF!</v>
      </c>
      <c r="T1694" t="e">
        <f>VLOOKUP('XL-OPT'!Q1694,Months!$A$4:$D$288,4)</f>
        <v>#REF!</v>
      </c>
    </row>
    <row r="1695" spans="15:20" x14ac:dyDescent="0.2">
      <c r="O1695" t="e">
        <f t="shared" si="54"/>
        <v>#REF!</v>
      </c>
      <c r="P1695" t="e">
        <f>GRMSDetail!#REF!</f>
        <v>#REF!</v>
      </c>
      <c r="Q1695" s="161" t="e">
        <f>GRMSDetail!#REF!</f>
        <v>#REF!</v>
      </c>
      <c r="R1695" t="e">
        <f>GRMSDetail!#REF!</f>
        <v>#REF!</v>
      </c>
      <c r="S1695" t="e">
        <f>GRMSDetail!#REF!</f>
        <v>#REF!</v>
      </c>
      <c r="T1695" t="e">
        <f>VLOOKUP('XL-OPT'!Q1695,Months!$A$4:$D$288,4)</f>
        <v>#REF!</v>
      </c>
    </row>
    <row r="1696" spans="15:20" x14ac:dyDescent="0.2">
      <c r="O1696" t="e">
        <f t="shared" si="54"/>
        <v>#REF!</v>
      </c>
      <c r="P1696" t="e">
        <f>GRMSDetail!#REF!</f>
        <v>#REF!</v>
      </c>
      <c r="Q1696" s="161" t="e">
        <f>GRMSDetail!#REF!</f>
        <v>#REF!</v>
      </c>
      <c r="R1696" t="e">
        <f>GRMSDetail!#REF!</f>
        <v>#REF!</v>
      </c>
      <c r="S1696" t="e">
        <f>GRMSDetail!#REF!</f>
        <v>#REF!</v>
      </c>
      <c r="T1696" t="e">
        <f>VLOOKUP('XL-OPT'!Q1696,Months!$A$4:$D$288,4)</f>
        <v>#REF!</v>
      </c>
    </row>
    <row r="1697" spans="15:20" x14ac:dyDescent="0.2">
      <c r="O1697" t="e">
        <f t="shared" si="54"/>
        <v>#REF!</v>
      </c>
      <c r="P1697" t="e">
        <f>GRMSDetail!#REF!</f>
        <v>#REF!</v>
      </c>
      <c r="Q1697" s="161" t="e">
        <f>GRMSDetail!#REF!</f>
        <v>#REF!</v>
      </c>
      <c r="R1697" t="e">
        <f>GRMSDetail!#REF!</f>
        <v>#REF!</v>
      </c>
      <c r="S1697" t="e">
        <f>GRMSDetail!#REF!</f>
        <v>#REF!</v>
      </c>
      <c r="T1697" t="e">
        <f>VLOOKUP('XL-OPT'!Q1697,Months!$A$4:$D$288,4)</f>
        <v>#REF!</v>
      </c>
    </row>
    <row r="1698" spans="15:20" x14ac:dyDescent="0.2">
      <c r="O1698" t="e">
        <f t="shared" si="54"/>
        <v>#REF!</v>
      </c>
      <c r="P1698" t="e">
        <f>GRMSDetail!#REF!</f>
        <v>#REF!</v>
      </c>
      <c r="Q1698" s="161" t="e">
        <f>GRMSDetail!#REF!</f>
        <v>#REF!</v>
      </c>
      <c r="R1698" t="e">
        <f>GRMSDetail!#REF!</f>
        <v>#REF!</v>
      </c>
      <c r="S1698" t="e">
        <f>GRMSDetail!#REF!</f>
        <v>#REF!</v>
      </c>
      <c r="T1698" t="e">
        <f>VLOOKUP('XL-OPT'!Q1698,Months!$A$4:$D$288,4)</f>
        <v>#REF!</v>
      </c>
    </row>
    <row r="1699" spans="15:20" x14ac:dyDescent="0.2">
      <c r="O1699" t="e">
        <f t="shared" si="54"/>
        <v>#REF!</v>
      </c>
      <c r="P1699" t="e">
        <f>GRMSDetail!#REF!</f>
        <v>#REF!</v>
      </c>
      <c r="Q1699" s="161" t="e">
        <f>GRMSDetail!#REF!</f>
        <v>#REF!</v>
      </c>
      <c r="R1699" t="e">
        <f>GRMSDetail!#REF!</f>
        <v>#REF!</v>
      </c>
      <c r="S1699" t="e">
        <f>GRMSDetail!#REF!</f>
        <v>#REF!</v>
      </c>
      <c r="T1699" t="e">
        <f>VLOOKUP('XL-OPT'!Q1699,Months!$A$4:$D$288,4)</f>
        <v>#REF!</v>
      </c>
    </row>
    <row r="1700" spans="15:20" x14ac:dyDescent="0.2">
      <c r="O1700" t="e">
        <f t="shared" si="54"/>
        <v>#REF!</v>
      </c>
      <c r="P1700" t="e">
        <f>GRMSDetail!#REF!</f>
        <v>#REF!</v>
      </c>
      <c r="Q1700" s="161" t="e">
        <f>GRMSDetail!#REF!</f>
        <v>#REF!</v>
      </c>
      <c r="R1700" t="e">
        <f>GRMSDetail!#REF!</f>
        <v>#REF!</v>
      </c>
      <c r="S1700" t="e">
        <f>GRMSDetail!#REF!</f>
        <v>#REF!</v>
      </c>
      <c r="T1700" t="e">
        <f>VLOOKUP('XL-OPT'!Q1700,Months!$A$4:$D$288,4)</f>
        <v>#REF!</v>
      </c>
    </row>
    <row r="1701" spans="15:20" x14ac:dyDescent="0.2">
      <c r="O1701" t="e">
        <f t="shared" si="54"/>
        <v>#REF!</v>
      </c>
      <c r="P1701" t="e">
        <f>GRMSDetail!#REF!</f>
        <v>#REF!</v>
      </c>
      <c r="Q1701" s="161" t="e">
        <f>GRMSDetail!#REF!</f>
        <v>#REF!</v>
      </c>
      <c r="R1701" t="e">
        <f>GRMSDetail!#REF!</f>
        <v>#REF!</v>
      </c>
      <c r="S1701" t="e">
        <f>GRMSDetail!#REF!</f>
        <v>#REF!</v>
      </c>
      <c r="T1701" t="e">
        <f>VLOOKUP('XL-OPT'!Q1701,Months!$A$4:$D$288,4)</f>
        <v>#REF!</v>
      </c>
    </row>
    <row r="1702" spans="15:20" x14ac:dyDescent="0.2">
      <c r="O1702" t="e">
        <f t="shared" si="54"/>
        <v>#REF!</v>
      </c>
      <c r="P1702" t="e">
        <f>GRMSDetail!#REF!</f>
        <v>#REF!</v>
      </c>
      <c r="Q1702" s="161" t="e">
        <f>GRMSDetail!#REF!</f>
        <v>#REF!</v>
      </c>
      <c r="R1702" t="e">
        <f>GRMSDetail!#REF!</f>
        <v>#REF!</v>
      </c>
      <c r="S1702" t="e">
        <f>GRMSDetail!#REF!</f>
        <v>#REF!</v>
      </c>
      <c r="T1702" t="e">
        <f>VLOOKUP('XL-OPT'!Q1702,Months!$A$4:$D$288,4)</f>
        <v>#REF!</v>
      </c>
    </row>
    <row r="1703" spans="15:20" x14ac:dyDescent="0.2">
      <c r="O1703" t="e">
        <f t="shared" si="54"/>
        <v>#REF!</v>
      </c>
      <c r="P1703" t="e">
        <f>GRMSDetail!#REF!</f>
        <v>#REF!</v>
      </c>
      <c r="Q1703" s="161" t="e">
        <f>GRMSDetail!#REF!</f>
        <v>#REF!</v>
      </c>
      <c r="R1703" t="e">
        <f>GRMSDetail!#REF!</f>
        <v>#REF!</v>
      </c>
      <c r="S1703" t="e">
        <f>GRMSDetail!#REF!</f>
        <v>#REF!</v>
      </c>
      <c r="T1703" t="e">
        <f>VLOOKUP('XL-OPT'!Q1703,Months!$A$4:$D$288,4)</f>
        <v>#REF!</v>
      </c>
    </row>
    <row r="1704" spans="15:20" x14ac:dyDescent="0.2">
      <c r="O1704" t="e">
        <f t="shared" si="54"/>
        <v>#REF!</v>
      </c>
      <c r="P1704" t="e">
        <f>GRMSDetail!#REF!</f>
        <v>#REF!</v>
      </c>
      <c r="Q1704" s="161" t="e">
        <f>GRMSDetail!#REF!</f>
        <v>#REF!</v>
      </c>
      <c r="R1704" t="e">
        <f>GRMSDetail!#REF!</f>
        <v>#REF!</v>
      </c>
      <c r="S1704" t="e">
        <f>GRMSDetail!#REF!</f>
        <v>#REF!</v>
      </c>
      <c r="T1704" t="e">
        <f>VLOOKUP('XL-OPT'!Q1704,Months!$A$4:$D$288,4)</f>
        <v>#REF!</v>
      </c>
    </row>
    <row r="1705" spans="15:20" x14ac:dyDescent="0.2">
      <c r="O1705" t="e">
        <f t="shared" si="54"/>
        <v>#REF!</v>
      </c>
      <c r="P1705" t="e">
        <f>GRMSDetail!#REF!</f>
        <v>#REF!</v>
      </c>
      <c r="Q1705" s="161" t="e">
        <f>GRMSDetail!#REF!</f>
        <v>#REF!</v>
      </c>
      <c r="R1705" t="e">
        <f>GRMSDetail!#REF!</f>
        <v>#REF!</v>
      </c>
      <c r="S1705" t="e">
        <f>GRMSDetail!#REF!</f>
        <v>#REF!</v>
      </c>
      <c r="T1705" t="e">
        <f>VLOOKUP('XL-OPT'!Q1705,Months!$A$4:$D$288,4)</f>
        <v>#REF!</v>
      </c>
    </row>
    <row r="1706" spans="15:20" x14ac:dyDescent="0.2">
      <c r="O1706" t="e">
        <f t="shared" si="54"/>
        <v>#REF!</v>
      </c>
      <c r="P1706" t="e">
        <f>GRMSDetail!#REF!</f>
        <v>#REF!</v>
      </c>
      <c r="Q1706" s="161" t="e">
        <f>GRMSDetail!#REF!</f>
        <v>#REF!</v>
      </c>
      <c r="R1706" t="e">
        <f>GRMSDetail!#REF!</f>
        <v>#REF!</v>
      </c>
      <c r="S1706" t="e">
        <f>GRMSDetail!#REF!</f>
        <v>#REF!</v>
      </c>
      <c r="T1706" t="e">
        <f>VLOOKUP('XL-OPT'!Q1706,Months!$A$4:$D$288,4)</f>
        <v>#REF!</v>
      </c>
    </row>
    <row r="1707" spans="15:20" x14ac:dyDescent="0.2">
      <c r="O1707" t="e">
        <f t="shared" si="54"/>
        <v>#REF!</v>
      </c>
      <c r="P1707" t="e">
        <f>GRMSDetail!#REF!</f>
        <v>#REF!</v>
      </c>
      <c r="Q1707" s="161" t="e">
        <f>GRMSDetail!#REF!</f>
        <v>#REF!</v>
      </c>
      <c r="R1707" t="e">
        <f>GRMSDetail!#REF!</f>
        <v>#REF!</v>
      </c>
      <c r="S1707" t="e">
        <f>GRMSDetail!#REF!</f>
        <v>#REF!</v>
      </c>
      <c r="T1707" t="e">
        <f>VLOOKUP('XL-OPT'!Q1707,Months!$A$4:$D$288,4)</f>
        <v>#REF!</v>
      </c>
    </row>
    <row r="1708" spans="15:20" x14ac:dyDescent="0.2">
      <c r="O1708" t="e">
        <f t="shared" si="54"/>
        <v>#REF!</v>
      </c>
      <c r="P1708" t="e">
        <f>GRMSDetail!#REF!</f>
        <v>#REF!</v>
      </c>
      <c r="Q1708" s="161" t="e">
        <f>GRMSDetail!#REF!</f>
        <v>#REF!</v>
      </c>
      <c r="R1708" t="e">
        <f>GRMSDetail!#REF!</f>
        <v>#REF!</v>
      </c>
      <c r="S1708" t="e">
        <f>GRMSDetail!#REF!</f>
        <v>#REF!</v>
      </c>
      <c r="T1708" t="e">
        <f>VLOOKUP('XL-OPT'!Q1708,Months!$A$4:$D$288,4)</f>
        <v>#REF!</v>
      </c>
    </row>
    <row r="1709" spans="15:20" x14ac:dyDescent="0.2">
      <c r="O1709" t="e">
        <f t="shared" si="54"/>
        <v>#REF!</v>
      </c>
      <c r="P1709" t="e">
        <f>GRMSDetail!#REF!</f>
        <v>#REF!</v>
      </c>
      <c r="Q1709" s="161" t="e">
        <f>GRMSDetail!#REF!</f>
        <v>#REF!</v>
      </c>
      <c r="R1709" t="e">
        <f>GRMSDetail!#REF!</f>
        <v>#REF!</v>
      </c>
      <c r="S1709" t="e">
        <f>GRMSDetail!#REF!</f>
        <v>#REF!</v>
      </c>
      <c r="T1709" t="e">
        <f>VLOOKUP('XL-OPT'!Q1709,Months!$A$4:$D$288,4)</f>
        <v>#REF!</v>
      </c>
    </row>
    <row r="1710" spans="15:20" x14ac:dyDescent="0.2">
      <c r="O1710" t="e">
        <f t="shared" si="54"/>
        <v>#REF!</v>
      </c>
      <c r="P1710" t="e">
        <f>GRMSDetail!#REF!</f>
        <v>#REF!</v>
      </c>
      <c r="Q1710" s="161" t="e">
        <f>GRMSDetail!#REF!</f>
        <v>#REF!</v>
      </c>
      <c r="R1710" t="e">
        <f>GRMSDetail!#REF!</f>
        <v>#REF!</v>
      </c>
      <c r="S1710" t="e">
        <f>GRMSDetail!#REF!</f>
        <v>#REF!</v>
      </c>
      <c r="T1710" t="e">
        <f>VLOOKUP('XL-OPT'!Q1710,Months!$A$4:$D$288,4)</f>
        <v>#REF!</v>
      </c>
    </row>
    <row r="1711" spans="15:20" x14ac:dyDescent="0.2">
      <c r="O1711" t="e">
        <f t="shared" si="54"/>
        <v>#REF!</v>
      </c>
      <c r="P1711" t="e">
        <f>GRMSDetail!#REF!</f>
        <v>#REF!</v>
      </c>
      <c r="Q1711" s="161" t="e">
        <f>GRMSDetail!#REF!</f>
        <v>#REF!</v>
      </c>
      <c r="R1711" t="e">
        <f>GRMSDetail!#REF!</f>
        <v>#REF!</v>
      </c>
      <c r="S1711" t="e">
        <f>GRMSDetail!#REF!</f>
        <v>#REF!</v>
      </c>
      <c r="T1711" t="e">
        <f>VLOOKUP('XL-OPT'!Q1711,Months!$A$4:$D$288,4)</f>
        <v>#REF!</v>
      </c>
    </row>
    <row r="1712" spans="15:20" x14ac:dyDescent="0.2">
      <c r="O1712" t="e">
        <f t="shared" si="54"/>
        <v>#REF!</v>
      </c>
      <c r="P1712" t="e">
        <f>GRMSDetail!#REF!</f>
        <v>#REF!</v>
      </c>
      <c r="Q1712" s="161" t="e">
        <f>GRMSDetail!#REF!</f>
        <v>#REF!</v>
      </c>
      <c r="R1712" t="e">
        <f>GRMSDetail!#REF!</f>
        <v>#REF!</v>
      </c>
      <c r="S1712" t="e">
        <f>GRMSDetail!#REF!</f>
        <v>#REF!</v>
      </c>
      <c r="T1712" t="e">
        <f>VLOOKUP('XL-OPT'!Q1712,Months!$A$4:$D$288,4)</f>
        <v>#REF!</v>
      </c>
    </row>
    <row r="1713" spans="15:20" x14ac:dyDescent="0.2">
      <c r="O1713" t="e">
        <f t="shared" si="54"/>
        <v>#REF!</v>
      </c>
      <c r="P1713" t="e">
        <f>GRMSDetail!#REF!</f>
        <v>#REF!</v>
      </c>
      <c r="Q1713" s="161" t="e">
        <f>GRMSDetail!#REF!</f>
        <v>#REF!</v>
      </c>
      <c r="R1713" t="e">
        <f>GRMSDetail!#REF!</f>
        <v>#REF!</v>
      </c>
      <c r="S1713" t="e">
        <f>GRMSDetail!#REF!</f>
        <v>#REF!</v>
      </c>
      <c r="T1713" t="e">
        <f>VLOOKUP('XL-OPT'!Q1713,Months!$A$4:$D$288,4)</f>
        <v>#REF!</v>
      </c>
    </row>
    <row r="1714" spans="15:20" x14ac:dyDescent="0.2">
      <c r="O1714" t="e">
        <f t="shared" si="54"/>
        <v>#REF!</v>
      </c>
      <c r="P1714" t="e">
        <f>GRMSDetail!#REF!</f>
        <v>#REF!</v>
      </c>
      <c r="Q1714" s="161" t="e">
        <f>GRMSDetail!#REF!</f>
        <v>#REF!</v>
      </c>
      <c r="R1714" t="e">
        <f>GRMSDetail!#REF!</f>
        <v>#REF!</v>
      </c>
      <c r="S1714" t="e">
        <f>GRMSDetail!#REF!</f>
        <v>#REF!</v>
      </c>
      <c r="T1714" t="e">
        <f>VLOOKUP('XL-OPT'!Q1714,Months!$A$4:$D$288,4)</f>
        <v>#REF!</v>
      </c>
    </row>
    <row r="1715" spans="15:20" x14ac:dyDescent="0.2">
      <c r="O1715" t="e">
        <f t="shared" si="54"/>
        <v>#REF!</v>
      </c>
      <c r="P1715" t="e">
        <f>GRMSDetail!#REF!</f>
        <v>#REF!</v>
      </c>
      <c r="Q1715" s="161" t="e">
        <f>GRMSDetail!#REF!</f>
        <v>#REF!</v>
      </c>
      <c r="R1715" t="e">
        <f>GRMSDetail!#REF!</f>
        <v>#REF!</v>
      </c>
      <c r="S1715" t="e">
        <f>GRMSDetail!#REF!</f>
        <v>#REF!</v>
      </c>
      <c r="T1715" t="e">
        <f>VLOOKUP('XL-OPT'!Q1715,Months!$A$4:$D$288,4)</f>
        <v>#REF!</v>
      </c>
    </row>
    <row r="1716" spans="15:20" x14ac:dyDescent="0.2">
      <c r="O1716" t="e">
        <f t="shared" si="54"/>
        <v>#REF!</v>
      </c>
      <c r="P1716" t="e">
        <f>GRMSDetail!#REF!</f>
        <v>#REF!</v>
      </c>
      <c r="Q1716" s="161" t="e">
        <f>GRMSDetail!#REF!</f>
        <v>#REF!</v>
      </c>
      <c r="R1716" t="e">
        <f>GRMSDetail!#REF!</f>
        <v>#REF!</v>
      </c>
      <c r="S1716" t="e">
        <f>GRMSDetail!#REF!</f>
        <v>#REF!</v>
      </c>
      <c r="T1716" t="e">
        <f>VLOOKUP('XL-OPT'!Q1716,Months!$A$4:$D$288,4)</f>
        <v>#REF!</v>
      </c>
    </row>
    <row r="1717" spans="15:20" x14ac:dyDescent="0.2">
      <c r="O1717" t="e">
        <f t="shared" si="54"/>
        <v>#REF!</v>
      </c>
      <c r="P1717" t="e">
        <f>GRMSDetail!#REF!</f>
        <v>#REF!</v>
      </c>
      <c r="Q1717" s="161" t="e">
        <f>GRMSDetail!#REF!</f>
        <v>#REF!</v>
      </c>
      <c r="R1717" t="e">
        <f>GRMSDetail!#REF!</f>
        <v>#REF!</v>
      </c>
      <c r="S1717" t="e">
        <f>GRMSDetail!#REF!</f>
        <v>#REF!</v>
      </c>
      <c r="T1717" t="e">
        <f>VLOOKUP('XL-OPT'!Q1717,Months!$A$4:$D$288,4)</f>
        <v>#REF!</v>
      </c>
    </row>
    <row r="1718" spans="15:20" x14ac:dyDescent="0.2">
      <c r="O1718" t="e">
        <f t="shared" si="54"/>
        <v>#REF!</v>
      </c>
      <c r="P1718" t="e">
        <f>GRMSDetail!#REF!</f>
        <v>#REF!</v>
      </c>
      <c r="Q1718" s="161" t="e">
        <f>GRMSDetail!#REF!</f>
        <v>#REF!</v>
      </c>
      <c r="R1718" t="e">
        <f>GRMSDetail!#REF!</f>
        <v>#REF!</v>
      </c>
      <c r="S1718" t="e">
        <f>GRMSDetail!#REF!</f>
        <v>#REF!</v>
      </c>
      <c r="T1718" t="e">
        <f>VLOOKUP('XL-OPT'!Q1718,Months!$A$4:$D$288,4)</f>
        <v>#REF!</v>
      </c>
    </row>
    <row r="1719" spans="15:20" x14ac:dyDescent="0.2">
      <c r="O1719" t="e">
        <f t="shared" si="54"/>
        <v>#REF!</v>
      </c>
      <c r="P1719" t="e">
        <f>GRMSDetail!#REF!</f>
        <v>#REF!</v>
      </c>
      <c r="Q1719" s="161" t="e">
        <f>GRMSDetail!#REF!</f>
        <v>#REF!</v>
      </c>
      <c r="R1719" t="e">
        <f>GRMSDetail!#REF!</f>
        <v>#REF!</v>
      </c>
      <c r="S1719" t="e">
        <f>GRMSDetail!#REF!</f>
        <v>#REF!</v>
      </c>
      <c r="T1719" t="e">
        <f>VLOOKUP('XL-OPT'!Q1719,Months!$A$4:$D$288,4)</f>
        <v>#REF!</v>
      </c>
    </row>
    <row r="1720" spans="15:20" x14ac:dyDescent="0.2">
      <c r="O1720" t="e">
        <f t="shared" si="54"/>
        <v>#REF!</v>
      </c>
      <c r="P1720" t="e">
        <f>GRMSDetail!#REF!</f>
        <v>#REF!</v>
      </c>
      <c r="Q1720" s="161" t="e">
        <f>GRMSDetail!#REF!</f>
        <v>#REF!</v>
      </c>
      <c r="R1720" t="e">
        <f>GRMSDetail!#REF!</f>
        <v>#REF!</v>
      </c>
      <c r="S1720" t="e">
        <f>GRMSDetail!#REF!</f>
        <v>#REF!</v>
      </c>
      <c r="T1720" t="e">
        <f>VLOOKUP('XL-OPT'!Q1720,Months!$A$4:$D$288,4)</f>
        <v>#REF!</v>
      </c>
    </row>
    <row r="1721" spans="15:20" x14ac:dyDescent="0.2">
      <c r="O1721" t="e">
        <f t="shared" si="54"/>
        <v>#REF!</v>
      </c>
      <c r="P1721" t="e">
        <f>GRMSDetail!#REF!</f>
        <v>#REF!</v>
      </c>
      <c r="Q1721" s="161" t="e">
        <f>GRMSDetail!#REF!</f>
        <v>#REF!</v>
      </c>
      <c r="R1721" t="e">
        <f>GRMSDetail!#REF!</f>
        <v>#REF!</v>
      </c>
      <c r="S1721" t="e">
        <f>GRMSDetail!#REF!</f>
        <v>#REF!</v>
      </c>
      <c r="T1721" t="e">
        <f>VLOOKUP('XL-OPT'!Q1721,Months!$A$4:$D$288,4)</f>
        <v>#REF!</v>
      </c>
    </row>
    <row r="1722" spans="15:20" x14ac:dyDescent="0.2">
      <c r="O1722" t="e">
        <f t="shared" si="54"/>
        <v>#REF!</v>
      </c>
      <c r="P1722" t="e">
        <f>GRMSDetail!#REF!</f>
        <v>#REF!</v>
      </c>
      <c r="Q1722" s="161" t="e">
        <f>GRMSDetail!#REF!</f>
        <v>#REF!</v>
      </c>
      <c r="R1722" t="e">
        <f>GRMSDetail!#REF!</f>
        <v>#REF!</v>
      </c>
      <c r="S1722" t="e">
        <f>GRMSDetail!#REF!</f>
        <v>#REF!</v>
      </c>
      <c r="T1722" t="e">
        <f>VLOOKUP('XL-OPT'!Q1722,Months!$A$4:$D$288,4)</f>
        <v>#REF!</v>
      </c>
    </row>
    <row r="1723" spans="15:20" x14ac:dyDescent="0.2">
      <c r="O1723" t="e">
        <f t="shared" si="54"/>
        <v>#REF!</v>
      </c>
      <c r="P1723" t="e">
        <f>GRMSDetail!#REF!</f>
        <v>#REF!</v>
      </c>
      <c r="Q1723" s="161" t="e">
        <f>GRMSDetail!#REF!</f>
        <v>#REF!</v>
      </c>
      <c r="R1723" t="e">
        <f>GRMSDetail!#REF!</f>
        <v>#REF!</v>
      </c>
      <c r="S1723" t="e">
        <f>GRMSDetail!#REF!</f>
        <v>#REF!</v>
      </c>
      <c r="T1723" t="e">
        <f>VLOOKUP('XL-OPT'!Q1723,Months!$A$4:$D$288,4)</f>
        <v>#REF!</v>
      </c>
    </row>
    <row r="1724" spans="15:20" x14ac:dyDescent="0.2">
      <c r="O1724" t="e">
        <f t="shared" si="54"/>
        <v>#REF!</v>
      </c>
      <c r="P1724" t="e">
        <f>GRMSDetail!#REF!</f>
        <v>#REF!</v>
      </c>
      <c r="Q1724" s="161" t="e">
        <f>GRMSDetail!#REF!</f>
        <v>#REF!</v>
      </c>
      <c r="R1724" t="e">
        <f>GRMSDetail!#REF!</f>
        <v>#REF!</v>
      </c>
      <c r="S1724" t="e">
        <f>GRMSDetail!#REF!</f>
        <v>#REF!</v>
      </c>
      <c r="T1724" t="e">
        <f>VLOOKUP('XL-OPT'!Q1724,Months!$A$4:$D$288,4)</f>
        <v>#REF!</v>
      </c>
    </row>
    <row r="1725" spans="15:20" x14ac:dyDescent="0.2">
      <c r="Q1725" s="161"/>
    </row>
    <row r="1726" spans="15:20" x14ac:dyDescent="0.2">
      <c r="Q1726" s="161"/>
    </row>
    <row r="1727" spans="15:20" x14ac:dyDescent="0.2">
      <c r="Q1727" s="161"/>
    </row>
    <row r="1728" spans="15:20" x14ac:dyDescent="0.2">
      <c r="Q1728" s="161"/>
    </row>
    <row r="1729" spans="17:17" x14ac:dyDescent="0.2">
      <c r="Q1729" s="161"/>
    </row>
    <row r="1730" spans="17:17" x14ac:dyDescent="0.2">
      <c r="Q1730" s="161"/>
    </row>
    <row r="1731" spans="17:17" x14ac:dyDescent="0.2">
      <c r="Q1731" s="161"/>
    </row>
    <row r="1732" spans="17:17" x14ac:dyDescent="0.2">
      <c r="Q1732" s="161"/>
    </row>
    <row r="1733" spans="17:17" x14ac:dyDescent="0.2">
      <c r="Q1733" s="161"/>
    </row>
    <row r="1734" spans="17:17" x14ac:dyDescent="0.2">
      <c r="Q1734" s="161"/>
    </row>
    <row r="1735" spans="17:17" x14ac:dyDescent="0.2">
      <c r="Q1735" s="161"/>
    </row>
    <row r="1736" spans="17:17" x14ac:dyDescent="0.2">
      <c r="Q1736" s="161"/>
    </row>
    <row r="1737" spans="17:17" x14ac:dyDescent="0.2">
      <c r="Q1737" s="161"/>
    </row>
    <row r="1738" spans="17:17" x14ac:dyDescent="0.2">
      <c r="Q1738" s="161"/>
    </row>
    <row r="1739" spans="17:17" x14ac:dyDescent="0.2">
      <c r="Q1739" s="161"/>
    </row>
    <row r="1740" spans="17:17" x14ac:dyDescent="0.2">
      <c r="Q1740" s="161"/>
    </row>
    <row r="1741" spans="17:17" x14ac:dyDescent="0.2">
      <c r="Q1741" s="161"/>
    </row>
    <row r="1742" spans="17:17" x14ac:dyDescent="0.2">
      <c r="Q1742" s="161"/>
    </row>
    <row r="1743" spans="17:17" x14ac:dyDescent="0.2">
      <c r="Q1743" s="161"/>
    </row>
    <row r="1744" spans="17:17" x14ac:dyDescent="0.2">
      <c r="Q1744" s="161"/>
    </row>
    <row r="1745" spans="17:17" x14ac:dyDescent="0.2">
      <c r="Q1745" s="161"/>
    </row>
    <row r="1746" spans="17:17" x14ac:dyDescent="0.2">
      <c r="Q1746" s="161"/>
    </row>
    <row r="1747" spans="17:17" x14ac:dyDescent="0.2">
      <c r="Q1747" s="161"/>
    </row>
    <row r="1748" spans="17:17" x14ac:dyDescent="0.2">
      <c r="Q1748" s="161"/>
    </row>
    <row r="1749" spans="17:17" x14ac:dyDescent="0.2">
      <c r="Q1749" s="161"/>
    </row>
    <row r="1750" spans="17:17" x14ac:dyDescent="0.2">
      <c r="Q1750" s="161"/>
    </row>
    <row r="1751" spans="17:17" x14ac:dyDescent="0.2">
      <c r="Q1751" s="161"/>
    </row>
    <row r="1752" spans="17:17" x14ac:dyDescent="0.2">
      <c r="Q1752" s="161"/>
    </row>
    <row r="1753" spans="17:17" x14ac:dyDescent="0.2">
      <c r="Q1753" s="161"/>
    </row>
    <row r="1754" spans="17:17" x14ac:dyDescent="0.2">
      <c r="Q1754" s="161"/>
    </row>
    <row r="1755" spans="17:17" x14ac:dyDescent="0.2">
      <c r="Q1755" s="161"/>
    </row>
    <row r="1756" spans="17:17" x14ac:dyDescent="0.2">
      <c r="Q1756" s="161"/>
    </row>
    <row r="1757" spans="17:17" x14ac:dyDescent="0.2">
      <c r="Q1757" s="161"/>
    </row>
    <row r="1758" spans="17:17" x14ac:dyDescent="0.2">
      <c r="Q1758" s="161"/>
    </row>
    <row r="1759" spans="17:17" x14ac:dyDescent="0.2">
      <c r="Q1759" s="161"/>
    </row>
    <row r="1760" spans="17:17" x14ac:dyDescent="0.2">
      <c r="Q1760" s="161"/>
    </row>
    <row r="1761" spans="17:17" x14ac:dyDescent="0.2">
      <c r="Q1761" s="161"/>
    </row>
    <row r="1762" spans="17:17" x14ac:dyDescent="0.2">
      <c r="Q1762" s="161"/>
    </row>
    <row r="1763" spans="17:17" x14ac:dyDescent="0.2">
      <c r="Q1763" s="161"/>
    </row>
    <row r="1764" spans="17:17" x14ac:dyDescent="0.2">
      <c r="Q1764" s="161"/>
    </row>
    <row r="1765" spans="17:17" x14ac:dyDescent="0.2">
      <c r="Q1765" s="161"/>
    </row>
    <row r="1766" spans="17:17" x14ac:dyDescent="0.2">
      <c r="Q1766" s="161"/>
    </row>
    <row r="1767" spans="17:17" x14ac:dyDescent="0.2">
      <c r="Q1767" s="161"/>
    </row>
    <row r="1768" spans="17:17" x14ac:dyDescent="0.2">
      <c r="Q1768" s="161"/>
    </row>
    <row r="1769" spans="17:17" x14ac:dyDescent="0.2">
      <c r="Q1769" s="161"/>
    </row>
    <row r="1770" spans="17:17" x14ac:dyDescent="0.2">
      <c r="Q1770" s="161"/>
    </row>
    <row r="1771" spans="17:17" x14ac:dyDescent="0.2">
      <c r="Q1771" s="161"/>
    </row>
    <row r="1772" spans="17:17" x14ac:dyDescent="0.2">
      <c r="Q1772" s="161"/>
    </row>
    <row r="1773" spans="17:17" x14ac:dyDescent="0.2">
      <c r="Q1773" s="161"/>
    </row>
    <row r="1774" spans="17:17" x14ac:dyDescent="0.2">
      <c r="Q1774" s="161"/>
    </row>
    <row r="1775" spans="17:17" x14ac:dyDescent="0.2">
      <c r="Q1775" s="161"/>
    </row>
    <row r="1776" spans="17:17" x14ac:dyDescent="0.2">
      <c r="Q1776" s="161"/>
    </row>
    <row r="1777" spans="17:17" x14ac:dyDescent="0.2">
      <c r="Q1777" s="161"/>
    </row>
    <row r="1778" spans="17:17" x14ac:dyDescent="0.2">
      <c r="Q1778" s="161"/>
    </row>
    <row r="1779" spans="17:17" x14ac:dyDescent="0.2">
      <c r="Q1779" s="161"/>
    </row>
    <row r="1780" spans="17:17" x14ac:dyDescent="0.2">
      <c r="Q1780" s="161"/>
    </row>
    <row r="1781" spans="17:17" x14ac:dyDescent="0.2">
      <c r="Q1781" s="161"/>
    </row>
    <row r="1782" spans="17:17" x14ac:dyDescent="0.2">
      <c r="Q1782" s="161"/>
    </row>
    <row r="1783" spans="17:17" x14ac:dyDescent="0.2">
      <c r="Q1783" s="161"/>
    </row>
    <row r="1784" spans="17:17" x14ac:dyDescent="0.2">
      <c r="Q1784" s="161"/>
    </row>
    <row r="1785" spans="17:17" x14ac:dyDescent="0.2">
      <c r="Q1785" s="161"/>
    </row>
    <row r="1786" spans="17:17" x14ac:dyDescent="0.2">
      <c r="Q1786" s="161"/>
    </row>
    <row r="1787" spans="17:17" x14ac:dyDescent="0.2">
      <c r="Q1787" s="161"/>
    </row>
    <row r="1788" spans="17:17" x14ac:dyDescent="0.2">
      <c r="Q1788" s="161"/>
    </row>
    <row r="1789" spans="17:17" x14ac:dyDescent="0.2">
      <c r="Q1789" s="161"/>
    </row>
    <row r="1790" spans="17:17" x14ac:dyDescent="0.2">
      <c r="Q1790" s="161"/>
    </row>
    <row r="1791" spans="17:17" x14ac:dyDescent="0.2">
      <c r="Q1791" s="161"/>
    </row>
    <row r="1792" spans="17:17" x14ac:dyDescent="0.2">
      <c r="Q1792" s="161"/>
    </row>
    <row r="1793" spans="17:17" x14ac:dyDescent="0.2">
      <c r="Q1793" s="161"/>
    </row>
    <row r="1794" spans="17:17" x14ac:dyDescent="0.2">
      <c r="Q1794" s="161"/>
    </row>
    <row r="1795" spans="17:17" x14ac:dyDescent="0.2">
      <c r="Q1795" s="161"/>
    </row>
    <row r="1796" spans="17:17" x14ac:dyDescent="0.2">
      <c r="Q1796" s="161"/>
    </row>
    <row r="1797" spans="17:17" x14ac:dyDescent="0.2">
      <c r="Q1797" s="161"/>
    </row>
    <row r="1798" spans="17:17" x14ac:dyDescent="0.2">
      <c r="Q1798" s="161"/>
    </row>
    <row r="1799" spans="17:17" x14ac:dyDescent="0.2">
      <c r="Q1799" s="161"/>
    </row>
    <row r="1800" spans="17:17" x14ac:dyDescent="0.2">
      <c r="Q1800" s="161"/>
    </row>
    <row r="1801" spans="17:17" x14ac:dyDescent="0.2">
      <c r="Q1801" s="161"/>
    </row>
    <row r="1802" spans="17:17" x14ac:dyDescent="0.2">
      <c r="Q1802" s="161"/>
    </row>
    <row r="1803" spans="17:17" x14ac:dyDescent="0.2">
      <c r="Q1803" s="161"/>
    </row>
    <row r="1804" spans="17:17" x14ac:dyDescent="0.2">
      <c r="Q1804" s="161"/>
    </row>
    <row r="1805" spans="17:17" x14ac:dyDescent="0.2">
      <c r="Q1805" s="161"/>
    </row>
    <row r="1806" spans="17:17" x14ac:dyDescent="0.2">
      <c r="Q1806" s="161"/>
    </row>
    <row r="1807" spans="17:17" x14ac:dyDescent="0.2">
      <c r="Q1807" s="161"/>
    </row>
    <row r="1808" spans="17:17" x14ac:dyDescent="0.2">
      <c r="Q1808" s="161"/>
    </row>
    <row r="1809" spans="17:17" x14ac:dyDescent="0.2">
      <c r="Q1809" s="161"/>
    </row>
    <row r="1810" spans="17:17" x14ac:dyDescent="0.2">
      <c r="Q1810" s="161"/>
    </row>
    <row r="1811" spans="17:17" x14ac:dyDescent="0.2">
      <c r="Q1811" s="161"/>
    </row>
    <row r="1812" spans="17:17" x14ac:dyDescent="0.2">
      <c r="Q1812" s="161"/>
    </row>
    <row r="1813" spans="17:17" x14ac:dyDescent="0.2">
      <c r="Q1813" s="161"/>
    </row>
    <row r="1814" spans="17:17" x14ac:dyDescent="0.2">
      <c r="Q1814" s="161"/>
    </row>
    <row r="1815" spans="17:17" x14ac:dyDescent="0.2">
      <c r="Q1815" s="161"/>
    </row>
    <row r="1816" spans="17:17" x14ac:dyDescent="0.2">
      <c r="Q1816" s="161"/>
    </row>
    <row r="1817" spans="17:17" x14ac:dyDescent="0.2">
      <c r="Q1817" s="161"/>
    </row>
    <row r="1818" spans="17:17" x14ac:dyDescent="0.2">
      <c r="Q1818" s="161"/>
    </row>
    <row r="1819" spans="17:17" x14ac:dyDescent="0.2">
      <c r="Q1819" s="161"/>
    </row>
    <row r="1820" spans="17:17" x14ac:dyDescent="0.2">
      <c r="Q1820" s="161"/>
    </row>
    <row r="1821" spans="17:17" x14ac:dyDescent="0.2">
      <c r="Q1821" s="161"/>
    </row>
    <row r="1822" spans="17:17" x14ac:dyDescent="0.2">
      <c r="Q1822" s="161"/>
    </row>
    <row r="1823" spans="17:17" x14ac:dyDescent="0.2">
      <c r="Q1823" s="161"/>
    </row>
    <row r="1824" spans="17:17" x14ac:dyDescent="0.2">
      <c r="Q1824" s="161"/>
    </row>
    <row r="1825" spans="17:17" x14ac:dyDescent="0.2">
      <c r="Q1825" s="161"/>
    </row>
    <row r="1826" spans="17:17" x14ac:dyDescent="0.2">
      <c r="Q1826" s="161"/>
    </row>
    <row r="1827" spans="17:17" x14ac:dyDescent="0.2">
      <c r="Q1827" s="161"/>
    </row>
    <row r="1828" spans="17:17" x14ac:dyDescent="0.2">
      <c r="Q1828" s="161"/>
    </row>
    <row r="1829" spans="17:17" x14ac:dyDescent="0.2">
      <c r="Q1829" s="161"/>
    </row>
    <row r="1830" spans="17:17" x14ac:dyDescent="0.2">
      <c r="Q1830" s="161"/>
    </row>
    <row r="1831" spans="17:17" x14ac:dyDescent="0.2">
      <c r="Q1831" s="161"/>
    </row>
    <row r="1832" spans="17:17" x14ac:dyDescent="0.2">
      <c r="Q1832" s="161"/>
    </row>
    <row r="1833" spans="17:17" x14ac:dyDescent="0.2">
      <c r="Q1833" s="161"/>
    </row>
    <row r="1834" spans="17:17" x14ac:dyDescent="0.2">
      <c r="Q1834" s="161"/>
    </row>
    <row r="1835" spans="17:17" x14ac:dyDescent="0.2">
      <c r="Q1835" s="161"/>
    </row>
    <row r="1836" spans="17:17" x14ac:dyDescent="0.2">
      <c r="Q1836" s="161"/>
    </row>
    <row r="1837" spans="17:17" x14ac:dyDescent="0.2">
      <c r="Q1837" s="161"/>
    </row>
    <row r="1838" spans="17:17" x14ac:dyDescent="0.2">
      <c r="Q1838" s="161"/>
    </row>
    <row r="1839" spans="17:17" x14ac:dyDescent="0.2">
      <c r="Q1839" s="161"/>
    </row>
    <row r="1840" spans="17:17" x14ac:dyDescent="0.2">
      <c r="Q1840" s="161"/>
    </row>
    <row r="1841" spans="17:17" x14ac:dyDescent="0.2">
      <c r="Q1841" s="161"/>
    </row>
    <row r="1842" spans="17:17" x14ac:dyDescent="0.2">
      <c r="Q1842" s="161"/>
    </row>
    <row r="1843" spans="17:17" x14ac:dyDescent="0.2">
      <c r="Q1843" s="161"/>
    </row>
    <row r="1844" spans="17:17" x14ac:dyDescent="0.2">
      <c r="Q1844" s="161"/>
    </row>
    <row r="1845" spans="17:17" x14ac:dyDescent="0.2">
      <c r="Q1845" s="161"/>
    </row>
    <row r="1846" spans="17:17" x14ac:dyDescent="0.2">
      <c r="Q1846" s="161"/>
    </row>
    <row r="1847" spans="17:17" x14ac:dyDescent="0.2">
      <c r="Q1847" s="161"/>
    </row>
    <row r="1848" spans="17:17" x14ac:dyDescent="0.2">
      <c r="Q1848" s="161"/>
    </row>
    <row r="1849" spans="17:17" x14ac:dyDescent="0.2">
      <c r="Q1849" s="161"/>
    </row>
    <row r="1850" spans="17:17" x14ac:dyDescent="0.2">
      <c r="Q1850" s="161"/>
    </row>
    <row r="1851" spans="17:17" x14ac:dyDescent="0.2">
      <c r="Q1851" s="161"/>
    </row>
    <row r="1852" spans="17:17" x14ac:dyDescent="0.2">
      <c r="Q1852" s="161"/>
    </row>
    <row r="1853" spans="17:17" x14ac:dyDescent="0.2">
      <c r="Q1853" s="161"/>
    </row>
    <row r="1854" spans="17:17" x14ac:dyDescent="0.2">
      <c r="Q1854" s="161"/>
    </row>
    <row r="1855" spans="17:17" x14ac:dyDescent="0.2">
      <c r="Q1855" s="161"/>
    </row>
    <row r="1856" spans="17:17" x14ac:dyDescent="0.2">
      <c r="Q1856" s="161"/>
    </row>
    <row r="1857" spans="17:17" x14ac:dyDescent="0.2">
      <c r="Q1857" s="161"/>
    </row>
    <row r="1858" spans="17:17" x14ac:dyDescent="0.2">
      <c r="Q1858" s="161"/>
    </row>
    <row r="1859" spans="17:17" x14ac:dyDescent="0.2">
      <c r="Q1859" s="161"/>
    </row>
    <row r="1860" spans="17:17" x14ac:dyDescent="0.2">
      <c r="Q1860" s="161"/>
    </row>
    <row r="1861" spans="17:17" x14ac:dyDescent="0.2">
      <c r="Q1861" s="161"/>
    </row>
    <row r="1862" spans="17:17" x14ac:dyDescent="0.2">
      <c r="Q1862" s="161"/>
    </row>
    <row r="1863" spans="17:17" x14ac:dyDescent="0.2">
      <c r="Q1863" s="161"/>
    </row>
    <row r="1864" spans="17:17" x14ac:dyDescent="0.2">
      <c r="Q1864" s="161"/>
    </row>
    <row r="1865" spans="17:17" x14ac:dyDescent="0.2">
      <c r="Q1865" s="161"/>
    </row>
    <row r="1866" spans="17:17" x14ac:dyDescent="0.2">
      <c r="Q1866" s="161"/>
    </row>
    <row r="1867" spans="17:17" x14ac:dyDescent="0.2">
      <c r="Q1867" s="161"/>
    </row>
    <row r="1868" spans="17:17" x14ac:dyDescent="0.2">
      <c r="Q1868" s="161"/>
    </row>
    <row r="1869" spans="17:17" x14ac:dyDescent="0.2">
      <c r="Q1869" s="161"/>
    </row>
    <row r="1870" spans="17:17" x14ac:dyDescent="0.2">
      <c r="Q1870" s="161"/>
    </row>
    <row r="1871" spans="17:17" x14ac:dyDescent="0.2">
      <c r="Q1871" s="161"/>
    </row>
    <row r="1872" spans="17:17" x14ac:dyDescent="0.2">
      <c r="Q1872" s="161"/>
    </row>
    <row r="1873" spans="17:17" x14ac:dyDescent="0.2">
      <c r="Q1873" s="161"/>
    </row>
    <row r="1874" spans="17:17" x14ac:dyDescent="0.2">
      <c r="Q1874" s="161"/>
    </row>
    <row r="1875" spans="17:17" x14ac:dyDescent="0.2">
      <c r="Q1875" s="161"/>
    </row>
    <row r="1876" spans="17:17" x14ac:dyDescent="0.2">
      <c r="Q1876" s="161"/>
    </row>
    <row r="1877" spans="17:17" x14ac:dyDescent="0.2">
      <c r="Q1877" s="161"/>
    </row>
    <row r="1878" spans="17:17" x14ac:dyDescent="0.2">
      <c r="Q1878" s="161"/>
    </row>
    <row r="1879" spans="17:17" x14ac:dyDescent="0.2">
      <c r="Q1879" s="161"/>
    </row>
    <row r="1880" spans="17:17" x14ac:dyDescent="0.2">
      <c r="Q1880" s="161"/>
    </row>
    <row r="1881" spans="17:17" x14ac:dyDescent="0.2">
      <c r="Q1881" s="161"/>
    </row>
    <row r="1882" spans="17:17" x14ac:dyDescent="0.2">
      <c r="Q1882" s="161"/>
    </row>
    <row r="1883" spans="17:17" x14ac:dyDescent="0.2">
      <c r="Q1883" s="161"/>
    </row>
    <row r="1884" spans="17:17" x14ac:dyDescent="0.2">
      <c r="Q1884" s="161"/>
    </row>
    <row r="1885" spans="17:17" x14ac:dyDescent="0.2">
      <c r="Q1885" s="161"/>
    </row>
    <row r="1886" spans="17:17" x14ac:dyDescent="0.2">
      <c r="Q1886" s="161"/>
    </row>
    <row r="1887" spans="17:17" x14ac:dyDescent="0.2">
      <c r="Q1887" s="161"/>
    </row>
    <row r="1888" spans="17:17" x14ac:dyDescent="0.2">
      <c r="Q1888" s="161"/>
    </row>
    <row r="1889" spans="17:17" x14ac:dyDescent="0.2">
      <c r="Q1889" s="161"/>
    </row>
    <row r="1890" spans="17:17" x14ac:dyDescent="0.2">
      <c r="Q1890" s="161"/>
    </row>
    <row r="1891" spans="17:17" x14ac:dyDescent="0.2">
      <c r="Q1891" s="161"/>
    </row>
    <row r="1892" spans="17:17" x14ac:dyDescent="0.2">
      <c r="Q1892" s="161"/>
    </row>
    <row r="1893" spans="17:17" x14ac:dyDescent="0.2">
      <c r="Q1893" s="161"/>
    </row>
    <row r="1894" spans="17:17" x14ac:dyDescent="0.2">
      <c r="Q1894" s="161"/>
    </row>
    <row r="1895" spans="17:17" x14ac:dyDescent="0.2">
      <c r="Q1895" s="161"/>
    </row>
    <row r="1896" spans="17:17" x14ac:dyDescent="0.2">
      <c r="Q1896" s="161"/>
    </row>
    <row r="1897" spans="17:17" x14ac:dyDescent="0.2">
      <c r="Q1897" s="161"/>
    </row>
    <row r="1898" spans="17:17" x14ac:dyDescent="0.2">
      <c r="Q1898" s="161"/>
    </row>
    <row r="1899" spans="17:17" x14ac:dyDescent="0.2">
      <c r="Q1899" s="161"/>
    </row>
    <row r="1900" spans="17:17" x14ac:dyDescent="0.2">
      <c r="Q1900" s="161"/>
    </row>
    <row r="1901" spans="17:17" x14ac:dyDescent="0.2">
      <c r="Q1901" s="161"/>
    </row>
    <row r="1902" spans="17:17" x14ac:dyDescent="0.2">
      <c r="Q1902" s="161"/>
    </row>
    <row r="1903" spans="17:17" x14ac:dyDescent="0.2">
      <c r="Q1903" s="161"/>
    </row>
    <row r="1904" spans="17:17" x14ac:dyDescent="0.2">
      <c r="Q1904" s="161"/>
    </row>
    <row r="1905" spans="17:17" x14ac:dyDescent="0.2">
      <c r="Q1905" s="161"/>
    </row>
    <row r="1906" spans="17:17" x14ac:dyDescent="0.2">
      <c r="Q1906" s="161"/>
    </row>
    <row r="1907" spans="17:17" x14ac:dyDescent="0.2">
      <c r="Q1907" s="161"/>
    </row>
    <row r="1908" spans="17:17" x14ac:dyDescent="0.2">
      <c r="Q1908" s="161"/>
    </row>
    <row r="1909" spans="17:17" x14ac:dyDescent="0.2">
      <c r="Q1909" s="161"/>
    </row>
    <row r="1910" spans="17:17" x14ac:dyDescent="0.2">
      <c r="Q1910" s="161"/>
    </row>
    <row r="1911" spans="17:17" x14ac:dyDescent="0.2">
      <c r="Q1911" s="161"/>
    </row>
    <row r="1912" spans="17:17" x14ac:dyDescent="0.2">
      <c r="Q1912" s="161"/>
    </row>
    <row r="1913" spans="17:17" x14ac:dyDescent="0.2">
      <c r="Q1913" s="161"/>
    </row>
    <row r="1914" spans="17:17" x14ac:dyDescent="0.2">
      <c r="Q1914" s="161"/>
    </row>
    <row r="1915" spans="17:17" x14ac:dyDescent="0.2">
      <c r="Q1915" s="161"/>
    </row>
    <row r="1916" spans="17:17" x14ac:dyDescent="0.2">
      <c r="Q1916" s="161"/>
    </row>
    <row r="1917" spans="17:17" x14ac:dyDescent="0.2">
      <c r="Q1917" s="161"/>
    </row>
    <row r="1918" spans="17:17" x14ac:dyDescent="0.2">
      <c r="Q1918" s="161"/>
    </row>
    <row r="1919" spans="17:17" x14ac:dyDescent="0.2">
      <c r="Q1919" s="161"/>
    </row>
    <row r="1920" spans="17:17" x14ac:dyDescent="0.2">
      <c r="Q1920" s="161"/>
    </row>
    <row r="1921" spans="17:17" x14ac:dyDescent="0.2">
      <c r="Q1921" s="161"/>
    </row>
    <row r="1922" spans="17:17" x14ac:dyDescent="0.2">
      <c r="Q1922" s="161"/>
    </row>
    <row r="1923" spans="17:17" x14ac:dyDescent="0.2">
      <c r="Q1923" s="161"/>
    </row>
    <row r="1924" spans="17:17" x14ac:dyDescent="0.2">
      <c r="Q1924" s="161"/>
    </row>
    <row r="1925" spans="17:17" x14ac:dyDescent="0.2">
      <c r="Q1925" s="161"/>
    </row>
    <row r="1926" spans="17:17" x14ac:dyDescent="0.2">
      <c r="Q1926" s="161"/>
    </row>
    <row r="1927" spans="17:17" x14ac:dyDescent="0.2">
      <c r="Q1927" s="161"/>
    </row>
    <row r="1928" spans="17:17" x14ac:dyDescent="0.2">
      <c r="Q1928" s="161"/>
    </row>
    <row r="1929" spans="17:17" x14ac:dyDescent="0.2">
      <c r="Q1929" s="161"/>
    </row>
    <row r="1930" spans="17:17" x14ac:dyDescent="0.2">
      <c r="Q1930" s="161"/>
    </row>
    <row r="1931" spans="17:17" x14ac:dyDescent="0.2">
      <c r="Q1931" s="161"/>
    </row>
    <row r="1932" spans="17:17" x14ac:dyDescent="0.2">
      <c r="Q1932" s="161"/>
    </row>
    <row r="1933" spans="17:17" x14ac:dyDescent="0.2">
      <c r="Q1933" s="161"/>
    </row>
    <row r="1934" spans="17:17" x14ac:dyDescent="0.2">
      <c r="Q1934" s="161"/>
    </row>
    <row r="1935" spans="17:17" x14ac:dyDescent="0.2">
      <c r="Q1935" s="161"/>
    </row>
    <row r="1936" spans="17:17" x14ac:dyDescent="0.2">
      <c r="Q1936" s="161"/>
    </row>
    <row r="1937" spans="17:17" x14ac:dyDescent="0.2">
      <c r="Q1937" s="161"/>
    </row>
    <row r="1938" spans="17:17" x14ac:dyDescent="0.2">
      <c r="Q1938" s="161"/>
    </row>
    <row r="1939" spans="17:17" x14ac:dyDescent="0.2">
      <c r="Q1939" s="161"/>
    </row>
    <row r="1940" spans="17:17" x14ac:dyDescent="0.2">
      <c r="Q1940" s="161"/>
    </row>
    <row r="1941" spans="17:17" x14ac:dyDescent="0.2">
      <c r="Q1941" s="161"/>
    </row>
    <row r="1942" spans="17:17" x14ac:dyDescent="0.2">
      <c r="Q1942" s="161"/>
    </row>
    <row r="1943" spans="17:17" x14ac:dyDescent="0.2">
      <c r="Q1943" s="161"/>
    </row>
    <row r="1944" spans="17:17" x14ac:dyDescent="0.2">
      <c r="Q1944" s="161"/>
    </row>
    <row r="1945" spans="17:17" x14ac:dyDescent="0.2">
      <c r="Q1945" s="161"/>
    </row>
    <row r="1946" spans="17:17" x14ac:dyDescent="0.2">
      <c r="Q1946" s="161"/>
    </row>
    <row r="1947" spans="17:17" x14ac:dyDescent="0.2">
      <c r="Q1947" s="161"/>
    </row>
    <row r="1948" spans="17:17" x14ac:dyDescent="0.2">
      <c r="Q1948" s="161"/>
    </row>
    <row r="1949" spans="17:17" x14ac:dyDescent="0.2">
      <c r="Q1949" s="161"/>
    </row>
    <row r="1950" spans="17:17" x14ac:dyDescent="0.2">
      <c r="Q1950" s="161"/>
    </row>
    <row r="1951" spans="17:17" x14ac:dyDescent="0.2">
      <c r="Q1951" s="161"/>
    </row>
    <row r="1952" spans="17:17" x14ac:dyDescent="0.2">
      <c r="Q1952" s="161"/>
    </row>
    <row r="1953" spans="17:17" x14ac:dyDescent="0.2">
      <c r="Q1953" s="161"/>
    </row>
    <row r="1954" spans="17:17" x14ac:dyDescent="0.2">
      <c r="Q1954" s="161"/>
    </row>
    <row r="1955" spans="17:17" x14ac:dyDescent="0.2">
      <c r="Q1955" s="161"/>
    </row>
    <row r="1956" spans="17:17" x14ac:dyDescent="0.2">
      <c r="Q1956" s="161"/>
    </row>
    <row r="1957" spans="17:17" x14ac:dyDescent="0.2">
      <c r="Q1957" s="161"/>
    </row>
    <row r="1958" spans="17:17" x14ac:dyDescent="0.2">
      <c r="Q1958" s="161"/>
    </row>
    <row r="1959" spans="17:17" x14ac:dyDescent="0.2">
      <c r="Q1959" s="161"/>
    </row>
    <row r="1960" spans="17:17" x14ac:dyDescent="0.2">
      <c r="Q1960" s="161"/>
    </row>
    <row r="1961" spans="17:17" x14ac:dyDescent="0.2">
      <c r="Q1961" s="161"/>
    </row>
    <row r="1962" spans="17:17" x14ac:dyDescent="0.2">
      <c r="Q1962" s="161"/>
    </row>
    <row r="1963" spans="17:17" x14ac:dyDescent="0.2">
      <c r="Q1963" s="161"/>
    </row>
    <row r="1964" spans="17:17" x14ac:dyDescent="0.2">
      <c r="Q1964" s="161"/>
    </row>
    <row r="1965" spans="17:17" x14ac:dyDescent="0.2">
      <c r="Q1965" s="161"/>
    </row>
    <row r="1966" spans="17:17" x14ac:dyDescent="0.2">
      <c r="Q1966" s="161"/>
    </row>
    <row r="1967" spans="17:17" x14ac:dyDescent="0.2">
      <c r="Q1967" s="161"/>
    </row>
    <row r="1968" spans="17:17" x14ac:dyDescent="0.2">
      <c r="Q1968" s="161"/>
    </row>
    <row r="1969" spans="17:17" x14ac:dyDescent="0.2">
      <c r="Q1969" s="161"/>
    </row>
    <row r="1970" spans="17:17" x14ac:dyDescent="0.2">
      <c r="Q1970" s="161"/>
    </row>
    <row r="1971" spans="17:17" x14ac:dyDescent="0.2">
      <c r="Q1971" s="161"/>
    </row>
    <row r="1972" spans="17:17" x14ac:dyDescent="0.2">
      <c r="Q1972" s="161"/>
    </row>
    <row r="1973" spans="17:17" x14ac:dyDescent="0.2">
      <c r="Q1973" s="161"/>
    </row>
    <row r="1974" spans="17:17" x14ac:dyDescent="0.2">
      <c r="Q1974" s="161"/>
    </row>
    <row r="1975" spans="17:17" x14ac:dyDescent="0.2">
      <c r="Q1975" s="161"/>
    </row>
    <row r="1976" spans="17:17" x14ac:dyDescent="0.2">
      <c r="Q1976" s="161"/>
    </row>
    <row r="1977" spans="17:17" x14ac:dyDescent="0.2">
      <c r="Q1977" s="161"/>
    </row>
    <row r="1978" spans="17:17" x14ac:dyDescent="0.2">
      <c r="Q1978" s="161"/>
    </row>
    <row r="1979" spans="17:17" x14ac:dyDescent="0.2">
      <c r="Q1979" s="161"/>
    </row>
    <row r="1980" spans="17:17" x14ac:dyDescent="0.2">
      <c r="Q1980" s="161"/>
    </row>
    <row r="1981" spans="17:17" x14ac:dyDescent="0.2">
      <c r="Q1981" s="161"/>
    </row>
    <row r="1982" spans="17:17" x14ac:dyDescent="0.2">
      <c r="Q1982" s="161"/>
    </row>
    <row r="1983" spans="17:17" x14ac:dyDescent="0.2">
      <c r="Q1983" s="161"/>
    </row>
    <row r="1984" spans="17:17" x14ac:dyDescent="0.2">
      <c r="Q1984" s="161"/>
    </row>
    <row r="1985" spans="17:17" x14ac:dyDescent="0.2">
      <c r="Q1985" s="161"/>
    </row>
    <row r="1986" spans="17:17" x14ac:dyDescent="0.2">
      <c r="Q1986" s="161"/>
    </row>
    <row r="1987" spans="17:17" x14ac:dyDescent="0.2">
      <c r="Q1987" s="161"/>
    </row>
    <row r="1988" spans="17:17" x14ac:dyDescent="0.2">
      <c r="Q1988" s="161"/>
    </row>
    <row r="1989" spans="17:17" x14ac:dyDescent="0.2">
      <c r="Q1989" s="161"/>
    </row>
    <row r="1990" spans="17:17" x14ac:dyDescent="0.2">
      <c r="Q1990" s="161"/>
    </row>
    <row r="1991" spans="17:17" x14ac:dyDescent="0.2">
      <c r="Q1991" s="161"/>
    </row>
    <row r="1992" spans="17:17" x14ac:dyDescent="0.2">
      <c r="Q1992" s="161"/>
    </row>
    <row r="1993" spans="17:17" x14ac:dyDescent="0.2">
      <c r="Q1993" s="161"/>
    </row>
    <row r="1994" spans="17:17" x14ac:dyDescent="0.2">
      <c r="Q1994" s="161"/>
    </row>
    <row r="1995" spans="17:17" x14ac:dyDescent="0.2">
      <c r="Q1995" s="161"/>
    </row>
    <row r="1996" spans="17:17" x14ac:dyDescent="0.2">
      <c r="Q1996" s="161"/>
    </row>
    <row r="1997" spans="17:17" x14ac:dyDescent="0.2">
      <c r="Q1997" s="161"/>
    </row>
    <row r="1998" spans="17:17" x14ac:dyDescent="0.2">
      <c r="Q1998" s="161"/>
    </row>
    <row r="1999" spans="17:17" x14ac:dyDescent="0.2">
      <c r="Q1999" s="161"/>
    </row>
    <row r="2000" spans="17:17" x14ac:dyDescent="0.2">
      <c r="Q2000" s="161"/>
    </row>
    <row r="2001" spans="17:17" x14ac:dyDescent="0.2">
      <c r="Q2001" s="161"/>
    </row>
    <row r="2002" spans="17:17" x14ac:dyDescent="0.2">
      <c r="Q2002" s="161"/>
    </row>
    <row r="2003" spans="17:17" x14ac:dyDescent="0.2">
      <c r="Q2003" s="161"/>
    </row>
    <row r="2004" spans="17:17" x14ac:dyDescent="0.2">
      <c r="Q2004" s="161"/>
    </row>
    <row r="2005" spans="17:17" x14ac:dyDescent="0.2">
      <c r="Q2005" s="161"/>
    </row>
    <row r="2006" spans="17:17" x14ac:dyDescent="0.2">
      <c r="Q2006" s="161"/>
    </row>
    <row r="2007" spans="17:17" x14ac:dyDescent="0.2">
      <c r="Q2007" s="161"/>
    </row>
    <row r="2008" spans="17:17" x14ac:dyDescent="0.2">
      <c r="Q2008" s="161"/>
    </row>
    <row r="2009" spans="17:17" x14ac:dyDescent="0.2">
      <c r="Q2009" s="161"/>
    </row>
    <row r="2010" spans="17:17" x14ac:dyDescent="0.2">
      <c r="Q2010" s="161"/>
    </row>
    <row r="2011" spans="17:17" x14ac:dyDescent="0.2">
      <c r="Q2011" s="161"/>
    </row>
    <row r="2012" spans="17:17" x14ac:dyDescent="0.2">
      <c r="Q2012" s="161"/>
    </row>
    <row r="2013" spans="17:17" x14ac:dyDescent="0.2">
      <c r="Q2013" s="161"/>
    </row>
    <row r="2014" spans="17:17" x14ac:dyDescent="0.2">
      <c r="Q2014" s="161"/>
    </row>
    <row r="2015" spans="17:17" x14ac:dyDescent="0.2">
      <c r="Q2015" s="161"/>
    </row>
    <row r="2016" spans="17:17" x14ac:dyDescent="0.2">
      <c r="Q2016" s="161"/>
    </row>
    <row r="2017" spans="17:17" x14ac:dyDescent="0.2">
      <c r="Q2017" s="161"/>
    </row>
    <row r="2018" spans="17:17" x14ac:dyDescent="0.2">
      <c r="Q2018" s="161"/>
    </row>
    <row r="2019" spans="17:17" x14ac:dyDescent="0.2">
      <c r="Q2019" s="161"/>
    </row>
    <row r="2020" spans="17:17" x14ac:dyDescent="0.2">
      <c r="Q2020" s="161"/>
    </row>
    <row r="2021" spans="17:17" x14ac:dyDescent="0.2">
      <c r="Q2021" s="161"/>
    </row>
    <row r="2022" spans="17:17" x14ac:dyDescent="0.2">
      <c r="Q2022" s="161"/>
    </row>
    <row r="2023" spans="17:17" x14ac:dyDescent="0.2">
      <c r="Q2023" s="161"/>
    </row>
    <row r="2024" spans="17:17" x14ac:dyDescent="0.2">
      <c r="Q2024" s="161"/>
    </row>
    <row r="2025" spans="17:17" x14ac:dyDescent="0.2">
      <c r="Q2025" s="161"/>
    </row>
    <row r="2026" spans="17:17" x14ac:dyDescent="0.2">
      <c r="Q2026" s="161"/>
    </row>
    <row r="2027" spans="17:17" x14ac:dyDescent="0.2">
      <c r="Q2027" s="161"/>
    </row>
    <row r="2028" spans="17:17" x14ac:dyDescent="0.2">
      <c r="Q2028" s="161"/>
    </row>
    <row r="2029" spans="17:17" x14ac:dyDescent="0.2">
      <c r="Q2029" s="161"/>
    </row>
    <row r="2030" spans="17:17" x14ac:dyDescent="0.2">
      <c r="Q2030" s="161"/>
    </row>
    <row r="2031" spans="17:17" x14ac:dyDescent="0.2">
      <c r="Q2031" s="161"/>
    </row>
    <row r="2032" spans="17:17" x14ac:dyDescent="0.2">
      <c r="Q2032" s="161"/>
    </row>
    <row r="2033" spans="17:17" x14ac:dyDescent="0.2">
      <c r="Q2033" s="161"/>
    </row>
    <row r="2034" spans="17:17" x14ac:dyDescent="0.2">
      <c r="Q2034" s="161"/>
    </row>
    <row r="2035" spans="17:17" x14ac:dyDescent="0.2">
      <c r="Q2035" s="161"/>
    </row>
    <row r="2036" spans="17:17" x14ac:dyDescent="0.2">
      <c r="Q2036" s="161"/>
    </row>
    <row r="2037" spans="17:17" x14ac:dyDescent="0.2">
      <c r="Q2037" s="161"/>
    </row>
    <row r="2038" spans="17:17" x14ac:dyDescent="0.2">
      <c r="Q2038" s="161"/>
    </row>
    <row r="2039" spans="17:17" x14ac:dyDescent="0.2">
      <c r="Q2039" s="161"/>
    </row>
    <row r="2040" spans="17:17" x14ac:dyDescent="0.2">
      <c r="Q2040" s="161"/>
    </row>
    <row r="2041" spans="17:17" x14ac:dyDescent="0.2">
      <c r="Q2041" s="161"/>
    </row>
    <row r="2042" spans="17:17" x14ac:dyDescent="0.2">
      <c r="Q2042" s="161"/>
    </row>
    <row r="2043" spans="17:17" x14ac:dyDescent="0.2">
      <c r="Q2043" s="161"/>
    </row>
    <row r="2044" spans="17:17" x14ac:dyDescent="0.2">
      <c r="Q2044" s="161"/>
    </row>
    <row r="2045" spans="17:17" x14ac:dyDescent="0.2">
      <c r="Q2045" s="161"/>
    </row>
    <row r="2046" spans="17:17" x14ac:dyDescent="0.2">
      <c r="Q2046" s="161"/>
    </row>
    <row r="2047" spans="17:17" x14ac:dyDescent="0.2">
      <c r="Q2047" s="161"/>
    </row>
    <row r="2048" spans="17:17" x14ac:dyDescent="0.2">
      <c r="Q2048" s="161"/>
    </row>
    <row r="2049" spans="17:17" x14ac:dyDescent="0.2">
      <c r="Q2049" s="161"/>
    </row>
    <row r="2050" spans="17:17" x14ac:dyDescent="0.2">
      <c r="Q2050" s="161"/>
    </row>
    <row r="2051" spans="17:17" x14ac:dyDescent="0.2">
      <c r="Q2051" s="161"/>
    </row>
    <row r="2052" spans="17:17" x14ac:dyDescent="0.2">
      <c r="Q2052" s="161"/>
    </row>
    <row r="2053" spans="17:17" x14ac:dyDescent="0.2">
      <c r="Q2053" s="161"/>
    </row>
    <row r="2054" spans="17:17" x14ac:dyDescent="0.2">
      <c r="Q2054" s="161"/>
    </row>
    <row r="2055" spans="17:17" x14ac:dyDescent="0.2">
      <c r="Q2055" s="161"/>
    </row>
    <row r="2056" spans="17:17" x14ac:dyDescent="0.2">
      <c r="Q2056" s="161"/>
    </row>
    <row r="2057" spans="17:17" x14ac:dyDescent="0.2">
      <c r="Q2057" s="161"/>
    </row>
    <row r="2058" spans="17:17" x14ac:dyDescent="0.2">
      <c r="Q2058" s="161"/>
    </row>
    <row r="2059" spans="17:17" x14ac:dyDescent="0.2">
      <c r="Q2059" s="161"/>
    </row>
    <row r="2060" spans="17:17" x14ac:dyDescent="0.2">
      <c r="Q2060" s="161"/>
    </row>
    <row r="2061" spans="17:17" x14ac:dyDescent="0.2">
      <c r="Q2061" s="161"/>
    </row>
    <row r="2062" spans="17:17" x14ac:dyDescent="0.2">
      <c r="Q2062" s="161"/>
    </row>
    <row r="2063" spans="17:17" x14ac:dyDescent="0.2">
      <c r="Q2063" s="161"/>
    </row>
    <row r="2064" spans="17:17" x14ac:dyDescent="0.2">
      <c r="Q2064" s="161"/>
    </row>
    <row r="2065" spans="17:17" x14ac:dyDescent="0.2">
      <c r="Q2065" s="161"/>
    </row>
    <row r="2066" spans="17:17" x14ac:dyDescent="0.2">
      <c r="Q2066" s="161"/>
    </row>
    <row r="2067" spans="17:17" x14ac:dyDescent="0.2">
      <c r="Q2067" s="161"/>
    </row>
    <row r="2068" spans="17:17" x14ac:dyDescent="0.2">
      <c r="Q2068" s="161"/>
    </row>
    <row r="2069" spans="17:17" x14ac:dyDescent="0.2">
      <c r="Q2069" s="161"/>
    </row>
    <row r="2070" spans="17:17" x14ac:dyDescent="0.2">
      <c r="Q2070" s="161"/>
    </row>
    <row r="2071" spans="17:17" x14ac:dyDescent="0.2">
      <c r="Q2071" s="161"/>
    </row>
    <row r="2072" spans="17:17" x14ac:dyDescent="0.2">
      <c r="Q2072" s="161"/>
    </row>
    <row r="2073" spans="17:17" x14ac:dyDescent="0.2">
      <c r="Q2073" s="161"/>
    </row>
    <row r="2074" spans="17:17" x14ac:dyDescent="0.2">
      <c r="Q2074" s="161"/>
    </row>
    <row r="2075" spans="17:17" x14ac:dyDescent="0.2">
      <c r="Q2075" s="161"/>
    </row>
    <row r="2076" spans="17:17" x14ac:dyDescent="0.2">
      <c r="Q2076" s="161"/>
    </row>
    <row r="2077" spans="17:17" x14ac:dyDescent="0.2">
      <c r="Q2077" s="161"/>
    </row>
    <row r="2078" spans="17:17" x14ac:dyDescent="0.2">
      <c r="Q2078" s="161"/>
    </row>
    <row r="2079" spans="17:17" x14ac:dyDescent="0.2">
      <c r="Q2079" s="161"/>
    </row>
    <row r="2080" spans="17:17" x14ac:dyDescent="0.2">
      <c r="Q2080" s="161"/>
    </row>
    <row r="2081" spans="17:17" x14ac:dyDescent="0.2">
      <c r="Q2081" s="161"/>
    </row>
    <row r="2082" spans="17:17" x14ac:dyDescent="0.2">
      <c r="Q2082" s="161"/>
    </row>
    <row r="2083" spans="17:17" x14ac:dyDescent="0.2">
      <c r="Q2083" s="161"/>
    </row>
    <row r="2084" spans="17:17" x14ac:dyDescent="0.2">
      <c r="Q2084" s="161"/>
    </row>
    <row r="2085" spans="17:17" x14ac:dyDescent="0.2">
      <c r="Q2085" s="161"/>
    </row>
    <row r="2086" spans="17:17" x14ac:dyDescent="0.2">
      <c r="Q2086" s="161"/>
    </row>
    <row r="2087" spans="17:17" x14ac:dyDescent="0.2">
      <c r="Q2087" s="161"/>
    </row>
    <row r="2088" spans="17:17" x14ac:dyDescent="0.2">
      <c r="Q2088" s="161"/>
    </row>
    <row r="2089" spans="17:17" x14ac:dyDescent="0.2">
      <c r="Q2089" s="161"/>
    </row>
    <row r="2090" spans="17:17" x14ac:dyDescent="0.2">
      <c r="Q2090" s="161"/>
    </row>
    <row r="2091" spans="17:17" x14ac:dyDescent="0.2">
      <c r="Q2091" s="161"/>
    </row>
    <row r="2092" spans="17:17" x14ac:dyDescent="0.2">
      <c r="Q2092" s="161"/>
    </row>
    <row r="2093" spans="17:17" x14ac:dyDescent="0.2">
      <c r="Q2093" s="161"/>
    </row>
    <row r="2094" spans="17:17" x14ac:dyDescent="0.2">
      <c r="Q2094" s="161"/>
    </row>
    <row r="2095" spans="17:17" x14ac:dyDescent="0.2">
      <c r="Q2095" s="161"/>
    </row>
    <row r="2096" spans="17:17" x14ac:dyDescent="0.2">
      <c r="Q2096" s="161"/>
    </row>
    <row r="2097" spans="17:17" x14ac:dyDescent="0.2">
      <c r="Q2097" s="161"/>
    </row>
    <row r="2098" spans="17:17" x14ac:dyDescent="0.2">
      <c r="Q2098" s="161"/>
    </row>
    <row r="2099" spans="17:17" x14ac:dyDescent="0.2">
      <c r="Q2099" s="161"/>
    </row>
    <row r="2100" spans="17:17" x14ac:dyDescent="0.2">
      <c r="Q2100" s="161"/>
    </row>
    <row r="2101" spans="17:17" x14ac:dyDescent="0.2">
      <c r="Q2101" s="161"/>
    </row>
    <row r="2102" spans="17:17" x14ac:dyDescent="0.2">
      <c r="Q2102" s="161"/>
    </row>
    <row r="2103" spans="17:17" x14ac:dyDescent="0.2">
      <c r="Q2103" s="161"/>
    </row>
    <row r="2104" spans="17:17" x14ac:dyDescent="0.2">
      <c r="Q2104" s="161"/>
    </row>
    <row r="2105" spans="17:17" x14ac:dyDescent="0.2">
      <c r="Q2105" s="161"/>
    </row>
    <row r="2106" spans="17:17" x14ac:dyDescent="0.2">
      <c r="Q2106" s="161"/>
    </row>
    <row r="2107" spans="17:17" x14ac:dyDescent="0.2">
      <c r="Q2107" s="161"/>
    </row>
    <row r="2108" spans="17:17" x14ac:dyDescent="0.2">
      <c r="Q2108" s="161"/>
    </row>
    <row r="2109" spans="17:17" x14ac:dyDescent="0.2">
      <c r="Q2109" s="161"/>
    </row>
    <row r="2110" spans="17:17" x14ac:dyDescent="0.2">
      <c r="Q2110" s="161"/>
    </row>
    <row r="2111" spans="17:17" x14ac:dyDescent="0.2">
      <c r="Q2111" s="161"/>
    </row>
    <row r="2112" spans="17:17" x14ac:dyDescent="0.2">
      <c r="Q2112" s="161"/>
    </row>
    <row r="2113" spans="17:17" x14ac:dyDescent="0.2">
      <c r="Q2113" s="161"/>
    </row>
    <row r="2114" spans="17:17" x14ac:dyDescent="0.2">
      <c r="Q2114" s="161"/>
    </row>
    <row r="2115" spans="17:17" x14ac:dyDescent="0.2">
      <c r="Q2115" s="161"/>
    </row>
    <row r="2116" spans="17:17" x14ac:dyDescent="0.2">
      <c r="Q2116" s="161"/>
    </row>
    <row r="2117" spans="17:17" x14ac:dyDescent="0.2">
      <c r="Q2117" s="161"/>
    </row>
    <row r="2118" spans="17:17" x14ac:dyDescent="0.2">
      <c r="Q2118" s="161"/>
    </row>
    <row r="2119" spans="17:17" x14ac:dyDescent="0.2">
      <c r="Q2119" s="161"/>
    </row>
    <row r="2120" spans="17:17" x14ac:dyDescent="0.2">
      <c r="Q2120" s="161"/>
    </row>
    <row r="2121" spans="17:17" x14ac:dyDescent="0.2">
      <c r="Q2121" s="161"/>
    </row>
    <row r="2122" spans="17:17" x14ac:dyDescent="0.2">
      <c r="Q2122" s="161"/>
    </row>
    <row r="2123" spans="17:17" x14ac:dyDescent="0.2">
      <c r="Q2123" s="161"/>
    </row>
    <row r="2124" spans="17:17" x14ac:dyDescent="0.2">
      <c r="Q2124" s="161"/>
    </row>
    <row r="2125" spans="17:17" x14ac:dyDescent="0.2">
      <c r="Q2125" s="161"/>
    </row>
    <row r="2126" spans="17:17" x14ac:dyDescent="0.2">
      <c r="Q2126" s="161"/>
    </row>
    <row r="2127" spans="17:17" x14ac:dyDescent="0.2">
      <c r="Q2127" s="161"/>
    </row>
    <row r="2128" spans="17:17" x14ac:dyDescent="0.2">
      <c r="Q2128" s="161"/>
    </row>
    <row r="2129" spans="17:17" x14ac:dyDescent="0.2">
      <c r="Q2129" s="161"/>
    </row>
    <row r="2130" spans="17:17" x14ac:dyDescent="0.2">
      <c r="Q2130" s="161"/>
    </row>
    <row r="2131" spans="17:17" x14ac:dyDescent="0.2">
      <c r="Q2131" s="161"/>
    </row>
    <row r="2132" spans="17:17" x14ac:dyDescent="0.2">
      <c r="Q2132" s="161"/>
    </row>
    <row r="2133" spans="17:17" x14ac:dyDescent="0.2">
      <c r="Q2133" s="161"/>
    </row>
    <row r="2134" spans="17:17" x14ac:dyDescent="0.2">
      <c r="Q2134" s="161"/>
    </row>
    <row r="2135" spans="17:17" x14ac:dyDescent="0.2">
      <c r="Q2135" s="161"/>
    </row>
    <row r="2136" spans="17:17" x14ac:dyDescent="0.2">
      <c r="Q2136" s="161"/>
    </row>
    <row r="2137" spans="17:17" x14ac:dyDescent="0.2">
      <c r="Q2137" s="161"/>
    </row>
    <row r="2138" spans="17:17" x14ac:dyDescent="0.2">
      <c r="Q2138" s="161"/>
    </row>
    <row r="2139" spans="17:17" x14ac:dyDescent="0.2">
      <c r="Q2139" s="161"/>
    </row>
    <row r="2140" spans="17:17" x14ac:dyDescent="0.2">
      <c r="Q2140" s="161"/>
    </row>
    <row r="2141" spans="17:17" x14ac:dyDescent="0.2">
      <c r="Q2141" s="161"/>
    </row>
    <row r="2142" spans="17:17" x14ac:dyDescent="0.2">
      <c r="Q2142" s="161"/>
    </row>
    <row r="2143" spans="17:17" x14ac:dyDescent="0.2">
      <c r="Q2143" s="161"/>
    </row>
    <row r="2144" spans="17:17" x14ac:dyDescent="0.2">
      <c r="Q2144" s="161"/>
    </row>
    <row r="2145" spans="17:17" x14ac:dyDescent="0.2">
      <c r="Q2145" s="161"/>
    </row>
    <row r="2146" spans="17:17" x14ac:dyDescent="0.2">
      <c r="Q2146" s="161"/>
    </row>
    <row r="2147" spans="17:17" x14ac:dyDescent="0.2">
      <c r="Q2147" s="161"/>
    </row>
    <row r="2148" spans="17:17" x14ac:dyDescent="0.2">
      <c r="Q2148" s="161"/>
    </row>
    <row r="2149" spans="17:17" x14ac:dyDescent="0.2">
      <c r="Q2149" s="161"/>
    </row>
    <row r="2150" spans="17:17" x14ac:dyDescent="0.2">
      <c r="Q2150" s="161"/>
    </row>
    <row r="2151" spans="17:17" x14ac:dyDescent="0.2">
      <c r="Q2151" s="161"/>
    </row>
    <row r="2152" spans="17:17" x14ac:dyDescent="0.2">
      <c r="Q2152" s="161"/>
    </row>
    <row r="2153" spans="17:17" x14ac:dyDescent="0.2">
      <c r="Q2153" s="161"/>
    </row>
    <row r="2154" spans="17:17" x14ac:dyDescent="0.2">
      <c r="Q2154" s="161"/>
    </row>
    <row r="2155" spans="17:17" x14ac:dyDescent="0.2">
      <c r="Q2155" s="161"/>
    </row>
    <row r="2156" spans="17:17" x14ac:dyDescent="0.2">
      <c r="Q2156" s="161"/>
    </row>
    <row r="2157" spans="17:17" x14ac:dyDescent="0.2">
      <c r="Q2157" s="161"/>
    </row>
    <row r="2158" spans="17:17" x14ac:dyDescent="0.2">
      <c r="Q2158" s="161"/>
    </row>
    <row r="2159" spans="17:17" x14ac:dyDescent="0.2">
      <c r="Q2159" s="161"/>
    </row>
    <row r="2160" spans="17:17" x14ac:dyDescent="0.2">
      <c r="Q2160" s="161"/>
    </row>
    <row r="2161" spans="17:17" x14ac:dyDescent="0.2">
      <c r="Q2161" s="161"/>
    </row>
    <row r="2162" spans="17:17" x14ac:dyDescent="0.2">
      <c r="Q2162" s="161"/>
    </row>
    <row r="2163" spans="17:17" x14ac:dyDescent="0.2">
      <c r="Q2163" s="161"/>
    </row>
    <row r="2164" spans="17:17" x14ac:dyDescent="0.2">
      <c r="Q2164" s="161"/>
    </row>
    <row r="2165" spans="17:17" x14ac:dyDescent="0.2">
      <c r="Q2165" s="161"/>
    </row>
    <row r="2166" spans="17:17" x14ac:dyDescent="0.2">
      <c r="Q2166" s="161"/>
    </row>
    <row r="2167" spans="17:17" x14ac:dyDescent="0.2">
      <c r="Q2167" s="161"/>
    </row>
    <row r="2168" spans="17:17" x14ac:dyDescent="0.2">
      <c r="Q2168" s="161"/>
    </row>
    <row r="2169" spans="17:17" x14ac:dyDescent="0.2">
      <c r="Q2169" s="161"/>
    </row>
    <row r="2170" spans="17:17" x14ac:dyDescent="0.2">
      <c r="Q2170" s="161"/>
    </row>
    <row r="2171" spans="17:17" x14ac:dyDescent="0.2">
      <c r="Q2171" s="161"/>
    </row>
    <row r="2172" spans="17:17" x14ac:dyDescent="0.2">
      <c r="Q2172" s="161"/>
    </row>
    <row r="2173" spans="17:17" x14ac:dyDescent="0.2">
      <c r="Q2173" s="161"/>
    </row>
    <row r="2174" spans="17:17" x14ac:dyDescent="0.2">
      <c r="Q2174" s="161"/>
    </row>
    <row r="2175" spans="17:17" x14ac:dyDescent="0.2">
      <c r="Q2175" s="161"/>
    </row>
    <row r="2176" spans="17:17" x14ac:dyDescent="0.2">
      <c r="Q2176" s="161"/>
    </row>
    <row r="2177" spans="17:17" x14ac:dyDescent="0.2">
      <c r="Q2177" s="161"/>
    </row>
    <row r="2178" spans="17:17" x14ac:dyDescent="0.2">
      <c r="Q2178" s="161"/>
    </row>
    <row r="2179" spans="17:17" x14ac:dyDescent="0.2">
      <c r="Q2179" s="161"/>
    </row>
    <row r="2180" spans="17:17" x14ac:dyDescent="0.2">
      <c r="Q2180" s="161"/>
    </row>
    <row r="2181" spans="17:17" x14ac:dyDescent="0.2">
      <c r="Q2181" s="161"/>
    </row>
    <row r="2182" spans="17:17" x14ac:dyDescent="0.2">
      <c r="Q2182" s="161"/>
    </row>
    <row r="2183" spans="17:17" x14ac:dyDescent="0.2">
      <c r="Q2183" s="161"/>
    </row>
    <row r="2184" spans="17:17" x14ac:dyDescent="0.2">
      <c r="Q2184" s="161"/>
    </row>
    <row r="2185" spans="17:17" x14ac:dyDescent="0.2">
      <c r="Q2185" s="161"/>
    </row>
    <row r="2186" spans="17:17" x14ac:dyDescent="0.2">
      <c r="Q2186" s="161"/>
    </row>
    <row r="2187" spans="17:17" x14ac:dyDescent="0.2">
      <c r="Q2187" s="161"/>
    </row>
    <row r="2188" spans="17:17" x14ac:dyDescent="0.2">
      <c r="Q2188" s="161"/>
    </row>
    <row r="2189" spans="17:17" x14ac:dyDescent="0.2">
      <c r="Q2189" s="161"/>
    </row>
    <row r="2190" spans="17:17" x14ac:dyDescent="0.2">
      <c r="Q2190" s="161"/>
    </row>
    <row r="2191" spans="17:17" x14ac:dyDescent="0.2">
      <c r="Q2191" s="161"/>
    </row>
    <row r="2192" spans="17:17" x14ac:dyDescent="0.2">
      <c r="Q2192" s="161"/>
    </row>
    <row r="2193" spans="17:17" x14ac:dyDescent="0.2">
      <c r="Q2193" s="161"/>
    </row>
    <row r="2194" spans="17:17" x14ac:dyDescent="0.2">
      <c r="Q2194" s="161"/>
    </row>
    <row r="2195" spans="17:17" x14ac:dyDescent="0.2">
      <c r="Q2195" s="161"/>
    </row>
    <row r="2196" spans="17:17" x14ac:dyDescent="0.2">
      <c r="Q2196" s="161"/>
    </row>
    <row r="2197" spans="17:17" x14ac:dyDescent="0.2">
      <c r="Q2197" s="161"/>
    </row>
    <row r="2198" spans="17:17" x14ac:dyDescent="0.2">
      <c r="Q2198" s="161"/>
    </row>
    <row r="2199" spans="17:17" x14ac:dyDescent="0.2">
      <c r="Q2199" s="161"/>
    </row>
    <row r="2200" spans="17:17" x14ac:dyDescent="0.2">
      <c r="Q2200" s="161"/>
    </row>
    <row r="2201" spans="17:17" x14ac:dyDescent="0.2">
      <c r="Q2201" s="161"/>
    </row>
    <row r="2202" spans="17:17" x14ac:dyDescent="0.2">
      <c r="Q2202" s="161"/>
    </row>
    <row r="2203" spans="17:17" x14ac:dyDescent="0.2">
      <c r="Q2203" s="161"/>
    </row>
    <row r="2204" spans="17:17" x14ac:dyDescent="0.2">
      <c r="Q2204" s="161"/>
    </row>
    <row r="2205" spans="17:17" x14ac:dyDescent="0.2">
      <c r="Q2205" s="161"/>
    </row>
    <row r="2206" spans="17:17" x14ac:dyDescent="0.2">
      <c r="Q2206" s="161"/>
    </row>
    <row r="2207" spans="17:17" x14ac:dyDescent="0.2">
      <c r="Q2207" s="161"/>
    </row>
    <row r="2208" spans="17:17" x14ac:dyDescent="0.2">
      <c r="Q2208" s="161"/>
    </row>
    <row r="2209" spans="17:17" x14ac:dyDescent="0.2">
      <c r="Q2209" s="161"/>
    </row>
    <row r="2210" spans="17:17" x14ac:dyDescent="0.2">
      <c r="Q2210" s="161"/>
    </row>
    <row r="2211" spans="17:17" x14ac:dyDescent="0.2">
      <c r="Q2211" s="161"/>
    </row>
    <row r="2212" spans="17:17" x14ac:dyDescent="0.2">
      <c r="Q2212" s="161"/>
    </row>
    <row r="2213" spans="17:17" x14ac:dyDescent="0.2">
      <c r="Q2213" s="161"/>
    </row>
    <row r="2214" spans="17:17" x14ac:dyDescent="0.2">
      <c r="Q2214" s="161"/>
    </row>
    <row r="2215" spans="17:17" x14ac:dyDescent="0.2">
      <c r="Q2215" s="161"/>
    </row>
    <row r="2216" spans="17:17" x14ac:dyDescent="0.2">
      <c r="Q2216" s="161"/>
    </row>
    <row r="2217" spans="17:17" x14ac:dyDescent="0.2">
      <c r="Q2217" s="161"/>
    </row>
    <row r="2218" spans="17:17" x14ac:dyDescent="0.2">
      <c r="Q2218" s="161"/>
    </row>
    <row r="2219" spans="17:17" x14ac:dyDescent="0.2">
      <c r="Q2219" s="161"/>
    </row>
    <row r="2220" spans="17:17" x14ac:dyDescent="0.2">
      <c r="Q2220" s="161"/>
    </row>
    <row r="2221" spans="17:17" x14ac:dyDescent="0.2">
      <c r="Q2221" s="161"/>
    </row>
    <row r="2222" spans="17:17" x14ac:dyDescent="0.2">
      <c r="Q2222" s="161"/>
    </row>
    <row r="2223" spans="17:17" x14ac:dyDescent="0.2">
      <c r="Q2223" s="161"/>
    </row>
    <row r="2224" spans="17:17" x14ac:dyDescent="0.2">
      <c r="Q2224" s="161"/>
    </row>
    <row r="2225" spans="17:17" x14ac:dyDescent="0.2">
      <c r="Q2225" s="161"/>
    </row>
    <row r="2226" spans="17:17" x14ac:dyDescent="0.2">
      <c r="Q2226" s="161"/>
    </row>
    <row r="2227" spans="17:17" x14ac:dyDescent="0.2">
      <c r="Q2227" s="161"/>
    </row>
    <row r="2228" spans="17:17" x14ac:dyDescent="0.2">
      <c r="Q2228" s="161"/>
    </row>
    <row r="2229" spans="17:17" x14ac:dyDescent="0.2">
      <c r="Q2229" s="161"/>
    </row>
    <row r="2230" spans="17:17" x14ac:dyDescent="0.2">
      <c r="Q2230" s="161"/>
    </row>
    <row r="2231" spans="17:17" x14ac:dyDescent="0.2">
      <c r="Q2231" s="161"/>
    </row>
    <row r="2232" spans="17:17" x14ac:dyDescent="0.2">
      <c r="Q2232" s="161"/>
    </row>
    <row r="2233" spans="17:17" x14ac:dyDescent="0.2">
      <c r="Q2233" s="161"/>
    </row>
    <row r="2234" spans="17:17" x14ac:dyDescent="0.2">
      <c r="Q2234" s="161"/>
    </row>
    <row r="2235" spans="17:17" x14ac:dyDescent="0.2">
      <c r="Q2235" s="161"/>
    </row>
    <row r="2236" spans="17:17" x14ac:dyDescent="0.2">
      <c r="Q2236" s="161"/>
    </row>
    <row r="2237" spans="17:17" x14ac:dyDescent="0.2">
      <c r="Q2237" s="161"/>
    </row>
    <row r="2238" spans="17:17" x14ac:dyDescent="0.2">
      <c r="Q2238" s="161"/>
    </row>
    <row r="2239" spans="17:17" x14ac:dyDescent="0.2">
      <c r="Q2239" s="161"/>
    </row>
    <row r="2240" spans="17:17" x14ac:dyDescent="0.2">
      <c r="Q2240" s="161"/>
    </row>
    <row r="2241" spans="17:17" x14ac:dyDescent="0.2">
      <c r="Q2241" s="161"/>
    </row>
    <row r="2242" spans="17:17" x14ac:dyDescent="0.2">
      <c r="Q2242" s="161"/>
    </row>
    <row r="2243" spans="17:17" x14ac:dyDescent="0.2">
      <c r="Q2243" s="161"/>
    </row>
    <row r="2244" spans="17:17" x14ac:dyDescent="0.2">
      <c r="Q2244" s="161"/>
    </row>
    <row r="2245" spans="17:17" x14ac:dyDescent="0.2">
      <c r="Q2245" s="161"/>
    </row>
    <row r="2246" spans="17:17" x14ac:dyDescent="0.2">
      <c r="Q2246" s="161"/>
    </row>
    <row r="2247" spans="17:17" x14ac:dyDescent="0.2">
      <c r="Q2247" s="161"/>
    </row>
    <row r="2248" spans="17:17" x14ac:dyDescent="0.2">
      <c r="Q2248" s="161"/>
    </row>
    <row r="2249" spans="17:17" x14ac:dyDescent="0.2">
      <c r="Q2249" s="161"/>
    </row>
    <row r="2250" spans="17:17" x14ac:dyDescent="0.2">
      <c r="Q2250" s="161"/>
    </row>
    <row r="2251" spans="17:17" x14ac:dyDescent="0.2">
      <c r="Q2251" s="161"/>
    </row>
    <row r="2252" spans="17:17" x14ac:dyDescent="0.2">
      <c r="Q2252" s="161"/>
    </row>
    <row r="2253" spans="17:17" x14ac:dyDescent="0.2">
      <c r="Q2253" s="161"/>
    </row>
    <row r="2254" spans="17:17" x14ac:dyDescent="0.2">
      <c r="Q2254" s="161"/>
    </row>
    <row r="2255" spans="17:17" x14ac:dyDescent="0.2">
      <c r="Q2255" s="161"/>
    </row>
    <row r="2256" spans="17:17" x14ac:dyDescent="0.2">
      <c r="Q2256" s="161"/>
    </row>
    <row r="2257" spans="17:17" x14ac:dyDescent="0.2">
      <c r="Q2257" s="161"/>
    </row>
    <row r="2258" spans="17:17" x14ac:dyDescent="0.2">
      <c r="Q2258" s="161"/>
    </row>
    <row r="2259" spans="17:17" x14ac:dyDescent="0.2">
      <c r="Q2259" s="161"/>
    </row>
    <row r="2260" spans="17:17" x14ac:dyDescent="0.2">
      <c r="Q2260" s="161"/>
    </row>
    <row r="2261" spans="17:17" x14ac:dyDescent="0.2">
      <c r="Q2261" s="161"/>
    </row>
    <row r="2262" spans="17:17" x14ac:dyDescent="0.2">
      <c r="Q2262" s="161"/>
    </row>
    <row r="2263" spans="17:17" x14ac:dyDescent="0.2">
      <c r="Q2263" s="161"/>
    </row>
    <row r="2264" spans="17:17" x14ac:dyDescent="0.2">
      <c r="Q2264" s="161"/>
    </row>
    <row r="2265" spans="17:17" x14ac:dyDescent="0.2">
      <c r="Q2265" s="161"/>
    </row>
    <row r="2266" spans="17:17" x14ac:dyDescent="0.2">
      <c r="Q2266" s="161"/>
    </row>
    <row r="2267" spans="17:17" x14ac:dyDescent="0.2">
      <c r="Q2267" s="161"/>
    </row>
    <row r="2268" spans="17:17" x14ac:dyDescent="0.2">
      <c r="Q2268" s="161"/>
    </row>
    <row r="2269" spans="17:17" x14ac:dyDescent="0.2">
      <c r="Q2269" s="161"/>
    </row>
    <row r="2270" spans="17:17" x14ac:dyDescent="0.2">
      <c r="Q2270" s="161"/>
    </row>
    <row r="2271" spans="17:17" x14ac:dyDescent="0.2">
      <c r="Q2271" s="161"/>
    </row>
    <row r="2272" spans="17:17" x14ac:dyDescent="0.2">
      <c r="Q2272" s="161"/>
    </row>
    <row r="2273" spans="17:17" x14ac:dyDescent="0.2">
      <c r="Q2273" s="161"/>
    </row>
    <row r="2274" spans="17:17" x14ac:dyDescent="0.2">
      <c r="Q2274" s="161"/>
    </row>
    <row r="2275" spans="17:17" x14ac:dyDescent="0.2">
      <c r="Q2275" s="161"/>
    </row>
    <row r="2276" spans="17:17" x14ac:dyDescent="0.2">
      <c r="Q2276" s="161"/>
    </row>
    <row r="2277" spans="17:17" x14ac:dyDescent="0.2">
      <c r="Q2277" s="161"/>
    </row>
    <row r="2278" spans="17:17" x14ac:dyDescent="0.2">
      <c r="Q2278" s="161"/>
    </row>
    <row r="2279" spans="17:17" x14ac:dyDescent="0.2">
      <c r="Q2279" s="161"/>
    </row>
    <row r="2280" spans="17:17" x14ac:dyDescent="0.2">
      <c r="Q2280" s="161"/>
    </row>
    <row r="2281" spans="17:17" x14ac:dyDescent="0.2">
      <c r="Q2281" s="161"/>
    </row>
    <row r="2282" spans="17:17" x14ac:dyDescent="0.2">
      <c r="Q2282" s="161"/>
    </row>
    <row r="2283" spans="17:17" x14ac:dyDescent="0.2">
      <c r="Q2283" s="161"/>
    </row>
    <row r="2284" spans="17:17" x14ac:dyDescent="0.2">
      <c r="Q2284" s="161"/>
    </row>
    <row r="2285" spans="17:17" x14ac:dyDescent="0.2">
      <c r="Q2285" s="161"/>
    </row>
    <row r="2286" spans="17:17" x14ac:dyDescent="0.2">
      <c r="Q2286" s="161"/>
    </row>
    <row r="2287" spans="17:17" x14ac:dyDescent="0.2">
      <c r="Q2287" s="161"/>
    </row>
    <row r="2288" spans="17:17" x14ac:dyDescent="0.2">
      <c r="Q2288" s="161"/>
    </row>
    <row r="2289" spans="17:17" x14ac:dyDescent="0.2">
      <c r="Q2289" s="161"/>
    </row>
    <row r="2290" spans="17:17" x14ac:dyDescent="0.2">
      <c r="Q2290" s="161"/>
    </row>
    <row r="2291" spans="17:17" x14ac:dyDescent="0.2">
      <c r="Q2291" s="161"/>
    </row>
    <row r="2292" spans="17:17" x14ac:dyDescent="0.2">
      <c r="Q2292" s="161"/>
    </row>
    <row r="2293" spans="17:17" x14ac:dyDescent="0.2">
      <c r="Q2293" s="161"/>
    </row>
    <row r="2294" spans="17:17" x14ac:dyDescent="0.2">
      <c r="Q2294" s="161"/>
    </row>
    <row r="2295" spans="17:17" x14ac:dyDescent="0.2">
      <c r="Q2295" s="161"/>
    </row>
    <row r="2296" spans="17:17" x14ac:dyDescent="0.2">
      <c r="Q2296" s="161"/>
    </row>
    <row r="2297" spans="17:17" x14ac:dyDescent="0.2">
      <c r="Q2297" s="161"/>
    </row>
    <row r="2298" spans="17:17" x14ac:dyDescent="0.2">
      <c r="Q2298" s="161"/>
    </row>
    <row r="2299" spans="17:17" x14ac:dyDescent="0.2">
      <c r="Q2299" s="161"/>
    </row>
    <row r="2300" spans="17:17" x14ac:dyDescent="0.2">
      <c r="Q2300" s="161"/>
    </row>
    <row r="2301" spans="17:17" x14ac:dyDescent="0.2">
      <c r="Q2301" s="161"/>
    </row>
    <row r="2302" spans="17:17" x14ac:dyDescent="0.2">
      <c r="Q2302" s="161"/>
    </row>
    <row r="2303" spans="17:17" x14ac:dyDescent="0.2">
      <c r="Q2303" s="161"/>
    </row>
    <row r="2304" spans="17:17" x14ac:dyDescent="0.2">
      <c r="Q2304" s="161"/>
    </row>
    <row r="2305" spans="17:17" x14ac:dyDescent="0.2">
      <c r="Q2305" s="161"/>
    </row>
    <row r="2306" spans="17:17" x14ac:dyDescent="0.2">
      <c r="Q2306" s="161"/>
    </row>
    <row r="2307" spans="17:17" x14ac:dyDescent="0.2">
      <c r="Q2307" s="161"/>
    </row>
    <row r="2308" spans="17:17" x14ac:dyDescent="0.2">
      <c r="Q2308" s="161"/>
    </row>
    <row r="2309" spans="17:17" x14ac:dyDescent="0.2">
      <c r="Q2309" s="161"/>
    </row>
    <row r="2310" spans="17:17" x14ac:dyDescent="0.2">
      <c r="Q2310" s="161"/>
    </row>
    <row r="2311" spans="17:17" x14ac:dyDescent="0.2">
      <c r="Q2311" s="161"/>
    </row>
    <row r="2312" spans="17:17" x14ac:dyDescent="0.2">
      <c r="Q2312" s="161"/>
    </row>
    <row r="2313" spans="17:17" x14ac:dyDescent="0.2">
      <c r="Q2313" s="161"/>
    </row>
    <row r="2314" spans="17:17" x14ac:dyDescent="0.2">
      <c r="Q2314" s="161"/>
    </row>
    <row r="2315" spans="17:17" x14ac:dyDescent="0.2">
      <c r="Q2315" s="161"/>
    </row>
    <row r="2316" spans="17:17" x14ac:dyDescent="0.2">
      <c r="Q2316" s="161"/>
    </row>
    <row r="2317" spans="17:17" x14ac:dyDescent="0.2">
      <c r="Q2317" s="161"/>
    </row>
    <row r="2318" spans="17:17" x14ac:dyDescent="0.2">
      <c r="Q2318" s="161"/>
    </row>
    <row r="2319" spans="17:17" x14ac:dyDescent="0.2">
      <c r="Q2319" s="161"/>
    </row>
    <row r="2320" spans="17:17" x14ac:dyDescent="0.2">
      <c r="Q2320" s="161"/>
    </row>
    <row r="2321" spans="17:17" x14ac:dyDescent="0.2">
      <c r="Q2321" s="161"/>
    </row>
    <row r="2322" spans="17:17" x14ac:dyDescent="0.2">
      <c r="Q2322" s="161"/>
    </row>
    <row r="2323" spans="17:17" x14ac:dyDescent="0.2">
      <c r="Q2323" s="161"/>
    </row>
    <row r="2324" spans="17:17" x14ac:dyDescent="0.2">
      <c r="Q2324" s="161"/>
    </row>
    <row r="2325" spans="17:17" x14ac:dyDescent="0.2">
      <c r="Q2325" s="161"/>
    </row>
    <row r="2326" spans="17:17" x14ac:dyDescent="0.2">
      <c r="Q2326" s="161"/>
    </row>
    <row r="2327" spans="17:17" x14ac:dyDescent="0.2">
      <c r="Q2327" s="161"/>
    </row>
    <row r="2328" spans="17:17" x14ac:dyDescent="0.2">
      <c r="Q2328" s="161"/>
    </row>
    <row r="2329" spans="17:17" x14ac:dyDescent="0.2">
      <c r="Q2329" s="161"/>
    </row>
    <row r="2330" spans="17:17" x14ac:dyDescent="0.2">
      <c r="Q2330" s="161"/>
    </row>
    <row r="2331" spans="17:17" x14ac:dyDescent="0.2">
      <c r="Q2331" s="161"/>
    </row>
    <row r="2332" spans="17:17" x14ac:dyDescent="0.2">
      <c r="Q2332" s="161"/>
    </row>
    <row r="2333" spans="17:17" x14ac:dyDescent="0.2">
      <c r="Q2333" s="161"/>
    </row>
    <row r="2334" spans="17:17" x14ac:dyDescent="0.2">
      <c r="Q2334" s="161"/>
    </row>
    <row r="2335" spans="17:17" x14ac:dyDescent="0.2">
      <c r="Q2335" s="161"/>
    </row>
    <row r="2336" spans="17:17" x14ac:dyDescent="0.2">
      <c r="Q2336" s="161"/>
    </row>
    <row r="2337" spans="17:17" x14ac:dyDescent="0.2">
      <c r="Q2337" s="161"/>
    </row>
    <row r="2338" spans="17:17" x14ac:dyDescent="0.2">
      <c r="Q2338" s="161"/>
    </row>
    <row r="2339" spans="17:17" x14ac:dyDescent="0.2">
      <c r="Q2339" s="161"/>
    </row>
    <row r="2340" spans="17:17" x14ac:dyDescent="0.2">
      <c r="Q2340" s="161"/>
    </row>
    <row r="2341" spans="17:17" x14ac:dyDescent="0.2">
      <c r="Q2341" s="161"/>
    </row>
    <row r="2342" spans="17:17" x14ac:dyDescent="0.2">
      <c r="Q2342" s="161"/>
    </row>
    <row r="2343" spans="17:17" x14ac:dyDescent="0.2">
      <c r="Q2343" s="161"/>
    </row>
    <row r="2344" spans="17:17" x14ac:dyDescent="0.2">
      <c r="Q2344" s="161"/>
    </row>
    <row r="2345" spans="17:17" x14ac:dyDescent="0.2">
      <c r="Q2345" s="161"/>
    </row>
    <row r="2346" spans="17:17" x14ac:dyDescent="0.2">
      <c r="Q2346" s="161"/>
    </row>
    <row r="2347" spans="17:17" x14ac:dyDescent="0.2">
      <c r="Q2347" s="161"/>
    </row>
    <row r="2348" spans="17:17" x14ac:dyDescent="0.2">
      <c r="Q2348" s="161"/>
    </row>
    <row r="2349" spans="17:17" x14ac:dyDescent="0.2">
      <c r="Q2349" s="161"/>
    </row>
    <row r="2350" spans="17:17" x14ac:dyDescent="0.2">
      <c r="Q2350" s="161"/>
    </row>
    <row r="2351" spans="17:17" x14ac:dyDescent="0.2">
      <c r="Q2351" s="161"/>
    </row>
    <row r="2352" spans="17:17" x14ac:dyDescent="0.2">
      <c r="Q2352" s="161"/>
    </row>
    <row r="2353" spans="17:17" x14ac:dyDescent="0.2">
      <c r="Q2353" s="161"/>
    </row>
    <row r="2354" spans="17:17" x14ac:dyDescent="0.2">
      <c r="Q2354" s="161"/>
    </row>
    <row r="2355" spans="17:17" x14ac:dyDescent="0.2">
      <c r="Q2355" s="161"/>
    </row>
    <row r="2356" spans="17:17" x14ac:dyDescent="0.2">
      <c r="Q2356" s="161"/>
    </row>
    <row r="2357" spans="17:17" x14ac:dyDescent="0.2">
      <c r="Q2357" s="161"/>
    </row>
    <row r="2358" spans="17:17" x14ac:dyDescent="0.2">
      <c r="Q2358" s="161"/>
    </row>
    <row r="2359" spans="17:17" x14ac:dyDescent="0.2">
      <c r="Q2359" s="161"/>
    </row>
    <row r="2360" spans="17:17" x14ac:dyDescent="0.2">
      <c r="Q2360" s="161"/>
    </row>
    <row r="2361" spans="17:17" x14ac:dyDescent="0.2">
      <c r="Q2361" s="161"/>
    </row>
    <row r="2362" spans="17:17" x14ac:dyDescent="0.2">
      <c r="Q2362" s="161"/>
    </row>
    <row r="2363" spans="17:17" x14ac:dyDescent="0.2">
      <c r="Q2363" s="161"/>
    </row>
    <row r="2364" spans="17:17" x14ac:dyDescent="0.2">
      <c r="Q2364" s="161"/>
    </row>
    <row r="2365" spans="17:17" x14ac:dyDescent="0.2">
      <c r="Q2365" s="161"/>
    </row>
    <row r="2366" spans="17:17" x14ac:dyDescent="0.2">
      <c r="Q2366" s="161"/>
    </row>
    <row r="2367" spans="17:17" x14ac:dyDescent="0.2">
      <c r="Q2367" s="161"/>
    </row>
    <row r="2368" spans="17:17" x14ac:dyDescent="0.2">
      <c r="Q2368" s="161"/>
    </row>
    <row r="2369" spans="17:17" x14ac:dyDescent="0.2">
      <c r="Q2369" s="161"/>
    </row>
    <row r="2370" spans="17:17" x14ac:dyDescent="0.2">
      <c r="Q2370" s="161"/>
    </row>
    <row r="2371" spans="17:17" x14ac:dyDescent="0.2">
      <c r="Q2371" s="161"/>
    </row>
    <row r="2372" spans="17:17" x14ac:dyDescent="0.2">
      <c r="Q2372" s="161"/>
    </row>
    <row r="2373" spans="17:17" x14ac:dyDescent="0.2">
      <c r="Q2373" s="161"/>
    </row>
    <row r="2374" spans="17:17" x14ac:dyDescent="0.2">
      <c r="Q2374" s="161"/>
    </row>
    <row r="2375" spans="17:17" x14ac:dyDescent="0.2">
      <c r="Q2375" s="161"/>
    </row>
    <row r="2376" spans="17:17" x14ac:dyDescent="0.2">
      <c r="Q2376" s="161"/>
    </row>
    <row r="2377" spans="17:17" x14ac:dyDescent="0.2">
      <c r="Q2377" s="161"/>
    </row>
    <row r="2378" spans="17:17" x14ac:dyDescent="0.2">
      <c r="Q2378" s="161"/>
    </row>
    <row r="2379" spans="17:17" x14ac:dyDescent="0.2">
      <c r="Q2379" s="161"/>
    </row>
    <row r="2380" spans="17:17" x14ac:dyDescent="0.2">
      <c r="Q2380" s="161"/>
    </row>
    <row r="2381" spans="17:17" x14ac:dyDescent="0.2">
      <c r="Q2381" s="161"/>
    </row>
    <row r="2382" spans="17:17" x14ac:dyDescent="0.2">
      <c r="Q2382" s="161"/>
    </row>
    <row r="2383" spans="17:17" x14ac:dyDescent="0.2">
      <c r="Q2383" s="161"/>
    </row>
    <row r="2384" spans="17:17" x14ac:dyDescent="0.2">
      <c r="Q2384" s="161"/>
    </row>
    <row r="2385" spans="17:17" x14ac:dyDescent="0.2">
      <c r="Q2385" s="161"/>
    </row>
    <row r="2386" spans="17:17" x14ac:dyDescent="0.2">
      <c r="Q2386" s="161"/>
    </row>
    <row r="2387" spans="17:17" x14ac:dyDescent="0.2">
      <c r="Q2387" s="161"/>
    </row>
    <row r="2388" spans="17:17" x14ac:dyDescent="0.2">
      <c r="Q2388" s="161"/>
    </row>
    <row r="2389" spans="17:17" x14ac:dyDescent="0.2">
      <c r="Q2389" s="161"/>
    </row>
    <row r="2390" spans="17:17" x14ac:dyDescent="0.2">
      <c r="Q2390" s="161"/>
    </row>
    <row r="2391" spans="17:17" x14ac:dyDescent="0.2">
      <c r="Q2391" s="161"/>
    </row>
    <row r="2392" spans="17:17" x14ac:dyDescent="0.2">
      <c r="Q2392" s="161"/>
    </row>
    <row r="2393" spans="17:17" x14ac:dyDescent="0.2">
      <c r="Q2393" s="161"/>
    </row>
    <row r="2394" spans="17:17" x14ac:dyDescent="0.2">
      <c r="Q2394" s="161"/>
    </row>
    <row r="2395" spans="17:17" x14ac:dyDescent="0.2">
      <c r="Q2395" s="161"/>
    </row>
    <row r="2396" spans="17:17" x14ac:dyDescent="0.2">
      <c r="Q2396" s="161"/>
    </row>
    <row r="2397" spans="17:17" x14ac:dyDescent="0.2">
      <c r="Q2397" s="161"/>
    </row>
    <row r="2398" spans="17:17" x14ac:dyDescent="0.2">
      <c r="Q2398" s="161"/>
    </row>
    <row r="2399" spans="17:17" x14ac:dyDescent="0.2">
      <c r="Q2399" s="161"/>
    </row>
    <row r="2400" spans="17:17" x14ac:dyDescent="0.2">
      <c r="Q2400" s="161"/>
    </row>
    <row r="2401" spans="17:17" x14ac:dyDescent="0.2">
      <c r="Q2401" s="161"/>
    </row>
    <row r="2402" spans="17:17" x14ac:dyDescent="0.2">
      <c r="Q2402" s="161"/>
    </row>
    <row r="2403" spans="17:17" x14ac:dyDescent="0.2">
      <c r="Q2403" s="161"/>
    </row>
    <row r="2404" spans="17:17" x14ac:dyDescent="0.2">
      <c r="Q2404" s="161"/>
    </row>
    <row r="2405" spans="17:17" x14ac:dyDescent="0.2">
      <c r="Q2405" s="161"/>
    </row>
    <row r="2406" spans="17:17" x14ac:dyDescent="0.2">
      <c r="Q2406" s="161"/>
    </row>
    <row r="2407" spans="17:17" x14ac:dyDescent="0.2">
      <c r="Q2407" s="161"/>
    </row>
    <row r="2408" spans="17:17" x14ac:dyDescent="0.2">
      <c r="Q2408" s="161"/>
    </row>
    <row r="2409" spans="17:17" x14ac:dyDescent="0.2">
      <c r="Q2409" s="161"/>
    </row>
    <row r="2410" spans="17:17" x14ac:dyDescent="0.2">
      <c r="Q2410" s="161"/>
    </row>
    <row r="2411" spans="17:17" x14ac:dyDescent="0.2">
      <c r="Q2411" s="161"/>
    </row>
    <row r="2412" spans="17:17" x14ac:dyDescent="0.2">
      <c r="Q2412" s="161"/>
    </row>
    <row r="2413" spans="17:17" x14ac:dyDescent="0.2">
      <c r="Q2413" s="161"/>
    </row>
    <row r="2414" spans="17:17" x14ac:dyDescent="0.2">
      <c r="Q2414" s="161"/>
    </row>
    <row r="2415" spans="17:17" x14ac:dyDescent="0.2">
      <c r="Q2415" s="161"/>
    </row>
    <row r="2416" spans="17:17" x14ac:dyDescent="0.2">
      <c r="Q2416" s="161"/>
    </row>
    <row r="2417" spans="17:17" x14ac:dyDescent="0.2">
      <c r="Q2417" s="161"/>
    </row>
    <row r="2418" spans="17:17" x14ac:dyDescent="0.2">
      <c r="Q2418" s="161"/>
    </row>
    <row r="2419" spans="17:17" x14ac:dyDescent="0.2">
      <c r="Q2419" s="161"/>
    </row>
    <row r="2420" spans="17:17" x14ac:dyDescent="0.2">
      <c r="Q2420" s="161"/>
    </row>
    <row r="2421" spans="17:17" x14ac:dyDescent="0.2">
      <c r="Q2421" s="161"/>
    </row>
    <row r="2422" spans="17:17" x14ac:dyDescent="0.2">
      <c r="Q2422" s="161"/>
    </row>
    <row r="2423" spans="17:17" x14ac:dyDescent="0.2">
      <c r="Q2423" s="161"/>
    </row>
    <row r="2424" spans="17:17" x14ac:dyDescent="0.2">
      <c r="Q2424" s="161"/>
    </row>
    <row r="2425" spans="17:17" x14ac:dyDescent="0.2">
      <c r="Q2425" s="161"/>
    </row>
    <row r="2426" spans="17:17" x14ac:dyDescent="0.2">
      <c r="Q2426" s="161"/>
    </row>
    <row r="2427" spans="17:17" x14ac:dyDescent="0.2">
      <c r="Q2427" s="161"/>
    </row>
    <row r="2428" spans="17:17" x14ac:dyDescent="0.2">
      <c r="Q2428" s="161"/>
    </row>
    <row r="2429" spans="17:17" x14ac:dyDescent="0.2">
      <c r="Q2429" s="161"/>
    </row>
    <row r="2430" spans="17:17" x14ac:dyDescent="0.2">
      <c r="Q2430" s="161"/>
    </row>
    <row r="2431" spans="17:17" x14ac:dyDescent="0.2">
      <c r="Q2431" s="161"/>
    </row>
    <row r="2432" spans="17:17" x14ac:dyDescent="0.2">
      <c r="Q2432" s="161"/>
    </row>
    <row r="2433" spans="17:17" x14ac:dyDescent="0.2">
      <c r="Q2433" s="161"/>
    </row>
    <row r="2434" spans="17:17" x14ac:dyDescent="0.2">
      <c r="Q2434" s="161"/>
    </row>
    <row r="2435" spans="17:17" x14ac:dyDescent="0.2">
      <c r="Q2435" s="161"/>
    </row>
    <row r="2436" spans="17:17" x14ac:dyDescent="0.2">
      <c r="Q2436" s="161"/>
    </row>
    <row r="2437" spans="17:17" x14ac:dyDescent="0.2">
      <c r="Q2437" s="161"/>
    </row>
    <row r="2438" spans="17:17" x14ac:dyDescent="0.2">
      <c r="Q2438" s="161"/>
    </row>
    <row r="2439" spans="17:17" x14ac:dyDescent="0.2">
      <c r="Q2439" s="161"/>
    </row>
    <row r="2440" spans="17:17" x14ac:dyDescent="0.2">
      <c r="Q2440" s="161"/>
    </row>
    <row r="2441" spans="17:17" x14ac:dyDescent="0.2">
      <c r="Q2441" s="161"/>
    </row>
    <row r="2442" spans="17:17" x14ac:dyDescent="0.2">
      <c r="Q2442" s="161"/>
    </row>
    <row r="2443" spans="17:17" x14ac:dyDescent="0.2">
      <c r="Q2443" s="161"/>
    </row>
    <row r="2444" spans="17:17" x14ac:dyDescent="0.2">
      <c r="Q2444" s="161"/>
    </row>
    <row r="2445" spans="17:17" x14ac:dyDescent="0.2">
      <c r="Q2445" s="161"/>
    </row>
    <row r="2446" spans="17:17" x14ac:dyDescent="0.2">
      <c r="Q2446" s="161"/>
    </row>
    <row r="2447" spans="17:17" x14ac:dyDescent="0.2">
      <c r="Q2447" s="161"/>
    </row>
    <row r="2448" spans="17:17" x14ac:dyDescent="0.2">
      <c r="Q2448" s="161"/>
    </row>
    <row r="2449" spans="17:17" x14ac:dyDescent="0.2">
      <c r="Q2449" s="161"/>
    </row>
    <row r="2450" spans="17:17" x14ac:dyDescent="0.2">
      <c r="Q2450" s="161"/>
    </row>
    <row r="2451" spans="17:17" x14ac:dyDescent="0.2">
      <c r="Q2451" s="161"/>
    </row>
    <row r="2452" spans="17:17" x14ac:dyDescent="0.2">
      <c r="Q2452" s="161"/>
    </row>
    <row r="2453" spans="17:17" x14ac:dyDescent="0.2">
      <c r="Q2453" s="161"/>
    </row>
    <row r="2454" spans="17:17" x14ac:dyDescent="0.2">
      <c r="Q2454" s="161"/>
    </row>
    <row r="2455" spans="17:17" x14ac:dyDescent="0.2">
      <c r="Q2455" s="161"/>
    </row>
    <row r="2456" spans="17:17" x14ac:dyDescent="0.2">
      <c r="Q2456" s="161"/>
    </row>
    <row r="2457" spans="17:17" x14ac:dyDescent="0.2">
      <c r="Q2457" s="161"/>
    </row>
    <row r="2458" spans="17:17" x14ac:dyDescent="0.2">
      <c r="Q2458" s="161"/>
    </row>
  </sheetData>
  <sheetCalcPr fullCalcOnLoad="1"/>
  <autoFilter ref="O1:T1724"/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X229"/>
  <sheetViews>
    <sheetView workbookViewId="0">
      <selection activeCell="A5" sqref="A5:A229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customWidth="1"/>
    <col min="6" max="6" width="12.5703125" bestFit="1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180</v>
      </c>
      <c r="B1" s="93" t="s">
        <v>181</v>
      </c>
      <c r="C1" s="60" t="s">
        <v>41</v>
      </c>
      <c r="D1" s="59">
        <f>SUM(D4:D65536)</f>
        <v>10486.560140609998</v>
      </c>
    </row>
    <row r="2" spans="1:24" x14ac:dyDescent="0.2">
      <c r="B2" s="62" t="s">
        <v>3</v>
      </c>
      <c r="C2" s="9"/>
      <c r="D2" s="82" t="s">
        <v>5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hidden="1" x14ac:dyDescent="0.2">
      <c r="A4">
        <f>INDEX(BucketTable,MATCH(B4,SumMonths,0),1)</f>
        <v>1</v>
      </c>
      <c r="B4" s="136">
        <v>37316</v>
      </c>
      <c r="C4" s="89" t="s">
        <v>152</v>
      </c>
      <c r="D4" s="90">
        <v>0</v>
      </c>
    </row>
    <row r="5" spans="1:24" hidden="1" x14ac:dyDescent="0.2">
      <c r="A5">
        <f t="shared" ref="A5:A68" si="0">INDEX(BucketTable,MATCH(B5,SumMonths,0),1)</f>
        <v>2</v>
      </c>
      <c r="B5" s="136">
        <v>37347</v>
      </c>
      <c r="C5" s="89" t="s">
        <v>152</v>
      </c>
      <c r="D5" s="90">
        <v>319.15617909999997</v>
      </c>
    </row>
    <row r="6" spans="1:24" hidden="1" x14ac:dyDescent="0.2">
      <c r="A6">
        <f t="shared" si="0"/>
        <v>3</v>
      </c>
      <c r="B6" s="136">
        <v>37377</v>
      </c>
      <c r="C6" s="89" t="s">
        <v>152</v>
      </c>
      <c r="D6" s="90">
        <v>378.62151205999999</v>
      </c>
    </row>
    <row r="7" spans="1:24" hidden="1" x14ac:dyDescent="0.2">
      <c r="A7">
        <f t="shared" si="0"/>
        <v>4</v>
      </c>
      <c r="B7" s="136">
        <v>37408</v>
      </c>
      <c r="C7" s="89" t="s">
        <v>152</v>
      </c>
      <c r="D7" s="90">
        <v>406.74705691000003</v>
      </c>
    </row>
    <row r="8" spans="1:24" hidden="1" x14ac:dyDescent="0.2">
      <c r="A8">
        <f t="shared" si="0"/>
        <v>5</v>
      </c>
      <c r="B8" s="136">
        <v>37438</v>
      </c>
      <c r="C8" s="89" t="s">
        <v>152</v>
      </c>
      <c r="D8" s="90">
        <v>423.95937402999999</v>
      </c>
    </row>
    <row r="9" spans="1:24" hidden="1" x14ac:dyDescent="0.2">
      <c r="A9">
        <f t="shared" si="0"/>
        <v>6</v>
      </c>
      <c r="B9" s="136">
        <v>37469</v>
      </c>
      <c r="C9" s="89" t="s">
        <v>152</v>
      </c>
      <c r="D9" s="90">
        <v>424.08534481999999</v>
      </c>
    </row>
    <row r="10" spans="1:24" hidden="1" x14ac:dyDescent="0.2">
      <c r="A10">
        <f t="shared" si="0"/>
        <v>7</v>
      </c>
      <c r="B10" s="136">
        <v>37500</v>
      </c>
      <c r="C10" s="89" t="s">
        <v>152</v>
      </c>
      <c r="D10" s="90">
        <v>413.36659765000002</v>
      </c>
    </row>
    <row r="11" spans="1:24" hidden="1" x14ac:dyDescent="0.2">
      <c r="A11">
        <f t="shared" si="0"/>
        <v>8</v>
      </c>
      <c r="B11" s="136">
        <v>37530</v>
      </c>
      <c r="C11" s="89" t="s">
        <v>152</v>
      </c>
      <c r="D11" s="90">
        <v>396.46362797</v>
      </c>
    </row>
    <row r="12" spans="1:24" hidden="1" x14ac:dyDescent="0.2">
      <c r="A12">
        <f t="shared" si="0"/>
        <v>9</v>
      </c>
      <c r="B12" s="136">
        <v>37561</v>
      </c>
      <c r="C12" s="89" t="s">
        <v>152</v>
      </c>
      <c r="D12" s="90">
        <v>387.44914541999998</v>
      </c>
    </row>
    <row r="13" spans="1:24" hidden="1" x14ac:dyDescent="0.2">
      <c r="A13">
        <f t="shared" si="0"/>
        <v>10</v>
      </c>
      <c r="B13" s="136">
        <v>37591</v>
      </c>
      <c r="C13" s="89" t="s">
        <v>152</v>
      </c>
      <c r="D13" s="90">
        <v>396.64385719000001</v>
      </c>
    </row>
    <row r="14" spans="1:24" hidden="1" x14ac:dyDescent="0.2">
      <c r="A14">
        <f t="shared" si="0"/>
        <v>11</v>
      </c>
      <c r="B14" s="136">
        <v>37622</v>
      </c>
      <c r="C14" s="89" t="s">
        <v>152</v>
      </c>
      <c r="D14" s="90">
        <v>280.73530620000003</v>
      </c>
    </row>
    <row r="15" spans="1:24" hidden="1" x14ac:dyDescent="0.2">
      <c r="A15">
        <f t="shared" si="0"/>
        <v>12</v>
      </c>
      <c r="B15" s="136">
        <v>37653</v>
      </c>
      <c r="C15" s="89" t="s">
        <v>152</v>
      </c>
      <c r="D15" s="90">
        <v>260.52256140999998</v>
      </c>
    </row>
    <row r="16" spans="1:24" hidden="1" x14ac:dyDescent="0.2">
      <c r="A16">
        <f t="shared" si="0"/>
        <v>12</v>
      </c>
      <c r="B16" s="136">
        <v>37681</v>
      </c>
      <c r="C16" s="89" t="s">
        <v>152</v>
      </c>
      <c r="D16" s="90">
        <v>203.38138943999999</v>
      </c>
    </row>
    <row r="17" spans="1:4" hidden="1" x14ac:dyDescent="0.2">
      <c r="A17">
        <f t="shared" si="0"/>
        <v>13</v>
      </c>
      <c r="B17" s="136">
        <v>37712</v>
      </c>
      <c r="C17" s="89" t="s">
        <v>152</v>
      </c>
      <c r="D17" s="90">
        <v>179.16889974</v>
      </c>
    </row>
    <row r="18" spans="1:4" hidden="1" x14ac:dyDescent="0.2">
      <c r="A18">
        <f t="shared" si="0"/>
        <v>13</v>
      </c>
      <c r="B18" s="136">
        <v>37742</v>
      </c>
      <c r="C18" s="89" t="s">
        <v>152</v>
      </c>
      <c r="D18" s="90">
        <v>180.66985409</v>
      </c>
    </row>
    <row r="19" spans="1:4" hidden="1" x14ac:dyDescent="0.2">
      <c r="A19">
        <f t="shared" si="0"/>
        <v>13</v>
      </c>
      <c r="B19" s="136">
        <v>37773</v>
      </c>
      <c r="C19" s="89" t="s">
        <v>152</v>
      </c>
      <c r="D19" s="90">
        <v>180.66077264</v>
      </c>
    </row>
    <row r="20" spans="1:4" hidden="1" x14ac:dyDescent="0.2">
      <c r="A20">
        <f t="shared" si="0"/>
        <v>13</v>
      </c>
      <c r="B20" s="136">
        <v>37803</v>
      </c>
      <c r="C20" s="89" t="s">
        <v>152</v>
      </c>
      <c r="D20" s="90">
        <v>179.90542400999999</v>
      </c>
    </row>
    <row r="21" spans="1:4" hidden="1" x14ac:dyDescent="0.2">
      <c r="A21">
        <f t="shared" si="0"/>
        <v>13</v>
      </c>
      <c r="B21" s="136">
        <v>37834</v>
      </c>
      <c r="C21" s="89" t="s">
        <v>152</v>
      </c>
      <c r="D21" s="90">
        <v>179.29680836</v>
      </c>
    </row>
    <row r="22" spans="1:4" hidden="1" x14ac:dyDescent="0.2">
      <c r="A22">
        <f t="shared" si="0"/>
        <v>13</v>
      </c>
      <c r="B22" s="136">
        <v>37865</v>
      </c>
      <c r="C22" s="89" t="s">
        <v>152</v>
      </c>
      <c r="D22" s="90">
        <v>175.2557784</v>
      </c>
    </row>
    <row r="23" spans="1:4" hidden="1" x14ac:dyDescent="0.2">
      <c r="A23">
        <f t="shared" si="0"/>
        <v>13</v>
      </c>
      <c r="B23" s="136">
        <v>37895</v>
      </c>
      <c r="C23" s="89" t="s">
        <v>152</v>
      </c>
      <c r="D23" s="90">
        <v>174.60800139</v>
      </c>
    </row>
    <row r="24" spans="1:4" x14ac:dyDescent="0.2">
      <c r="A24">
        <f t="shared" si="0"/>
        <v>14</v>
      </c>
      <c r="B24" s="136">
        <v>37926</v>
      </c>
      <c r="C24" s="89" t="s">
        <v>152</v>
      </c>
      <c r="D24" s="90">
        <v>170.0228443</v>
      </c>
    </row>
    <row r="25" spans="1:4" x14ac:dyDescent="0.2">
      <c r="A25">
        <f t="shared" si="0"/>
        <v>14</v>
      </c>
      <c r="B25" s="136">
        <v>37956</v>
      </c>
      <c r="C25" s="89" t="s">
        <v>152</v>
      </c>
      <c r="D25" s="90">
        <v>172.85593539000001</v>
      </c>
    </row>
    <row r="26" spans="1:4" x14ac:dyDescent="0.2">
      <c r="A26">
        <f t="shared" si="0"/>
        <v>14</v>
      </c>
      <c r="B26" s="136">
        <v>37987</v>
      </c>
      <c r="C26" s="89" t="s">
        <v>152</v>
      </c>
      <c r="D26" s="90">
        <v>221.81976452000001</v>
      </c>
    </row>
    <row r="27" spans="1:4" x14ac:dyDescent="0.2">
      <c r="A27">
        <f t="shared" si="0"/>
        <v>14</v>
      </c>
      <c r="B27" s="136">
        <v>38018</v>
      </c>
      <c r="C27" s="89" t="s">
        <v>152</v>
      </c>
      <c r="D27" s="90">
        <v>216.12666848999999</v>
      </c>
    </row>
    <row r="28" spans="1:4" x14ac:dyDescent="0.2">
      <c r="A28">
        <f t="shared" si="0"/>
        <v>14</v>
      </c>
      <c r="B28" s="136">
        <v>38047</v>
      </c>
      <c r="C28" s="89" t="s">
        <v>152</v>
      </c>
      <c r="D28" s="90">
        <v>219.80136503</v>
      </c>
    </row>
    <row r="29" spans="1:4" x14ac:dyDescent="0.2">
      <c r="A29">
        <f t="shared" si="0"/>
        <v>14</v>
      </c>
      <c r="B29" s="136">
        <v>38078</v>
      </c>
      <c r="C29" s="89" t="s">
        <v>152</v>
      </c>
      <c r="D29" s="90">
        <v>205.98525344999999</v>
      </c>
    </row>
    <row r="30" spans="1:4" x14ac:dyDescent="0.2">
      <c r="A30">
        <f t="shared" si="0"/>
        <v>14</v>
      </c>
      <c r="B30" s="136">
        <v>38108</v>
      </c>
      <c r="C30" s="89" t="s">
        <v>152</v>
      </c>
      <c r="D30" s="90">
        <v>207.26725167999999</v>
      </c>
    </row>
    <row r="31" spans="1:4" x14ac:dyDescent="0.2">
      <c r="A31">
        <f t="shared" si="0"/>
        <v>14</v>
      </c>
      <c r="B31" s="136">
        <v>38139</v>
      </c>
      <c r="C31" s="89" t="s">
        <v>152</v>
      </c>
      <c r="D31" s="90">
        <v>204.01855653000001</v>
      </c>
    </row>
    <row r="32" spans="1:4" x14ac:dyDescent="0.2">
      <c r="A32">
        <f t="shared" si="0"/>
        <v>14</v>
      </c>
      <c r="B32" s="136">
        <v>38169</v>
      </c>
      <c r="C32" s="89" t="s">
        <v>152</v>
      </c>
      <c r="D32" s="90">
        <v>205.19008477</v>
      </c>
    </row>
    <row r="33" spans="1:4" x14ac:dyDescent="0.2">
      <c r="A33">
        <f t="shared" si="0"/>
        <v>14</v>
      </c>
      <c r="B33" s="136">
        <v>38200</v>
      </c>
      <c r="C33" s="89" t="s">
        <v>152</v>
      </c>
      <c r="D33" s="90">
        <v>204.19103077</v>
      </c>
    </row>
    <row r="34" spans="1:4" x14ac:dyDescent="0.2">
      <c r="A34">
        <f t="shared" si="0"/>
        <v>14</v>
      </c>
      <c r="B34" s="136">
        <v>38231</v>
      </c>
      <c r="C34" s="89" t="s">
        <v>152</v>
      </c>
      <c r="D34" s="90">
        <v>200.81937239000001</v>
      </c>
    </row>
    <row r="35" spans="1:4" x14ac:dyDescent="0.2">
      <c r="A35">
        <f t="shared" si="0"/>
        <v>14</v>
      </c>
      <c r="B35" s="136">
        <v>38261</v>
      </c>
      <c r="C35" s="89" t="s">
        <v>152</v>
      </c>
      <c r="D35" s="90">
        <v>199.87010117</v>
      </c>
    </row>
    <row r="36" spans="1:4" x14ac:dyDescent="0.2">
      <c r="A36">
        <f t="shared" si="0"/>
        <v>14</v>
      </c>
      <c r="B36" s="136">
        <v>38292</v>
      </c>
      <c r="C36" s="89" t="s">
        <v>152</v>
      </c>
      <c r="D36" s="90">
        <v>197.57854706000001</v>
      </c>
    </row>
    <row r="37" spans="1:4" x14ac:dyDescent="0.2">
      <c r="A37">
        <f t="shared" si="0"/>
        <v>14</v>
      </c>
      <c r="B37" s="136">
        <v>38322</v>
      </c>
      <c r="C37" s="89" t="s">
        <v>152</v>
      </c>
      <c r="D37" s="90">
        <v>199.13488294999999</v>
      </c>
    </row>
    <row r="38" spans="1:4" x14ac:dyDescent="0.2">
      <c r="A38">
        <f t="shared" si="0"/>
        <v>14</v>
      </c>
      <c r="B38" s="136">
        <v>38353</v>
      </c>
      <c r="C38" s="89" t="s">
        <v>152</v>
      </c>
      <c r="D38" s="90">
        <v>95.603982060000007</v>
      </c>
    </row>
    <row r="39" spans="1:4" x14ac:dyDescent="0.2">
      <c r="A39">
        <f t="shared" si="0"/>
        <v>14</v>
      </c>
      <c r="B39" s="136">
        <v>38384</v>
      </c>
      <c r="C39" s="89" t="s">
        <v>152</v>
      </c>
      <c r="D39" s="90">
        <v>85.906660259999995</v>
      </c>
    </row>
    <row r="40" spans="1:4" x14ac:dyDescent="0.2">
      <c r="A40">
        <f t="shared" si="0"/>
        <v>14</v>
      </c>
      <c r="B40" s="136">
        <v>38412</v>
      </c>
      <c r="C40" s="89" t="s">
        <v>152</v>
      </c>
      <c r="D40" s="90">
        <v>94.661755350000007</v>
      </c>
    </row>
    <row r="41" spans="1:4" x14ac:dyDescent="0.2">
      <c r="A41">
        <f t="shared" si="0"/>
        <v>14</v>
      </c>
      <c r="B41" s="136">
        <v>38443</v>
      </c>
      <c r="C41" s="89" t="s">
        <v>152</v>
      </c>
      <c r="D41" s="90">
        <v>91.131322569999995</v>
      </c>
    </row>
    <row r="42" spans="1:4" x14ac:dyDescent="0.2">
      <c r="A42">
        <f t="shared" si="0"/>
        <v>14</v>
      </c>
      <c r="B42" s="136">
        <v>38473</v>
      </c>
      <c r="C42" s="89" t="s">
        <v>152</v>
      </c>
      <c r="D42" s="90">
        <v>93.696383920000002</v>
      </c>
    </row>
    <row r="43" spans="1:4" x14ac:dyDescent="0.2">
      <c r="A43">
        <f t="shared" si="0"/>
        <v>14</v>
      </c>
      <c r="B43" s="136">
        <v>38504</v>
      </c>
      <c r="C43" s="89" t="s">
        <v>152</v>
      </c>
      <c r="D43" s="90">
        <v>90.197963720000004</v>
      </c>
    </row>
    <row r="44" spans="1:4" x14ac:dyDescent="0.2">
      <c r="A44">
        <f t="shared" si="0"/>
        <v>14</v>
      </c>
      <c r="B44" s="136">
        <v>38534</v>
      </c>
      <c r="C44" s="89" t="s">
        <v>152</v>
      </c>
      <c r="D44" s="90">
        <v>92.730510960000004</v>
      </c>
    </row>
    <row r="45" spans="1:4" x14ac:dyDescent="0.2">
      <c r="A45">
        <f t="shared" si="0"/>
        <v>14</v>
      </c>
      <c r="B45" s="136">
        <v>38565</v>
      </c>
      <c r="C45" s="89" t="s">
        <v>152</v>
      </c>
      <c r="D45" s="90">
        <v>92.242649369999995</v>
      </c>
    </row>
    <row r="46" spans="1:4" x14ac:dyDescent="0.2">
      <c r="A46">
        <f t="shared" si="0"/>
        <v>14</v>
      </c>
      <c r="B46" s="136">
        <v>38596</v>
      </c>
      <c r="C46" s="89" t="s">
        <v>152</v>
      </c>
      <c r="D46" s="90">
        <v>88.792225389999999</v>
      </c>
    </row>
    <row r="47" spans="1:4" x14ac:dyDescent="0.2">
      <c r="A47">
        <f t="shared" si="0"/>
        <v>14</v>
      </c>
      <c r="B47" s="136">
        <v>38626</v>
      </c>
      <c r="C47" s="89" t="s">
        <v>152</v>
      </c>
      <c r="D47" s="90">
        <v>91.277774989999998</v>
      </c>
    </row>
    <row r="48" spans="1:4" x14ac:dyDescent="0.2">
      <c r="A48">
        <f t="shared" si="0"/>
        <v>14</v>
      </c>
      <c r="B48" s="136">
        <v>38657</v>
      </c>
      <c r="C48" s="89" t="s">
        <v>152</v>
      </c>
      <c r="D48" s="90">
        <v>87.863825950000006</v>
      </c>
    </row>
    <row r="49" spans="1:4" x14ac:dyDescent="0.2">
      <c r="A49">
        <f t="shared" si="0"/>
        <v>14</v>
      </c>
      <c r="B49" s="136">
        <v>38687</v>
      </c>
      <c r="C49" s="89" t="s">
        <v>152</v>
      </c>
      <c r="D49" s="90">
        <v>90.321000249999997</v>
      </c>
    </row>
    <row r="50" spans="1:4" x14ac:dyDescent="0.2">
      <c r="A50">
        <f t="shared" si="0"/>
        <v>14</v>
      </c>
      <c r="B50" s="136">
        <v>38718</v>
      </c>
      <c r="C50" s="89" t="s">
        <v>152</v>
      </c>
      <c r="D50" s="90">
        <v>89.659193860000002</v>
      </c>
    </row>
    <row r="51" spans="1:4" x14ac:dyDescent="0.2">
      <c r="A51">
        <f t="shared" si="0"/>
        <v>14</v>
      </c>
      <c r="B51" s="136">
        <v>38749</v>
      </c>
      <c r="C51" s="89" t="s">
        <v>152</v>
      </c>
      <c r="D51" s="90">
        <v>80.544182800000002</v>
      </c>
    </row>
    <row r="52" spans="1:4" x14ac:dyDescent="0.2">
      <c r="A52">
        <f t="shared" si="0"/>
        <v>14</v>
      </c>
      <c r="B52" s="136">
        <v>38777</v>
      </c>
      <c r="C52" s="89" t="s">
        <v>152</v>
      </c>
      <c r="D52" s="90">
        <v>88.734005969999998</v>
      </c>
    </row>
    <row r="53" spans="1:4" x14ac:dyDescent="0.2">
      <c r="A53">
        <f t="shared" si="0"/>
        <v>14</v>
      </c>
      <c r="B53" s="136">
        <v>38808</v>
      </c>
      <c r="C53" s="89" t="s">
        <v>152</v>
      </c>
      <c r="D53" s="90">
        <v>85.413260750000006</v>
      </c>
    </row>
    <row r="54" spans="1:4" x14ac:dyDescent="0.2">
      <c r="A54">
        <f t="shared" si="0"/>
        <v>14</v>
      </c>
      <c r="B54" s="136">
        <v>38838</v>
      </c>
      <c r="C54" s="89" t="s">
        <v>152</v>
      </c>
      <c r="D54" s="90">
        <v>87.827800030000006</v>
      </c>
    </row>
    <row r="55" spans="1:4" x14ac:dyDescent="0.2">
      <c r="A55">
        <f t="shared" si="0"/>
        <v>14</v>
      </c>
      <c r="B55" s="136">
        <v>38869</v>
      </c>
      <c r="C55" s="89" t="s">
        <v>152</v>
      </c>
      <c r="D55" s="90">
        <v>84.561708069999995</v>
      </c>
    </row>
    <row r="56" spans="1:4" x14ac:dyDescent="0.2">
      <c r="A56">
        <f t="shared" si="0"/>
        <v>14</v>
      </c>
      <c r="B56" s="136">
        <v>38899</v>
      </c>
      <c r="C56" s="89" t="s">
        <v>152</v>
      </c>
      <c r="D56" s="90">
        <v>86.9471542</v>
      </c>
    </row>
    <row r="57" spans="1:4" x14ac:dyDescent="0.2">
      <c r="A57">
        <f t="shared" si="0"/>
        <v>14</v>
      </c>
      <c r="B57" s="136">
        <v>38930</v>
      </c>
      <c r="C57" s="89" t="s">
        <v>152</v>
      </c>
      <c r="D57" s="90">
        <v>86.499110950000002</v>
      </c>
    </row>
    <row r="58" spans="1:4" x14ac:dyDescent="0.2">
      <c r="A58">
        <f t="shared" si="0"/>
        <v>14</v>
      </c>
      <c r="B58" s="136">
        <v>38961</v>
      </c>
      <c r="C58" s="89" t="s">
        <v>152</v>
      </c>
      <c r="D58" s="90">
        <v>83.274936789999998</v>
      </c>
    </row>
    <row r="59" spans="1:4" x14ac:dyDescent="0.2">
      <c r="A59">
        <f t="shared" si="0"/>
        <v>14</v>
      </c>
      <c r="B59" s="136">
        <v>38991</v>
      </c>
      <c r="C59" s="89" t="s">
        <v>152</v>
      </c>
      <c r="D59" s="90">
        <v>85.616629750000001</v>
      </c>
    </row>
    <row r="60" spans="1:4" x14ac:dyDescent="0.2">
      <c r="A60">
        <f t="shared" si="0"/>
        <v>14</v>
      </c>
      <c r="B60" s="136">
        <v>39022</v>
      </c>
      <c r="C60" s="89" t="s">
        <v>152</v>
      </c>
      <c r="D60" s="90">
        <v>82.42043391</v>
      </c>
    </row>
    <row r="61" spans="1:4" x14ac:dyDescent="0.2">
      <c r="A61">
        <f t="shared" si="0"/>
        <v>14</v>
      </c>
      <c r="B61" s="136">
        <v>39052</v>
      </c>
      <c r="C61" s="89" t="s">
        <v>152</v>
      </c>
      <c r="D61" s="90">
        <v>84.733208619999999</v>
      </c>
    </row>
    <row r="62" spans="1:4" x14ac:dyDescent="0.2">
      <c r="A62">
        <f t="shared" si="0"/>
        <v>14</v>
      </c>
      <c r="B62" s="136">
        <v>39083</v>
      </c>
      <c r="C62" s="89" t="s">
        <v>152</v>
      </c>
      <c r="D62" s="90">
        <v>4.575415E-2</v>
      </c>
    </row>
    <row r="63" spans="1:4" x14ac:dyDescent="0.2">
      <c r="A63">
        <f t="shared" si="0"/>
        <v>14</v>
      </c>
      <c r="B63" s="136">
        <v>39114</v>
      </c>
      <c r="C63" s="89" t="s">
        <v>152</v>
      </c>
      <c r="D63" s="90">
        <v>4.110598E-2</v>
      </c>
    </row>
    <row r="64" spans="1:4" x14ac:dyDescent="0.2">
      <c r="A64">
        <f t="shared" si="0"/>
        <v>14</v>
      </c>
      <c r="B64" s="136">
        <v>39142</v>
      </c>
      <c r="C64" s="89" t="s">
        <v>152</v>
      </c>
      <c r="D64" s="90">
        <v>4.5289780000000002E-2</v>
      </c>
    </row>
    <row r="65" spans="1:4" x14ac:dyDescent="0.2">
      <c r="A65">
        <f t="shared" si="0"/>
        <v>14</v>
      </c>
      <c r="B65" s="136">
        <v>39173</v>
      </c>
      <c r="C65" s="89" t="s">
        <v>152</v>
      </c>
      <c r="D65" s="90">
        <v>4.359354E-2</v>
      </c>
    </row>
    <row r="66" spans="1:4" x14ac:dyDescent="0.2">
      <c r="A66">
        <f t="shared" si="0"/>
        <v>14</v>
      </c>
      <c r="B66" s="136">
        <v>39203</v>
      </c>
      <c r="C66" s="89" t="s">
        <v>152</v>
      </c>
      <c r="D66" s="90">
        <v>4.4812829999999998E-2</v>
      </c>
    </row>
    <row r="67" spans="1:4" x14ac:dyDescent="0.2">
      <c r="A67">
        <f t="shared" si="0"/>
        <v>14</v>
      </c>
      <c r="B67" s="136">
        <v>39234</v>
      </c>
      <c r="C67" s="89" t="s">
        <v>152</v>
      </c>
      <c r="D67" s="90">
        <v>4.3133449999999997E-2</v>
      </c>
    </row>
    <row r="68" spans="1:4" x14ac:dyDescent="0.2">
      <c r="A68">
        <f t="shared" si="0"/>
        <v>14</v>
      </c>
      <c r="B68" s="136">
        <v>39264</v>
      </c>
      <c r="C68" s="89" t="s">
        <v>152</v>
      </c>
      <c r="D68" s="90">
        <v>4.4337479999999999E-2</v>
      </c>
    </row>
    <row r="69" spans="1:4" x14ac:dyDescent="0.2">
      <c r="A69">
        <f t="shared" ref="A69:A132" si="1">INDEX(BucketTable,MATCH(B69,SumMonths,0),1)</f>
        <v>14</v>
      </c>
      <c r="B69" s="136">
        <v>39295</v>
      </c>
      <c r="C69" s="89" t="s">
        <v>152</v>
      </c>
      <c r="D69" s="90">
        <v>4.409598E-2</v>
      </c>
    </row>
    <row r="70" spans="1:4" x14ac:dyDescent="0.2">
      <c r="A70">
        <f t="shared" si="1"/>
        <v>14</v>
      </c>
      <c r="B70" s="136">
        <v>39326</v>
      </c>
      <c r="C70" s="89" t="s">
        <v>152</v>
      </c>
      <c r="D70" s="90">
        <v>4.2439879999999999E-2</v>
      </c>
    </row>
    <row r="71" spans="1:4" x14ac:dyDescent="0.2">
      <c r="A71">
        <f t="shared" si="1"/>
        <v>14</v>
      </c>
      <c r="B71" s="136">
        <v>39356</v>
      </c>
      <c r="C71" s="89" t="s">
        <v>152</v>
      </c>
      <c r="D71" s="90">
        <v>4.3620979999999997E-2</v>
      </c>
    </row>
    <row r="72" spans="1:4" x14ac:dyDescent="0.2">
      <c r="A72">
        <f t="shared" si="1"/>
        <v>14</v>
      </c>
      <c r="B72" s="136">
        <v>39387</v>
      </c>
      <c r="C72" s="89" t="s">
        <v>152</v>
      </c>
      <c r="D72" s="90">
        <v>4.1980379999999998E-2</v>
      </c>
    </row>
    <row r="73" spans="1:4" x14ac:dyDescent="0.2">
      <c r="A73">
        <f t="shared" si="1"/>
        <v>14</v>
      </c>
      <c r="B73" s="136">
        <v>39417</v>
      </c>
      <c r="C73" s="89" t="s">
        <v>152</v>
      </c>
      <c r="D73" s="90">
        <v>4.3146360000000002E-2</v>
      </c>
    </row>
    <row r="74" spans="1:4" x14ac:dyDescent="0.2">
      <c r="A74">
        <f t="shared" si="1"/>
        <v>14</v>
      </c>
      <c r="B74" s="136">
        <v>39448</v>
      </c>
      <c r="C74" s="89" t="s">
        <v>152</v>
      </c>
      <c r="D74" s="90">
        <v>0</v>
      </c>
    </row>
    <row r="75" spans="1:4" x14ac:dyDescent="0.2">
      <c r="A75">
        <f t="shared" si="1"/>
        <v>14</v>
      </c>
      <c r="B75" s="136">
        <v>39479</v>
      </c>
      <c r="C75" s="89" t="s">
        <v>152</v>
      </c>
      <c r="D75" s="90">
        <v>0</v>
      </c>
    </row>
    <row r="76" spans="1:4" x14ac:dyDescent="0.2">
      <c r="A76">
        <f t="shared" si="1"/>
        <v>14</v>
      </c>
      <c r="B76" s="136">
        <v>39508</v>
      </c>
      <c r="C76" s="89" t="s">
        <v>152</v>
      </c>
      <c r="D76" s="90">
        <v>0</v>
      </c>
    </row>
    <row r="77" spans="1:4" x14ac:dyDescent="0.2">
      <c r="A77">
        <f t="shared" si="1"/>
        <v>14</v>
      </c>
      <c r="B77" s="136">
        <v>39539</v>
      </c>
      <c r="C77" s="89" t="s">
        <v>152</v>
      </c>
      <c r="D77" s="90">
        <v>0</v>
      </c>
    </row>
    <row r="78" spans="1:4" x14ac:dyDescent="0.2">
      <c r="A78">
        <f t="shared" si="1"/>
        <v>14</v>
      </c>
      <c r="B78" s="136">
        <v>39569</v>
      </c>
      <c r="C78" s="89" t="s">
        <v>152</v>
      </c>
      <c r="D78" s="90">
        <v>0</v>
      </c>
    </row>
    <row r="79" spans="1:4" x14ac:dyDescent="0.2">
      <c r="A79">
        <f t="shared" si="1"/>
        <v>14</v>
      </c>
      <c r="B79" s="136">
        <v>39600</v>
      </c>
      <c r="C79" s="89" t="s">
        <v>152</v>
      </c>
      <c r="D79" s="90">
        <v>0</v>
      </c>
    </row>
    <row r="80" spans="1:4" x14ac:dyDescent="0.2">
      <c r="A80">
        <f t="shared" si="1"/>
        <v>14</v>
      </c>
      <c r="B80" s="136">
        <v>39630</v>
      </c>
      <c r="C80" s="89" t="s">
        <v>152</v>
      </c>
      <c r="D80" s="90">
        <v>0</v>
      </c>
    </row>
    <row r="81" spans="1:4" x14ac:dyDescent="0.2">
      <c r="A81">
        <f t="shared" si="1"/>
        <v>14</v>
      </c>
      <c r="B81" s="136">
        <v>39661</v>
      </c>
      <c r="C81" s="89" t="s">
        <v>152</v>
      </c>
      <c r="D81" s="90">
        <v>0</v>
      </c>
    </row>
    <row r="82" spans="1:4" x14ac:dyDescent="0.2">
      <c r="A82">
        <f t="shared" si="1"/>
        <v>14</v>
      </c>
      <c r="B82" s="136">
        <v>39692</v>
      </c>
      <c r="C82" s="89" t="s">
        <v>152</v>
      </c>
      <c r="D82" s="90">
        <v>0</v>
      </c>
    </row>
    <row r="83" spans="1:4" x14ac:dyDescent="0.2">
      <c r="A83">
        <f t="shared" si="1"/>
        <v>14</v>
      </c>
      <c r="B83" s="136">
        <v>39722</v>
      </c>
      <c r="C83" s="89" t="s">
        <v>152</v>
      </c>
      <c r="D83" s="90">
        <v>0</v>
      </c>
    </row>
    <row r="84" spans="1:4" x14ac:dyDescent="0.2">
      <c r="A84">
        <f t="shared" si="1"/>
        <v>14</v>
      </c>
      <c r="B84" s="136">
        <v>39753</v>
      </c>
      <c r="C84" s="89" t="s">
        <v>152</v>
      </c>
      <c r="D84" s="90">
        <v>0</v>
      </c>
    </row>
    <row r="85" spans="1:4" x14ac:dyDescent="0.2">
      <c r="A85">
        <f t="shared" si="1"/>
        <v>14</v>
      </c>
      <c r="B85" s="136">
        <v>39783</v>
      </c>
      <c r="C85" s="89" t="s">
        <v>152</v>
      </c>
      <c r="D85" s="90">
        <v>0</v>
      </c>
    </row>
    <row r="86" spans="1:4" x14ac:dyDescent="0.2">
      <c r="A86">
        <f t="shared" si="1"/>
        <v>14</v>
      </c>
      <c r="B86" s="136">
        <v>39814</v>
      </c>
      <c r="C86" s="89" t="s">
        <v>152</v>
      </c>
      <c r="D86" s="90">
        <v>0</v>
      </c>
    </row>
    <row r="87" spans="1:4" x14ac:dyDescent="0.2">
      <c r="A87">
        <f t="shared" si="1"/>
        <v>14</v>
      </c>
      <c r="B87" s="136">
        <v>39845</v>
      </c>
      <c r="C87" s="89" t="s">
        <v>152</v>
      </c>
      <c r="D87" s="90">
        <v>0</v>
      </c>
    </row>
    <row r="88" spans="1:4" x14ac:dyDescent="0.2">
      <c r="A88">
        <f t="shared" si="1"/>
        <v>14</v>
      </c>
      <c r="B88" s="136">
        <v>39873</v>
      </c>
      <c r="C88" s="89" t="s">
        <v>152</v>
      </c>
      <c r="D88" s="90">
        <v>0</v>
      </c>
    </row>
    <row r="89" spans="1:4" x14ac:dyDescent="0.2">
      <c r="A89">
        <f t="shared" si="1"/>
        <v>14</v>
      </c>
      <c r="B89" s="136">
        <v>39904</v>
      </c>
      <c r="C89" s="89" t="s">
        <v>152</v>
      </c>
      <c r="D89" s="90">
        <v>0</v>
      </c>
    </row>
    <row r="90" spans="1:4" x14ac:dyDescent="0.2">
      <c r="A90">
        <f t="shared" si="1"/>
        <v>14</v>
      </c>
      <c r="B90" s="136">
        <v>39934</v>
      </c>
      <c r="C90" s="89" t="s">
        <v>152</v>
      </c>
      <c r="D90" s="90">
        <v>0</v>
      </c>
    </row>
    <row r="91" spans="1:4" x14ac:dyDescent="0.2">
      <c r="A91">
        <f t="shared" si="1"/>
        <v>14</v>
      </c>
      <c r="B91" s="136">
        <v>39965</v>
      </c>
      <c r="C91" s="89" t="s">
        <v>152</v>
      </c>
      <c r="D91" s="90">
        <v>0</v>
      </c>
    </row>
    <row r="92" spans="1:4" x14ac:dyDescent="0.2">
      <c r="A92">
        <f t="shared" si="1"/>
        <v>14</v>
      </c>
      <c r="B92" s="136">
        <v>39995</v>
      </c>
      <c r="C92" s="89" t="s">
        <v>152</v>
      </c>
      <c r="D92" s="90">
        <v>0</v>
      </c>
    </row>
    <row r="93" spans="1:4" x14ac:dyDescent="0.2">
      <c r="A93">
        <f t="shared" si="1"/>
        <v>14</v>
      </c>
      <c r="B93" s="136">
        <v>40026</v>
      </c>
      <c r="C93" s="89" t="s">
        <v>152</v>
      </c>
      <c r="D93" s="90">
        <v>0</v>
      </c>
    </row>
    <row r="94" spans="1:4" x14ac:dyDescent="0.2">
      <c r="A94">
        <f t="shared" si="1"/>
        <v>14</v>
      </c>
      <c r="B94" s="136">
        <v>40057</v>
      </c>
      <c r="C94" s="89" t="s">
        <v>152</v>
      </c>
      <c r="D94" s="90">
        <v>0</v>
      </c>
    </row>
    <row r="95" spans="1:4" x14ac:dyDescent="0.2">
      <c r="A95">
        <f t="shared" si="1"/>
        <v>14</v>
      </c>
      <c r="B95" s="136">
        <v>40087</v>
      </c>
      <c r="C95" s="89" t="s">
        <v>152</v>
      </c>
      <c r="D95" s="90">
        <v>0</v>
      </c>
    </row>
    <row r="96" spans="1:4" x14ac:dyDescent="0.2">
      <c r="A96">
        <f t="shared" si="1"/>
        <v>14</v>
      </c>
      <c r="B96" s="136">
        <v>40118</v>
      </c>
      <c r="C96" s="89" t="s">
        <v>152</v>
      </c>
      <c r="D96" s="90">
        <v>0</v>
      </c>
    </row>
    <row r="97" spans="1:4" x14ac:dyDescent="0.2">
      <c r="A97">
        <f t="shared" si="1"/>
        <v>14</v>
      </c>
      <c r="B97" s="136">
        <v>40148</v>
      </c>
      <c r="C97" s="89" t="s">
        <v>152</v>
      </c>
      <c r="D97" s="90">
        <v>0</v>
      </c>
    </row>
    <row r="98" spans="1:4" x14ac:dyDescent="0.2">
      <c r="A98">
        <f t="shared" si="1"/>
        <v>14</v>
      </c>
      <c r="B98" s="136">
        <v>40179</v>
      </c>
      <c r="C98" s="89" t="s">
        <v>152</v>
      </c>
      <c r="D98" s="90">
        <v>0</v>
      </c>
    </row>
    <row r="99" spans="1:4" x14ac:dyDescent="0.2">
      <c r="A99">
        <f t="shared" si="1"/>
        <v>14</v>
      </c>
      <c r="B99" s="136">
        <v>40210</v>
      </c>
      <c r="C99" s="89" t="s">
        <v>152</v>
      </c>
      <c r="D99" s="90">
        <v>0</v>
      </c>
    </row>
    <row r="100" spans="1:4" x14ac:dyDescent="0.2">
      <c r="A100">
        <f t="shared" si="1"/>
        <v>14</v>
      </c>
      <c r="B100" s="136">
        <v>40238</v>
      </c>
      <c r="C100" s="89" t="s">
        <v>152</v>
      </c>
      <c r="D100" s="90">
        <v>0</v>
      </c>
    </row>
    <row r="101" spans="1:4" x14ac:dyDescent="0.2">
      <c r="A101">
        <f t="shared" si="1"/>
        <v>14</v>
      </c>
      <c r="B101" s="136">
        <v>40269</v>
      </c>
      <c r="C101" s="89" t="s">
        <v>152</v>
      </c>
      <c r="D101" s="90">
        <v>0</v>
      </c>
    </row>
    <row r="102" spans="1:4" x14ac:dyDescent="0.2">
      <c r="A102">
        <f t="shared" si="1"/>
        <v>14</v>
      </c>
      <c r="B102" s="136">
        <v>40299</v>
      </c>
      <c r="C102" s="89" t="s">
        <v>152</v>
      </c>
      <c r="D102" s="90">
        <v>0</v>
      </c>
    </row>
    <row r="103" spans="1:4" x14ac:dyDescent="0.2">
      <c r="A103">
        <f t="shared" si="1"/>
        <v>14</v>
      </c>
      <c r="B103" s="136">
        <v>40330</v>
      </c>
      <c r="C103" s="89" t="s">
        <v>152</v>
      </c>
      <c r="D103" s="90">
        <v>0</v>
      </c>
    </row>
    <row r="104" spans="1:4" x14ac:dyDescent="0.2">
      <c r="A104">
        <f t="shared" si="1"/>
        <v>14</v>
      </c>
      <c r="B104" s="136">
        <v>40360</v>
      </c>
      <c r="C104" s="89" t="s">
        <v>152</v>
      </c>
      <c r="D104" s="90">
        <v>0</v>
      </c>
    </row>
    <row r="105" spans="1:4" x14ac:dyDescent="0.2">
      <c r="A105">
        <f t="shared" si="1"/>
        <v>14</v>
      </c>
      <c r="B105" s="136">
        <v>40391</v>
      </c>
      <c r="C105" s="89" t="s">
        <v>152</v>
      </c>
      <c r="D105" s="90">
        <v>0</v>
      </c>
    </row>
    <row r="106" spans="1:4" x14ac:dyDescent="0.2">
      <c r="A106">
        <f t="shared" si="1"/>
        <v>14</v>
      </c>
      <c r="B106" s="136">
        <v>40422</v>
      </c>
      <c r="C106" s="89" t="s">
        <v>152</v>
      </c>
      <c r="D106" s="90">
        <v>0</v>
      </c>
    </row>
    <row r="107" spans="1:4" x14ac:dyDescent="0.2">
      <c r="A107">
        <f t="shared" si="1"/>
        <v>14</v>
      </c>
      <c r="B107" s="136">
        <v>40452</v>
      </c>
      <c r="C107" s="89" t="s">
        <v>152</v>
      </c>
      <c r="D107" s="90">
        <v>0</v>
      </c>
    </row>
    <row r="108" spans="1:4" x14ac:dyDescent="0.2">
      <c r="A108">
        <f t="shared" si="1"/>
        <v>14</v>
      </c>
      <c r="B108" s="136">
        <v>40483</v>
      </c>
      <c r="C108" s="89" t="s">
        <v>152</v>
      </c>
      <c r="D108" s="90">
        <v>0</v>
      </c>
    </row>
    <row r="109" spans="1:4" x14ac:dyDescent="0.2">
      <c r="A109">
        <f t="shared" si="1"/>
        <v>14</v>
      </c>
      <c r="B109" s="136">
        <v>40513</v>
      </c>
      <c r="C109" s="89" t="s">
        <v>152</v>
      </c>
      <c r="D109" s="90">
        <v>0</v>
      </c>
    </row>
    <row r="110" spans="1:4" x14ac:dyDescent="0.2">
      <c r="A110">
        <f t="shared" si="1"/>
        <v>14</v>
      </c>
      <c r="B110" s="136">
        <v>40544</v>
      </c>
      <c r="C110" s="89" t="s">
        <v>152</v>
      </c>
      <c r="D110" s="90">
        <v>0</v>
      </c>
    </row>
    <row r="111" spans="1:4" x14ac:dyDescent="0.2">
      <c r="A111">
        <f t="shared" si="1"/>
        <v>14</v>
      </c>
      <c r="B111" s="136">
        <v>40575</v>
      </c>
      <c r="C111" s="89" t="s">
        <v>152</v>
      </c>
      <c r="D111" s="90">
        <v>0</v>
      </c>
    </row>
    <row r="112" spans="1:4" x14ac:dyDescent="0.2">
      <c r="A112">
        <f t="shared" si="1"/>
        <v>14</v>
      </c>
      <c r="B112" s="136">
        <v>40603</v>
      </c>
      <c r="C112" s="89" t="s">
        <v>152</v>
      </c>
      <c r="D112" s="90">
        <v>0</v>
      </c>
    </row>
    <row r="113" spans="1:4" x14ac:dyDescent="0.2">
      <c r="A113">
        <f t="shared" si="1"/>
        <v>14</v>
      </c>
      <c r="B113" s="136">
        <v>40634</v>
      </c>
      <c r="C113" s="89" t="s">
        <v>152</v>
      </c>
      <c r="D113" s="90">
        <v>0</v>
      </c>
    </row>
    <row r="114" spans="1:4" x14ac:dyDescent="0.2">
      <c r="A114">
        <f t="shared" si="1"/>
        <v>14</v>
      </c>
      <c r="B114" s="136">
        <v>40664</v>
      </c>
      <c r="C114" s="89" t="s">
        <v>152</v>
      </c>
      <c r="D114" s="90">
        <v>0</v>
      </c>
    </row>
    <row r="115" spans="1:4" x14ac:dyDescent="0.2">
      <c r="A115">
        <f t="shared" si="1"/>
        <v>14</v>
      </c>
      <c r="B115" s="136">
        <v>40695</v>
      </c>
      <c r="C115" s="89" t="s">
        <v>152</v>
      </c>
      <c r="D115" s="90">
        <v>0</v>
      </c>
    </row>
    <row r="116" spans="1:4" x14ac:dyDescent="0.2">
      <c r="A116">
        <f t="shared" si="1"/>
        <v>14</v>
      </c>
      <c r="B116" s="136">
        <v>40725</v>
      </c>
      <c r="C116" s="89" t="s">
        <v>152</v>
      </c>
      <c r="D116" s="90">
        <v>0</v>
      </c>
    </row>
    <row r="117" spans="1:4" x14ac:dyDescent="0.2">
      <c r="A117">
        <f t="shared" si="1"/>
        <v>14</v>
      </c>
      <c r="B117" s="136">
        <v>40756</v>
      </c>
      <c r="C117" s="89" t="s">
        <v>152</v>
      </c>
      <c r="D117" s="90">
        <v>0</v>
      </c>
    </row>
    <row r="118" spans="1:4" x14ac:dyDescent="0.2">
      <c r="A118">
        <f t="shared" si="1"/>
        <v>14</v>
      </c>
      <c r="B118" s="136">
        <v>40787</v>
      </c>
      <c r="C118" s="89" t="s">
        <v>152</v>
      </c>
      <c r="D118" s="90">
        <v>0</v>
      </c>
    </row>
    <row r="119" spans="1:4" x14ac:dyDescent="0.2">
      <c r="A119">
        <f t="shared" si="1"/>
        <v>14</v>
      </c>
      <c r="B119" s="136">
        <v>40817</v>
      </c>
      <c r="C119" s="89" t="s">
        <v>152</v>
      </c>
      <c r="D119" s="90">
        <v>0</v>
      </c>
    </row>
    <row r="120" spans="1:4" x14ac:dyDescent="0.2">
      <c r="A120">
        <f t="shared" si="1"/>
        <v>14</v>
      </c>
      <c r="B120" s="136">
        <v>40848</v>
      </c>
      <c r="C120" s="89" t="s">
        <v>152</v>
      </c>
      <c r="D120" s="90">
        <v>0</v>
      </c>
    </row>
    <row r="121" spans="1:4" x14ac:dyDescent="0.2">
      <c r="A121">
        <f t="shared" si="1"/>
        <v>14</v>
      </c>
      <c r="B121" s="136">
        <v>40878</v>
      </c>
      <c r="C121" s="89" t="s">
        <v>152</v>
      </c>
      <c r="D121" s="90">
        <v>0</v>
      </c>
    </row>
    <row r="122" spans="1:4" x14ac:dyDescent="0.2">
      <c r="A122">
        <f t="shared" si="1"/>
        <v>14</v>
      </c>
      <c r="B122" s="136">
        <v>40909</v>
      </c>
      <c r="C122" s="89" t="s">
        <v>152</v>
      </c>
      <c r="D122" s="90">
        <v>0</v>
      </c>
    </row>
    <row r="123" spans="1:4" x14ac:dyDescent="0.2">
      <c r="A123">
        <f t="shared" si="1"/>
        <v>14</v>
      </c>
      <c r="B123" s="136">
        <v>40940</v>
      </c>
      <c r="C123" s="89" t="s">
        <v>152</v>
      </c>
      <c r="D123" s="90">
        <v>0</v>
      </c>
    </row>
    <row r="124" spans="1:4" x14ac:dyDescent="0.2">
      <c r="A124">
        <f t="shared" si="1"/>
        <v>14</v>
      </c>
      <c r="B124" s="136">
        <v>40969</v>
      </c>
      <c r="C124" s="89" t="s">
        <v>152</v>
      </c>
      <c r="D124" s="90">
        <v>0</v>
      </c>
    </row>
    <row r="125" spans="1:4" x14ac:dyDescent="0.2">
      <c r="A125">
        <f t="shared" si="1"/>
        <v>14</v>
      </c>
      <c r="B125" s="136">
        <v>41000</v>
      </c>
      <c r="C125" s="89" t="s">
        <v>152</v>
      </c>
      <c r="D125" s="90">
        <v>0</v>
      </c>
    </row>
    <row r="126" spans="1:4" x14ac:dyDescent="0.2">
      <c r="A126">
        <f t="shared" si="1"/>
        <v>14</v>
      </c>
      <c r="B126" s="136">
        <v>41030</v>
      </c>
      <c r="C126" s="89" t="s">
        <v>152</v>
      </c>
      <c r="D126" s="90">
        <v>0</v>
      </c>
    </row>
    <row r="127" spans="1:4" x14ac:dyDescent="0.2">
      <c r="A127">
        <f t="shared" si="1"/>
        <v>14</v>
      </c>
      <c r="B127" s="136">
        <v>41061</v>
      </c>
      <c r="C127" s="89" t="s">
        <v>152</v>
      </c>
      <c r="D127" s="90">
        <v>0</v>
      </c>
    </row>
    <row r="128" spans="1:4" x14ac:dyDescent="0.2">
      <c r="A128">
        <f t="shared" si="1"/>
        <v>14</v>
      </c>
      <c r="B128" s="136">
        <v>41091</v>
      </c>
      <c r="C128" s="89" t="s">
        <v>152</v>
      </c>
      <c r="D128" s="90">
        <v>0</v>
      </c>
    </row>
    <row r="129" spans="1:4" x14ac:dyDescent="0.2">
      <c r="A129">
        <f t="shared" si="1"/>
        <v>14</v>
      </c>
      <c r="B129" s="136">
        <v>41122</v>
      </c>
      <c r="C129" s="89" t="s">
        <v>152</v>
      </c>
      <c r="D129" s="90">
        <v>0</v>
      </c>
    </row>
    <row r="130" spans="1:4" x14ac:dyDescent="0.2">
      <c r="A130">
        <f t="shared" si="1"/>
        <v>14</v>
      </c>
      <c r="B130" s="136">
        <v>41153</v>
      </c>
      <c r="C130" s="89" t="s">
        <v>152</v>
      </c>
      <c r="D130" s="90">
        <v>0</v>
      </c>
    </row>
    <row r="131" spans="1:4" x14ac:dyDescent="0.2">
      <c r="A131">
        <f t="shared" si="1"/>
        <v>14</v>
      </c>
      <c r="B131" s="136">
        <v>41183</v>
      </c>
      <c r="C131" s="89" t="s">
        <v>152</v>
      </c>
      <c r="D131" s="90">
        <v>0</v>
      </c>
    </row>
    <row r="132" spans="1:4" x14ac:dyDescent="0.2">
      <c r="A132">
        <f t="shared" si="1"/>
        <v>14</v>
      </c>
      <c r="B132" s="136">
        <v>41214</v>
      </c>
      <c r="C132" s="89" t="s">
        <v>152</v>
      </c>
      <c r="D132" s="90">
        <v>0</v>
      </c>
    </row>
    <row r="133" spans="1:4" x14ac:dyDescent="0.2">
      <c r="A133">
        <f t="shared" ref="A133:A196" si="2">INDEX(BucketTable,MATCH(B133,SumMonths,0),1)</f>
        <v>14</v>
      </c>
      <c r="B133" s="136">
        <v>41244</v>
      </c>
      <c r="C133" s="89" t="s">
        <v>152</v>
      </c>
      <c r="D133" s="90">
        <v>0</v>
      </c>
    </row>
    <row r="134" spans="1:4" x14ac:dyDescent="0.2">
      <c r="A134">
        <f t="shared" si="2"/>
        <v>14</v>
      </c>
      <c r="B134" s="136">
        <v>41275</v>
      </c>
      <c r="C134" s="89" t="s">
        <v>152</v>
      </c>
      <c r="D134" s="90">
        <v>0</v>
      </c>
    </row>
    <row r="135" spans="1:4" x14ac:dyDescent="0.2">
      <c r="A135">
        <f t="shared" si="2"/>
        <v>14</v>
      </c>
      <c r="B135" s="136">
        <v>41306</v>
      </c>
      <c r="C135" s="89" t="s">
        <v>152</v>
      </c>
      <c r="D135" s="90">
        <v>0</v>
      </c>
    </row>
    <row r="136" spans="1:4" x14ac:dyDescent="0.2">
      <c r="A136">
        <f t="shared" si="2"/>
        <v>14</v>
      </c>
      <c r="B136" s="136">
        <v>41334</v>
      </c>
      <c r="C136" s="89" t="s">
        <v>152</v>
      </c>
      <c r="D136" s="90">
        <v>0</v>
      </c>
    </row>
    <row r="137" spans="1:4" x14ac:dyDescent="0.2">
      <c r="A137">
        <f t="shared" si="2"/>
        <v>14</v>
      </c>
      <c r="B137" s="136">
        <v>41365</v>
      </c>
      <c r="C137" s="89" t="s">
        <v>152</v>
      </c>
      <c r="D137" s="90">
        <v>0</v>
      </c>
    </row>
    <row r="138" spans="1:4" x14ac:dyDescent="0.2">
      <c r="A138">
        <f t="shared" si="2"/>
        <v>14</v>
      </c>
      <c r="B138" s="136">
        <v>41395</v>
      </c>
      <c r="C138" s="89" t="s">
        <v>152</v>
      </c>
      <c r="D138" s="90">
        <v>0</v>
      </c>
    </row>
    <row r="139" spans="1:4" x14ac:dyDescent="0.2">
      <c r="A139">
        <f t="shared" si="2"/>
        <v>14</v>
      </c>
      <c r="B139" s="136">
        <v>41426</v>
      </c>
      <c r="C139" s="89" t="s">
        <v>152</v>
      </c>
      <c r="D139" s="90">
        <v>0</v>
      </c>
    </row>
    <row r="140" spans="1:4" x14ac:dyDescent="0.2">
      <c r="A140">
        <f t="shared" si="2"/>
        <v>14</v>
      </c>
      <c r="B140" s="136">
        <v>41456</v>
      </c>
      <c r="C140" s="89" t="s">
        <v>152</v>
      </c>
      <c r="D140" s="90">
        <v>0</v>
      </c>
    </row>
    <row r="141" spans="1:4" x14ac:dyDescent="0.2">
      <c r="A141">
        <f t="shared" si="2"/>
        <v>14</v>
      </c>
      <c r="B141" s="136">
        <v>41487</v>
      </c>
      <c r="C141" s="89" t="s">
        <v>152</v>
      </c>
      <c r="D141" s="90">
        <v>0</v>
      </c>
    </row>
    <row r="142" spans="1:4" x14ac:dyDescent="0.2">
      <c r="A142">
        <f t="shared" si="2"/>
        <v>14</v>
      </c>
      <c r="B142" s="136">
        <v>41518</v>
      </c>
      <c r="C142" s="89" t="s">
        <v>152</v>
      </c>
      <c r="D142" s="90">
        <v>0</v>
      </c>
    </row>
    <row r="143" spans="1:4" x14ac:dyDescent="0.2">
      <c r="A143">
        <f t="shared" si="2"/>
        <v>14</v>
      </c>
      <c r="B143" s="136">
        <v>41548</v>
      </c>
      <c r="C143" s="89" t="s">
        <v>152</v>
      </c>
      <c r="D143" s="90">
        <v>0</v>
      </c>
    </row>
    <row r="144" spans="1:4" x14ac:dyDescent="0.2">
      <c r="A144">
        <f t="shared" si="2"/>
        <v>14</v>
      </c>
      <c r="B144" s="136">
        <v>41579</v>
      </c>
      <c r="C144" s="89" t="s">
        <v>152</v>
      </c>
      <c r="D144" s="90">
        <v>0</v>
      </c>
    </row>
    <row r="145" spans="1:4" x14ac:dyDescent="0.2">
      <c r="A145">
        <f t="shared" si="2"/>
        <v>14</v>
      </c>
      <c r="B145" s="136">
        <v>41609</v>
      </c>
      <c r="C145" s="89" t="s">
        <v>152</v>
      </c>
      <c r="D145" s="90">
        <v>0</v>
      </c>
    </row>
    <row r="146" spans="1:4" x14ac:dyDescent="0.2">
      <c r="A146">
        <f t="shared" si="2"/>
        <v>14</v>
      </c>
      <c r="B146" s="136">
        <v>41640</v>
      </c>
      <c r="C146" s="89" t="s">
        <v>152</v>
      </c>
      <c r="D146" s="90">
        <v>0</v>
      </c>
    </row>
    <row r="147" spans="1:4" x14ac:dyDescent="0.2">
      <c r="A147">
        <f t="shared" si="2"/>
        <v>14</v>
      </c>
      <c r="B147" s="136">
        <v>41671</v>
      </c>
      <c r="C147" s="89" t="s">
        <v>152</v>
      </c>
      <c r="D147" s="90">
        <v>0</v>
      </c>
    </row>
    <row r="148" spans="1:4" x14ac:dyDescent="0.2">
      <c r="A148">
        <f t="shared" si="2"/>
        <v>14</v>
      </c>
      <c r="B148" s="136">
        <v>41699</v>
      </c>
      <c r="C148" s="89" t="s">
        <v>152</v>
      </c>
      <c r="D148" s="90">
        <v>0</v>
      </c>
    </row>
    <row r="149" spans="1:4" x14ac:dyDescent="0.2">
      <c r="A149">
        <f t="shared" si="2"/>
        <v>14</v>
      </c>
      <c r="B149" s="136">
        <v>41730</v>
      </c>
      <c r="C149" s="89" t="s">
        <v>152</v>
      </c>
      <c r="D149" s="90">
        <v>0</v>
      </c>
    </row>
    <row r="150" spans="1:4" x14ac:dyDescent="0.2">
      <c r="A150">
        <f t="shared" si="2"/>
        <v>14</v>
      </c>
      <c r="B150" s="136">
        <v>41760</v>
      </c>
      <c r="C150" s="89" t="s">
        <v>152</v>
      </c>
      <c r="D150" s="90">
        <v>0</v>
      </c>
    </row>
    <row r="151" spans="1:4" x14ac:dyDescent="0.2">
      <c r="A151">
        <f t="shared" si="2"/>
        <v>14</v>
      </c>
      <c r="B151" s="136">
        <v>41791</v>
      </c>
      <c r="C151" s="89" t="s">
        <v>152</v>
      </c>
      <c r="D151" s="90">
        <v>0</v>
      </c>
    </row>
    <row r="152" spans="1:4" x14ac:dyDescent="0.2">
      <c r="A152">
        <f t="shared" si="2"/>
        <v>14</v>
      </c>
      <c r="B152" s="136">
        <v>41821</v>
      </c>
      <c r="C152" s="89" t="s">
        <v>152</v>
      </c>
      <c r="D152" s="90">
        <v>0</v>
      </c>
    </row>
    <row r="153" spans="1:4" x14ac:dyDescent="0.2">
      <c r="A153">
        <f t="shared" si="2"/>
        <v>14</v>
      </c>
      <c r="B153" s="136">
        <v>41852</v>
      </c>
      <c r="C153" s="89" t="s">
        <v>152</v>
      </c>
      <c r="D153" s="90">
        <v>0</v>
      </c>
    </row>
    <row r="154" spans="1:4" x14ac:dyDescent="0.2">
      <c r="A154">
        <f t="shared" si="2"/>
        <v>14</v>
      </c>
      <c r="B154" s="136">
        <v>41883</v>
      </c>
      <c r="C154" s="89" t="s">
        <v>152</v>
      </c>
      <c r="D154" s="90">
        <v>0</v>
      </c>
    </row>
    <row r="155" spans="1:4" x14ac:dyDescent="0.2">
      <c r="A155">
        <f t="shared" si="2"/>
        <v>14</v>
      </c>
      <c r="B155" s="136">
        <v>41913</v>
      </c>
      <c r="C155" s="89" t="s">
        <v>152</v>
      </c>
      <c r="D155" s="90">
        <v>0</v>
      </c>
    </row>
    <row r="156" spans="1:4" x14ac:dyDescent="0.2">
      <c r="A156">
        <f t="shared" si="2"/>
        <v>14</v>
      </c>
      <c r="B156" s="136">
        <v>41944</v>
      </c>
      <c r="C156" s="89" t="s">
        <v>152</v>
      </c>
      <c r="D156" s="90">
        <v>0</v>
      </c>
    </row>
    <row r="157" spans="1:4" x14ac:dyDescent="0.2">
      <c r="A157">
        <f t="shared" si="2"/>
        <v>14</v>
      </c>
      <c r="B157" s="136">
        <v>41974</v>
      </c>
      <c r="C157" s="89" t="s">
        <v>152</v>
      </c>
      <c r="D157" s="90">
        <v>0</v>
      </c>
    </row>
    <row r="158" spans="1:4" x14ac:dyDescent="0.2">
      <c r="A158">
        <f t="shared" si="2"/>
        <v>14</v>
      </c>
      <c r="B158" s="136">
        <v>42005</v>
      </c>
      <c r="C158" s="89" t="s">
        <v>152</v>
      </c>
      <c r="D158" s="90">
        <v>0</v>
      </c>
    </row>
    <row r="159" spans="1:4" x14ac:dyDescent="0.2">
      <c r="A159">
        <f t="shared" si="2"/>
        <v>14</v>
      </c>
      <c r="B159" s="136">
        <v>42036</v>
      </c>
      <c r="C159" s="89" t="s">
        <v>152</v>
      </c>
      <c r="D159" s="90">
        <v>0</v>
      </c>
    </row>
    <row r="160" spans="1:4" x14ac:dyDescent="0.2">
      <c r="A160">
        <f t="shared" si="2"/>
        <v>14</v>
      </c>
      <c r="B160" s="136">
        <v>42064</v>
      </c>
      <c r="C160" s="89" t="s">
        <v>152</v>
      </c>
      <c r="D160" s="90">
        <v>0</v>
      </c>
    </row>
    <row r="161" spans="1:4" x14ac:dyDescent="0.2">
      <c r="A161">
        <f t="shared" si="2"/>
        <v>14</v>
      </c>
      <c r="B161" s="136">
        <v>42095</v>
      </c>
      <c r="C161" s="89" t="s">
        <v>152</v>
      </c>
      <c r="D161" s="90">
        <v>0</v>
      </c>
    </row>
    <row r="162" spans="1:4" x14ac:dyDescent="0.2">
      <c r="A162">
        <f t="shared" si="2"/>
        <v>14</v>
      </c>
      <c r="B162" s="136">
        <v>42125</v>
      </c>
      <c r="C162" s="89" t="s">
        <v>152</v>
      </c>
      <c r="D162" s="90">
        <v>0</v>
      </c>
    </row>
    <row r="163" spans="1:4" x14ac:dyDescent="0.2">
      <c r="A163">
        <f t="shared" si="2"/>
        <v>14</v>
      </c>
      <c r="B163" s="136">
        <v>42156</v>
      </c>
      <c r="C163" s="89" t="s">
        <v>152</v>
      </c>
      <c r="D163" s="90">
        <v>0</v>
      </c>
    </row>
    <row r="164" spans="1:4" x14ac:dyDescent="0.2">
      <c r="A164">
        <f t="shared" si="2"/>
        <v>14</v>
      </c>
      <c r="B164" s="136">
        <v>42186</v>
      </c>
      <c r="C164" s="89" t="s">
        <v>152</v>
      </c>
      <c r="D164" s="90">
        <v>0</v>
      </c>
    </row>
    <row r="165" spans="1:4" x14ac:dyDescent="0.2">
      <c r="A165">
        <f t="shared" si="2"/>
        <v>14</v>
      </c>
      <c r="B165" s="136">
        <v>42217</v>
      </c>
      <c r="C165" s="89" t="s">
        <v>152</v>
      </c>
      <c r="D165" s="90">
        <v>0</v>
      </c>
    </row>
    <row r="166" spans="1:4" x14ac:dyDescent="0.2">
      <c r="A166">
        <f t="shared" si="2"/>
        <v>14</v>
      </c>
      <c r="B166" s="136">
        <v>42248</v>
      </c>
      <c r="C166" s="89" t="s">
        <v>152</v>
      </c>
      <c r="D166" s="90">
        <v>0</v>
      </c>
    </row>
    <row r="167" spans="1:4" x14ac:dyDescent="0.2">
      <c r="A167">
        <f t="shared" si="2"/>
        <v>14</v>
      </c>
      <c r="B167" s="136">
        <v>42278</v>
      </c>
      <c r="C167" s="89" t="s">
        <v>152</v>
      </c>
      <c r="D167" s="90">
        <v>0</v>
      </c>
    </row>
    <row r="168" spans="1:4" x14ac:dyDescent="0.2">
      <c r="A168">
        <f t="shared" si="2"/>
        <v>14</v>
      </c>
      <c r="B168" s="136">
        <v>42309</v>
      </c>
      <c r="C168" s="89" t="s">
        <v>152</v>
      </c>
      <c r="D168" s="90">
        <v>0</v>
      </c>
    </row>
    <row r="169" spans="1:4" x14ac:dyDescent="0.2">
      <c r="A169">
        <f t="shared" si="2"/>
        <v>14</v>
      </c>
      <c r="B169" s="136">
        <v>42339</v>
      </c>
      <c r="C169" s="89" t="s">
        <v>152</v>
      </c>
      <c r="D169" s="90">
        <v>0</v>
      </c>
    </row>
    <row r="170" spans="1:4" x14ac:dyDescent="0.2">
      <c r="A170">
        <f t="shared" si="2"/>
        <v>14</v>
      </c>
      <c r="B170" s="136">
        <v>42370</v>
      </c>
      <c r="C170" s="89" t="s">
        <v>152</v>
      </c>
      <c r="D170" s="90">
        <v>0</v>
      </c>
    </row>
    <row r="171" spans="1:4" x14ac:dyDescent="0.2">
      <c r="A171">
        <f t="shared" si="2"/>
        <v>14</v>
      </c>
      <c r="B171" s="136">
        <v>42401</v>
      </c>
      <c r="C171" s="89" t="s">
        <v>152</v>
      </c>
      <c r="D171" s="90">
        <v>0</v>
      </c>
    </row>
    <row r="172" spans="1:4" x14ac:dyDescent="0.2">
      <c r="A172">
        <f t="shared" si="2"/>
        <v>14</v>
      </c>
      <c r="B172" s="136">
        <v>42430</v>
      </c>
      <c r="C172" s="89" t="s">
        <v>152</v>
      </c>
      <c r="D172" s="90">
        <v>0</v>
      </c>
    </row>
    <row r="173" spans="1:4" x14ac:dyDescent="0.2">
      <c r="A173">
        <f t="shared" si="2"/>
        <v>14</v>
      </c>
      <c r="B173" s="136">
        <v>42461</v>
      </c>
      <c r="C173" s="89" t="s">
        <v>152</v>
      </c>
      <c r="D173" s="90">
        <v>0</v>
      </c>
    </row>
    <row r="174" spans="1:4" x14ac:dyDescent="0.2">
      <c r="A174">
        <f t="shared" si="2"/>
        <v>14</v>
      </c>
      <c r="B174" s="136">
        <v>42491</v>
      </c>
      <c r="C174" s="89" t="s">
        <v>152</v>
      </c>
      <c r="D174" s="90">
        <v>0</v>
      </c>
    </row>
    <row r="175" spans="1:4" x14ac:dyDescent="0.2">
      <c r="A175">
        <f t="shared" si="2"/>
        <v>14</v>
      </c>
      <c r="B175" s="136">
        <v>42522</v>
      </c>
      <c r="C175" s="89" t="s">
        <v>152</v>
      </c>
      <c r="D175" s="90">
        <v>0</v>
      </c>
    </row>
    <row r="176" spans="1:4" x14ac:dyDescent="0.2">
      <c r="A176">
        <f t="shared" si="2"/>
        <v>14</v>
      </c>
      <c r="B176" s="136">
        <v>42552</v>
      </c>
      <c r="C176" s="89" t="s">
        <v>152</v>
      </c>
      <c r="D176" s="90">
        <v>0</v>
      </c>
    </row>
    <row r="177" spans="1:4" x14ac:dyDescent="0.2">
      <c r="A177">
        <f t="shared" si="2"/>
        <v>14</v>
      </c>
      <c r="B177" s="136">
        <v>42583</v>
      </c>
      <c r="C177" s="89" t="s">
        <v>152</v>
      </c>
      <c r="D177" s="90">
        <v>0</v>
      </c>
    </row>
    <row r="178" spans="1:4" x14ac:dyDescent="0.2">
      <c r="A178">
        <f t="shared" si="2"/>
        <v>14</v>
      </c>
      <c r="B178" s="136">
        <v>42614</v>
      </c>
      <c r="C178" s="89" t="s">
        <v>152</v>
      </c>
      <c r="D178" s="90">
        <v>0</v>
      </c>
    </row>
    <row r="179" spans="1:4" x14ac:dyDescent="0.2">
      <c r="A179">
        <f t="shared" si="2"/>
        <v>14</v>
      </c>
      <c r="B179" s="136">
        <v>42644</v>
      </c>
      <c r="C179" s="89" t="s">
        <v>152</v>
      </c>
      <c r="D179" s="90">
        <v>0</v>
      </c>
    </row>
    <row r="180" spans="1:4" x14ac:dyDescent="0.2">
      <c r="A180">
        <f t="shared" si="2"/>
        <v>14</v>
      </c>
      <c r="B180" s="136">
        <v>42675</v>
      </c>
      <c r="C180" s="89" t="s">
        <v>152</v>
      </c>
      <c r="D180" s="90">
        <v>0</v>
      </c>
    </row>
    <row r="181" spans="1:4" x14ac:dyDescent="0.2">
      <c r="A181">
        <f t="shared" si="2"/>
        <v>14</v>
      </c>
      <c r="B181" s="136">
        <v>42705</v>
      </c>
      <c r="C181" s="89" t="s">
        <v>152</v>
      </c>
      <c r="D181" s="90">
        <v>0</v>
      </c>
    </row>
    <row r="182" spans="1:4" x14ac:dyDescent="0.2">
      <c r="A182">
        <f t="shared" si="2"/>
        <v>14</v>
      </c>
      <c r="B182" s="136">
        <v>42736</v>
      </c>
      <c r="C182" s="89" t="s">
        <v>152</v>
      </c>
      <c r="D182" s="90">
        <v>0</v>
      </c>
    </row>
    <row r="183" spans="1:4" x14ac:dyDescent="0.2">
      <c r="A183">
        <f t="shared" si="2"/>
        <v>14</v>
      </c>
      <c r="B183" s="136">
        <v>42767</v>
      </c>
      <c r="C183" s="89" t="s">
        <v>152</v>
      </c>
      <c r="D183" s="90">
        <v>0</v>
      </c>
    </row>
    <row r="184" spans="1:4" x14ac:dyDescent="0.2">
      <c r="A184">
        <f t="shared" si="2"/>
        <v>14</v>
      </c>
      <c r="B184" s="136">
        <v>42795</v>
      </c>
      <c r="C184" s="89" t="s">
        <v>152</v>
      </c>
      <c r="D184" s="90">
        <v>0</v>
      </c>
    </row>
    <row r="185" spans="1:4" x14ac:dyDescent="0.2">
      <c r="A185">
        <f t="shared" si="2"/>
        <v>14</v>
      </c>
      <c r="B185" s="136">
        <v>42826</v>
      </c>
      <c r="C185" s="89" t="s">
        <v>152</v>
      </c>
      <c r="D185" s="90">
        <v>0</v>
      </c>
    </row>
    <row r="186" spans="1:4" x14ac:dyDescent="0.2">
      <c r="A186">
        <f t="shared" si="2"/>
        <v>14</v>
      </c>
      <c r="B186" s="136">
        <v>42856</v>
      </c>
      <c r="C186" s="89" t="s">
        <v>152</v>
      </c>
      <c r="D186" s="90">
        <v>0</v>
      </c>
    </row>
    <row r="187" spans="1:4" x14ac:dyDescent="0.2">
      <c r="A187">
        <f t="shared" si="2"/>
        <v>14</v>
      </c>
      <c r="B187" s="136">
        <v>42887</v>
      </c>
      <c r="C187" s="89" t="s">
        <v>152</v>
      </c>
      <c r="D187" s="90">
        <v>0</v>
      </c>
    </row>
    <row r="188" spans="1:4" x14ac:dyDescent="0.2">
      <c r="A188">
        <f t="shared" si="2"/>
        <v>14</v>
      </c>
      <c r="B188" s="136">
        <v>42917</v>
      </c>
      <c r="C188" s="89" t="s">
        <v>152</v>
      </c>
      <c r="D188" s="90">
        <v>0</v>
      </c>
    </row>
    <row r="189" spans="1:4" x14ac:dyDescent="0.2">
      <c r="A189">
        <f t="shared" si="2"/>
        <v>14</v>
      </c>
      <c r="B189" s="136">
        <v>42948</v>
      </c>
      <c r="C189" s="89" t="s">
        <v>152</v>
      </c>
      <c r="D189" s="90">
        <v>0</v>
      </c>
    </row>
    <row r="190" spans="1:4" x14ac:dyDescent="0.2">
      <c r="A190">
        <f t="shared" si="2"/>
        <v>14</v>
      </c>
      <c r="B190" s="136">
        <v>42979</v>
      </c>
      <c r="C190" s="89" t="s">
        <v>152</v>
      </c>
      <c r="D190" s="90">
        <v>0</v>
      </c>
    </row>
    <row r="191" spans="1:4" x14ac:dyDescent="0.2">
      <c r="A191">
        <f t="shared" si="2"/>
        <v>14</v>
      </c>
      <c r="B191" s="136">
        <v>43009</v>
      </c>
      <c r="C191" s="89" t="s">
        <v>152</v>
      </c>
      <c r="D191" s="90">
        <v>0</v>
      </c>
    </row>
    <row r="192" spans="1:4" x14ac:dyDescent="0.2">
      <c r="A192">
        <f t="shared" si="2"/>
        <v>14</v>
      </c>
      <c r="B192" s="136">
        <v>43040</v>
      </c>
      <c r="C192" s="89" t="s">
        <v>152</v>
      </c>
      <c r="D192" s="90">
        <v>0</v>
      </c>
    </row>
    <row r="193" spans="1:4" x14ac:dyDescent="0.2">
      <c r="A193">
        <f t="shared" si="2"/>
        <v>14</v>
      </c>
      <c r="B193" s="136">
        <v>43070</v>
      </c>
      <c r="C193" s="89" t="s">
        <v>152</v>
      </c>
      <c r="D193" s="90">
        <v>0</v>
      </c>
    </row>
    <row r="194" spans="1:4" x14ac:dyDescent="0.2">
      <c r="A194">
        <f t="shared" si="2"/>
        <v>14</v>
      </c>
      <c r="B194" s="136">
        <v>43101</v>
      </c>
      <c r="C194" s="89" t="s">
        <v>152</v>
      </c>
      <c r="D194" s="90">
        <v>0</v>
      </c>
    </row>
    <row r="195" spans="1:4" x14ac:dyDescent="0.2">
      <c r="A195">
        <f t="shared" si="2"/>
        <v>14</v>
      </c>
      <c r="B195" s="136">
        <v>43132</v>
      </c>
      <c r="C195" s="89" t="s">
        <v>152</v>
      </c>
      <c r="D195" s="90">
        <v>0</v>
      </c>
    </row>
    <row r="196" spans="1:4" x14ac:dyDescent="0.2">
      <c r="A196">
        <f t="shared" si="2"/>
        <v>14</v>
      </c>
      <c r="B196" s="136">
        <v>43160</v>
      </c>
      <c r="C196" s="89" t="s">
        <v>152</v>
      </c>
      <c r="D196" s="90">
        <v>0</v>
      </c>
    </row>
    <row r="197" spans="1:4" x14ac:dyDescent="0.2">
      <c r="A197">
        <f t="shared" ref="A197:A229" si="3">INDEX(BucketTable,MATCH(B197,SumMonths,0),1)</f>
        <v>14</v>
      </c>
      <c r="B197" s="136">
        <v>43191</v>
      </c>
      <c r="C197" s="89" t="s">
        <v>152</v>
      </c>
      <c r="D197" s="90">
        <v>0</v>
      </c>
    </row>
    <row r="198" spans="1:4" x14ac:dyDescent="0.2">
      <c r="A198">
        <f t="shared" si="3"/>
        <v>14</v>
      </c>
      <c r="B198" s="136">
        <v>43221</v>
      </c>
      <c r="C198" s="89" t="s">
        <v>152</v>
      </c>
      <c r="D198" s="90">
        <v>0</v>
      </c>
    </row>
    <row r="199" spans="1:4" x14ac:dyDescent="0.2">
      <c r="A199">
        <f t="shared" si="3"/>
        <v>14</v>
      </c>
      <c r="B199" s="136">
        <v>43252</v>
      </c>
      <c r="C199" s="89" t="s">
        <v>152</v>
      </c>
      <c r="D199" s="90">
        <v>0</v>
      </c>
    </row>
    <row r="200" spans="1:4" x14ac:dyDescent="0.2">
      <c r="A200">
        <f t="shared" si="3"/>
        <v>14</v>
      </c>
      <c r="B200" s="136">
        <v>43282</v>
      </c>
      <c r="C200" s="89" t="s">
        <v>152</v>
      </c>
      <c r="D200" s="90">
        <v>0</v>
      </c>
    </row>
    <row r="201" spans="1:4" x14ac:dyDescent="0.2">
      <c r="A201">
        <f t="shared" si="3"/>
        <v>14</v>
      </c>
      <c r="B201" s="136">
        <v>43313</v>
      </c>
      <c r="C201" s="89" t="s">
        <v>152</v>
      </c>
      <c r="D201" s="90">
        <v>0</v>
      </c>
    </row>
    <row r="202" spans="1:4" x14ac:dyDescent="0.2">
      <c r="A202">
        <f t="shared" si="3"/>
        <v>14</v>
      </c>
      <c r="B202" s="136">
        <v>43344</v>
      </c>
      <c r="C202" s="89" t="s">
        <v>152</v>
      </c>
      <c r="D202" s="90">
        <v>0</v>
      </c>
    </row>
    <row r="203" spans="1:4" x14ac:dyDescent="0.2">
      <c r="A203">
        <f t="shared" si="3"/>
        <v>14</v>
      </c>
      <c r="B203" s="136">
        <v>43374</v>
      </c>
      <c r="C203" s="89" t="s">
        <v>152</v>
      </c>
      <c r="D203" s="90">
        <v>0</v>
      </c>
    </row>
    <row r="204" spans="1:4" x14ac:dyDescent="0.2">
      <c r="A204">
        <f t="shared" si="3"/>
        <v>14</v>
      </c>
      <c r="B204" s="136">
        <v>43405</v>
      </c>
      <c r="C204" s="89" t="s">
        <v>152</v>
      </c>
      <c r="D204" s="90">
        <v>0</v>
      </c>
    </row>
    <row r="205" spans="1:4" x14ac:dyDescent="0.2">
      <c r="A205">
        <f t="shared" si="3"/>
        <v>14</v>
      </c>
      <c r="B205" s="136">
        <v>43435</v>
      </c>
      <c r="C205" s="89" t="s">
        <v>152</v>
      </c>
      <c r="D205" s="90">
        <v>0</v>
      </c>
    </row>
    <row r="206" spans="1:4" x14ac:dyDescent="0.2">
      <c r="A206">
        <f t="shared" si="3"/>
        <v>14</v>
      </c>
      <c r="B206" s="136">
        <v>43466</v>
      </c>
      <c r="C206" s="89" t="s">
        <v>152</v>
      </c>
      <c r="D206" s="90">
        <v>0</v>
      </c>
    </row>
    <row r="207" spans="1:4" x14ac:dyDescent="0.2">
      <c r="A207">
        <f t="shared" si="3"/>
        <v>14</v>
      </c>
      <c r="B207" s="136">
        <v>43497</v>
      </c>
      <c r="C207" s="89" t="s">
        <v>152</v>
      </c>
      <c r="D207" s="90">
        <v>0</v>
      </c>
    </row>
    <row r="208" spans="1:4" x14ac:dyDescent="0.2">
      <c r="A208">
        <f t="shared" si="3"/>
        <v>14</v>
      </c>
      <c r="B208" s="136">
        <v>43525</v>
      </c>
      <c r="C208" s="89" t="s">
        <v>152</v>
      </c>
      <c r="D208" s="90">
        <v>0</v>
      </c>
    </row>
    <row r="209" spans="1:4" x14ac:dyDescent="0.2">
      <c r="A209">
        <f t="shared" si="3"/>
        <v>14</v>
      </c>
      <c r="B209" s="136">
        <v>43556</v>
      </c>
      <c r="C209" s="89" t="s">
        <v>152</v>
      </c>
      <c r="D209" s="90">
        <v>0</v>
      </c>
    </row>
    <row r="210" spans="1:4" x14ac:dyDescent="0.2">
      <c r="A210">
        <f t="shared" si="3"/>
        <v>14</v>
      </c>
      <c r="B210" s="136">
        <v>43586</v>
      </c>
      <c r="C210" s="89" t="s">
        <v>152</v>
      </c>
      <c r="D210" s="90">
        <v>0</v>
      </c>
    </row>
    <row r="211" spans="1:4" x14ac:dyDescent="0.2">
      <c r="A211">
        <f t="shared" si="3"/>
        <v>14</v>
      </c>
      <c r="B211" s="136">
        <v>43617</v>
      </c>
      <c r="C211" s="89" t="s">
        <v>152</v>
      </c>
      <c r="D211" s="90">
        <v>0</v>
      </c>
    </row>
    <row r="212" spans="1:4" x14ac:dyDescent="0.2">
      <c r="A212">
        <f t="shared" si="3"/>
        <v>14</v>
      </c>
      <c r="B212" s="136">
        <v>43647</v>
      </c>
      <c r="C212" s="89" t="s">
        <v>152</v>
      </c>
      <c r="D212" s="90">
        <v>0</v>
      </c>
    </row>
    <row r="213" spans="1:4" x14ac:dyDescent="0.2">
      <c r="A213">
        <f t="shared" si="3"/>
        <v>14</v>
      </c>
      <c r="B213" s="136">
        <v>43678</v>
      </c>
      <c r="C213" s="89" t="s">
        <v>152</v>
      </c>
      <c r="D213" s="90">
        <v>0</v>
      </c>
    </row>
    <row r="214" spans="1:4" x14ac:dyDescent="0.2">
      <c r="A214">
        <f t="shared" si="3"/>
        <v>14</v>
      </c>
      <c r="B214" s="136">
        <v>43709</v>
      </c>
      <c r="C214" s="89" t="s">
        <v>152</v>
      </c>
      <c r="D214" s="90">
        <v>0</v>
      </c>
    </row>
    <row r="215" spans="1:4" x14ac:dyDescent="0.2">
      <c r="A215">
        <f t="shared" si="3"/>
        <v>14</v>
      </c>
      <c r="B215" s="136">
        <v>43739</v>
      </c>
      <c r="C215" s="89" t="s">
        <v>152</v>
      </c>
      <c r="D215" s="90">
        <v>0</v>
      </c>
    </row>
    <row r="216" spans="1:4" x14ac:dyDescent="0.2">
      <c r="A216">
        <f t="shared" si="3"/>
        <v>14</v>
      </c>
      <c r="B216" s="136">
        <v>43770</v>
      </c>
      <c r="C216" s="89" t="s">
        <v>152</v>
      </c>
      <c r="D216" s="90">
        <v>0</v>
      </c>
    </row>
    <row r="217" spans="1:4" x14ac:dyDescent="0.2">
      <c r="A217">
        <f t="shared" si="3"/>
        <v>14</v>
      </c>
      <c r="B217" s="136">
        <v>43800</v>
      </c>
      <c r="C217" s="89" t="s">
        <v>152</v>
      </c>
      <c r="D217" s="90">
        <v>0</v>
      </c>
    </row>
    <row r="218" spans="1:4" x14ac:dyDescent="0.2">
      <c r="A218">
        <f t="shared" si="3"/>
        <v>14</v>
      </c>
      <c r="B218" s="136">
        <v>43831</v>
      </c>
      <c r="C218" s="89" t="s">
        <v>152</v>
      </c>
      <c r="D218" s="90">
        <v>0</v>
      </c>
    </row>
    <row r="219" spans="1:4" x14ac:dyDescent="0.2">
      <c r="A219">
        <f t="shared" si="3"/>
        <v>14</v>
      </c>
      <c r="B219" s="136">
        <v>43862</v>
      </c>
      <c r="C219" s="89" t="s">
        <v>152</v>
      </c>
      <c r="D219" s="90">
        <v>0</v>
      </c>
    </row>
    <row r="220" spans="1:4" x14ac:dyDescent="0.2">
      <c r="A220">
        <f t="shared" si="3"/>
        <v>14</v>
      </c>
      <c r="B220" s="136">
        <v>43891</v>
      </c>
      <c r="C220" s="89" t="s">
        <v>152</v>
      </c>
      <c r="D220" s="90">
        <v>0</v>
      </c>
    </row>
    <row r="221" spans="1:4" x14ac:dyDescent="0.2">
      <c r="A221">
        <f t="shared" si="3"/>
        <v>14</v>
      </c>
      <c r="B221" s="136">
        <v>43922</v>
      </c>
      <c r="C221" s="89" t="s">
        <v>152</v>
      </c>
      <c r="D221" s="90">
        <v>0</v>
      </c>
    </row>
    <row r="222" spans="1:4" x14ac:dyDescent="0.2">
      <c r="A222">
        <f t="shared" si="3"/>
        <v>14</v>
      </c>
      <c r="B222" s="136">
        <v>43952</v>
      </c>
      <c r="C222" s="89" t="s">
        <v>152</v>
      </c>
      <c r="D222" s="90">
        <v>0</v>
      </c>
    </row>
    <row r="223" spans="1:4" x14ac:dyDescent="0.2">
      <c r="A223">
        <f t="shared" si="3"/>
        <v>14</v>
      </c>
      <c r="B223" s="136">
        <v>43983</v>
      </c>
      <c r="C223" s="89" t="s">
        <v>152</v>
      </c>
      <c r="D223" s="90">
        <v>0</v>
      </c>
    </row>
    <row r="224" spans="1:4" x14ac:dyDescent="0.2">
      <c r="A224">
        <f t="shared" si="3"/>
        <v>14</v>
      </c>
      <c r="B224" s="136">
        <v>44013</v>
      </c>
      <c r="C224" s="89" t="s">
        <v>152</v>
      </c>
      <c r="D224" s="90">
        <v>0</v>
      </c>
    </row>
    <row r="225" spans="1:4" x14ac:dyDescent="0.2">
      <c r="A225">
        <f t="shared" si="3"/>
        <v>14</v>
      </c>
      <c r="B225" s="136">
        <v>44044</v>
      </c>
      <c r="C225" s="89" t="s">
        <v>152</v>
      </c>
      <c r="D225" s="90">
        <v>0</v>
      </c>
    </row>
    <row r="226" spans="1:4" x14ac:dyDescent="0.2">
      <c r="A226">
        <f t="shared" si="3"/>
        <v>14</v>
      </c>
      <c r="B226" s="136">
        <v>44075</v>
      </c>
      <c r="C226" s="89" t="s">
        <v>152</v>
      </c>
      <c r="D226" s="90">
        <v>0</v>
      </c>
    </row>
    <row r="227" spans="1:4" x14ac:dyDescent="0.2">
      <c r="A227">
        <f t="shared" si="3"/>
        <v>14</v>
      </c>
      <c r="B227" s="136">
        <v>44105</v>
      </c>
      <c r="C227" s="89" t="s">
        <v>152</v>
      </c>
      <c r="D227" s="90">
        <v>0</v>
      </c>
    </row>
    <row r="228" spans="1:4" x14ac:dyDescent="0.2">
      <c r="A228">
        <f t="shared" si="3"/>
        <v>14</v>
      </c>
      <c r="B228" s="136">
        <v>44136</v>
      </c>
      <c r="C228" s="89" t="s">
        <v>152</v>
      </c>
      <c r="D228" s="90">
        <v>0</v>
      </c>
    </row>
    <row r="229" spans="1:4" x14ac:dyDescent="0.2">
      <c r="A229">
        <f t="shared" si="3"/>
        <v>14</v>
      </c>
      <c r="B229" s="136">
        <v>44166</v>
      </c>
      <c r="C229" s="89" t="s">
        <v>152</v>
      </c>
      <c r="D229" s="90">
        <v>0</v>
      </c>
    </row>
  </sheetData>
  <autoFilter ref="A3:X23">
    <filterColumn colId="0">
      <filters>
        <filter val="14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>
    <pageSetUpPr fitToPage="1"/>
  </sheetPr>
  <dimension ref="A1:X1150"/>
  <sheetViews>
    <sheetView workbookViewId="0">
      <selection activeCell="A5" sqref="A5:A1150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18.5703125" style="89" bestFit="1" customWidth="1"/>
    <col min="5" max="5" width="9.7109375" style="90" customWidth="1"/>
    <col min="6" max="6" width="13.85546875" style="89" customWidth="1"/>
    <col min="7" max="7" width="12.5703125" style="90" customWidth="1"/>
    <col min="8" max="9" width="9.7109375" style="90" customWidth="1"/>
    <col min="10" max="10" width="9.85546875" style="89" customWidth="1"/>
    <col min="11" max="11" width="8.140625" customWidth="1"/>
    <col min="12" max="12" width="8.5703125" customWidth="1"/>
    <col min="13" max="13" width="8.85546875" customWidth="1"/>
    <col min="14" max="15" width="8.140625" customWidth="1"/>
    <col min="16" max="16" width="7.7109375" customWidth="1"/>
    <col min="17" max="17" width="8.140625" customWidth="1"/>
    <col min="18" max="18" width="7.7109375" customWidth="1"/>
  </cols>
  <sheetData>
    <row r="1" spans="1:24" ht="26.25" thickBot="1" x14ac:dyDescent="0.25">
      <c r="A1" t="s">
        <v>182</v>
      </c>
      <c r="B1" s="93" t="s">
        <v>183</v>
      </c>
      <c r="C1" s="1" t="s">
        <v>184</v>
      </c>
      <c r="D1" s="60" t="s">
        <v>185</v>
      </c>
      <c r="E1" s="59">
        <f>SUM(E4:E65536)</f>
        <v>1380.3352052700009</v>
      </c>
      <c r="F1" s="60" t="s">
        <v>48</v>
      </c>
      <c r="G1" s="59">
        <f>SUM(G4:G65536)</f>
        <v>1380.3352052700009</v>
      </c>
      <c r="H1" s="91" t="s">
        <v>186</v>
      </c>
      <c r="I1" s="91"/>
      <c r="J1" s="92"/>
    </row>
    <row r="2" spans="1:24" ht="25.5" x14ac:dyDescent="0.2">
      <c r="B2" s="88" t="s">
        <v>3</v>
      </c>
      <c r="C2" s="9"/>
      <c r="D2" s="9"/>
      <c r="E2" s="82" t="s">
        <v>5</v>
      </c>
      <c r="F2" s="62" t="s">
        <v>69</v>
      </c>
      <c r="G2" s="63" t="s">
        <v>52</v>
      </c>
      <c r="H2" s="62" t="s">
        <v>45</v>
      </c>
      <c r="I2" s="63" t="s">
        <v>47</v>
      </c>
      <c r="J2" s="86" t="s">
        <v>64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0" t="s">
        <v>51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7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hidden="1" x14ac:dyDescent="0.2">
      <c r="A4">
        <f>INDEX(BucketTable,MATCH(B4,SumMonths,0),1)</f>
        <v>1</v>
      </c>
      <c r="B4" s="136">
        <v>37316</v>
      </c>
      <c r="C4" s="89" t="s">
        <v>153</v>
      </c>
      <c r="D4" s="89" t="s">
        <v>55</v>
      </c>
      <c r="E4" s="90">
        <v>0</v>
      </c>
      <c r="F4" s="89">
        <v>0</v>
      </c>
      <c r="G4" s="90">
        <v>0</v>
      </c>
      <c r="H4" s="90">
        <v>0</v>
      </c>
      <c r="I4" s="90">
        <v>0</v>
      </c>
      <c r="J4" s="89">
        <v>100</v>
      </c>
    </row>
    <row r="5" spans="1:24" hidden="1" x14ac:dyDescent="0.2">
      <c r="A5">
        <f t="shared" ref="A5:A68" si="0">INDEX(BucketTable,MATCH(B5,SumMonths,0),1)</f>
        <v>1</v>
      </c>
      <c r="B5" s="136">
        <v>37316</v>
      </c>
      <c r="C5" s="89" t="s">
        <v>154</v>
      </c>
      <c r="D5" s="89" t="s">
        <v>55</v>
      </c>
      <c r="E5" s="90">
        <v>0</v>
      </c>
      <c r="F5" s="89">
        <v>0</v>
      </c>
      <c r="G5" s="90">
        <v>0</v>
      </c>
      <c r="H5" s="90">
        <v>-0.01</v>
      </c>
      <c r="I5" s="90">
        <v>0</v>
      </c>
      <c r="J5" s="89">
        <v>100</v>
      </c>
    </row>
    <row r="6" spans="1:24" hidden="1" x14ac:dyDescent="0.2">
      <c r="A6">
        <f t="shared" si="0"/>
        <v>1</v>
      </c>
      <c r="B6" s="136">
        <v>37316</v>
      </c>
      <c r="C6" s="89" t="s">
        <v>155</v>
      </c>
      <c r="D6" s="89" t="s">
        <v>55</v>
      </c>
      <c r="E6" s="90">
        <v>0</v>
      </c>
      <c r="F6" s="89">
        <v>0</v>
      </c>
      <c r="G6" s="90">
        <v>0</v>
      </c>
      <c r="H6" s="90">
        <v>-1.8952846527100001E-2</v>
      </c>
      <c r="I6" s="90">
        <v>0</v>
      </c>
      <c r="J6" s="89">
        <v>100</v>
      </c>
    </row>
    <row r="7" spans="1:24" hidden="1" x14ac:dyDescent="0.2">
      <c r="A7">
        <f t="shared" si="0"/>
        <v>1</v>
      </c>
      <c r="B7" s="136">
        <v>37316</v>
      </c>
      <c r="C7" s="89" t="s">
        <v>99</v>
      </c>
      <c r="D7" s="89" t="s">
        <v>55</v>
      </c>
      <c r="E7" s="90">
        <v>0</v>
      </c>
      <c r="F7" s="89">
        <v>0</v>
      </c>
      <c r="G7" s="90">
        <v>0</v>
      </c>
      <c r="H7" s="90">
        <v>-0.1</v>
      </c>
      <c r="I7" s="90">
        <v>0</v>
      </c>
      <c r="J7" s="89">
        <v>100</v>
      </c>
    </row>
    <row r="8" spans="1:24" hidden="1" x14ac:dyDescent="0.2">
      <c r="A8">
        <f t="shared" si="0"/>
        <v>1</v>
      </c>
      <c r="B8" s="136">
        <v>37316</v>
      </c>
      <c r="C8" s="89" t="s">
        <v>100</v>
      </c>
      <c r="D8" s="89" t="s">
        <v>55</v>
      </c>
      <c r="E8" s="90">
        <v>0</v>
      </c>
      <c r="F8" s="89">
        <v>0</v>
      </c>
      <c r="G8" s="90">
        <v>0</v>
      </c>
      <c r="H8" s="90">
        <v>-0.1</v>
      </c>
      <c r="I8" s="90">
        <v>0</v>
      </c>
      <c r="J8" s="89">
        <v>100</v>
      </c>
    </row>
    <row r="9" spans="1:24" hidden="1" x14ac:dyDescent="0.2">
      <c r="A9">
        <f t="shared" si="0"/>
        <v>1</v>
      </c>
      <c r="B9" s="136">
        <v>37316</v>
      </c>
      <c r="C9" s="89" t="s">
        <v>156</v>
      </c>
      <c r="D9" s="89" t="s">
        <v>55</v>
      </c>
      <c r="E9" s="90">
        <v>0</v>
      </c>
      <c r="F9" s="89">
        <v>0</v>
      </c>
      <c r="G9" s="90">
        <v>0</v>
      </c>
      <c r="H9" s="90">
        <v>0</v>
      </c>
      <c r="I9" s="90">
        <v>0</v>
      </c>
      <c r="J9" s="89">
        <v>100</v>
      </c>
    </row>
    <row r="10" spans="1:24" hidden="1" x14ac:dyDescent="0.2">
      <c r="A10">
        <f t="shared" si="0"/>
        <v>1</v>
      </c>
      <c r="B10" s="136">
        <v>37316</v>
      </c>
      <c r="C10" s="89" t="s">
        <v>157</v>
      </c>
      <c r="D10" s="89" t="s">
        <v>55</v>
      </c>
      <c r="E10" s="90">
        <v>0</v>
      </c>
      <c r="F10" s="89">
        <v>0</v>
      </c>
      <c r="G10" s="90">
        <v>0</v>
      </c>
      <c r="H10" s="90">
        <v>2.0692229270000001E-2</v>
      </c>
      <c r="I10" s="90">
        <v>0</v>
      </c>
      <c r="J10" s="89">
        <v>100</v>
      </c>
    </row>
    <row r="11" spans="1:24" hidden="1" x14ac:dyDescent="0.2">
      <c r="A11">
        <f t="shared" si="0"/>
        <v>1</v>
      </c>
      <c r="B11" s="136">
        <v>37316</v>
      </c>
      <c r="C11" s="89" t="s">
        <v>158</v>
      </c>
      <c r="D11" s="89" t="s">
        <v>55</v>
      </c>
      <c r="E11" s="90">
        <v>0</v>
      </c>
      <c r="F11" s="89">
        <v>0</v>
      </c>
      <c r="G11" s="90">
        <v>0</v>
      </c>
      <c r="H11" s="90">
        <v>1.26E-2</v>
      </c>
      <c r="I11" s="90">
        <v>0</v>
      </c>
      <c r="J11" s="89">
        <v>100</v>
      </c>
    </row>
    <row r="12" spans="1:24" hidden="1" x14ac:dyDescent="0.2">
      <c r="A12">
        <f t="shared" si="0"/>
        <v>1</v>
      </c>
      <c r="B12" s="136">
        <v>37316</v>
      </c>
      <c r="C12" s="89" t="s">
        <v>159</v>
      </c>
      <c r="D12" s="89" t="s">
        <v>55</v>
      </c>
      <c r="E12" s="90">
        <v>0</v>
      </c>
      <c r="F12" s="89">
        <v>0</v>
      </c>
      <c r="G12" s="90">
        <v>0</v>
      </c>
      <c r="H12" s="90">
        <v>0</v>
      </c>
      <c r="I12" s="90">
        <v>0</v>
      </c>
      <c r="J12" s="89">
        <v>100</v>
      </c>
    </row>
    <row r="13" spans="1:24" hidden="1" x14ac:dyDescent="0.2">
      <c r="A13">
        <f t="shared" si="0"/>
        <v>1</v>
      </c>
      <c r="B13" s="136">
        <v>37316</v>
      </c>
      <c r="C13" s="89" t="s">
        <v>97</v>
      </c>
      <c r="D13" s="89" t="s">
        <v>55</v>
      </c>
      <c r="E13" s="90">
        <v>0</v>
      </c>
      <c r="F13" s="89">
        <v>0</v>
      </c>
      <c r="G13" s="90">
        <v>0</v>
      </c>
      <c r="H13" s="90">
        <v>0</v>
      </c>
      <c r="I13" s="90">
        <v>0</v>
      </c>
      <c r="J13" s="89">
        <v>100</v>
      </c>
    </row>
    <row r="14" spans="1:24" hidden="1" x14ac:dyDescent="0.2">
      <c r="A14">
        <f t="shared" si="0"/>
        <v>1</v>
      </c>
      <c r="B14" s="136">
        <v>37316</v>
      </c>
      <c r="C14" s="89" t="s">
        <v>160</v>
      </c>
      <c r="D14" s="89" t="s">
        <v>55</v>
      </c>
      <c r="E14" s="90">
        <v>0</v>
      </c>
      <c r="F14" s="89">
        <v>0</v>
      </c>
      <c r="G14" s="90">
        <v>0</v>
      </c>
      <c r="H14" s="90">
        <v>0</v>
      </c>
      <c r="I14" s="90">
        <v>0</v>
      </c>
      <c r="J14" s="89">
        <v>100</v>
      </c>
    </row>
    <row r="15" spans="1:24" hidden="1" x14ac:dyDescent="0.2">
      <c r="A15">
        <f t="shared" si="0"/>
        <v>1</v>
      </c>
      <c r="B15" s="136">
        <v>37316</v>
      </c>
      <c r="C15" s="89" t="s">
        <v>161</v>
      </c>
      <c r="D15" s="89" t="s">
        <v>55</v>
      </c>
      <c r="E15" s="90">
        <v>0</v>
      </c>
      <c r="F15" s="89">
        <v>0</v>
      </c>
      <c r="G15" s="90">
        <v>0</v>
      </c>
      <c r="H15" s="90">
        <v>-0.1</v>
      </c>
      <c r="I15" s="90">
        <v>0</v>
      </c>
      <c r="J15" s="89">
        <v>100</v>
      </c>
    </row>
    <row r="16" spans="1:24" hidden="1" x14ac:dyDescent="0.2">
      <c r="A16">
        <f t="shared" si="0"/>
        <v>1</v>
      </c>
      <c r="B16" s="136">
        <v>37316</v>
      </c>
      <c r="C16" s="89" t="s">
        <v>101</v>
      </c>
      <c r="D16" s="89" t="s">
        <v>55</v>
      </c>
      <c r="E16" s="90">
        <v>0</v>
      </c>
      <c r="F16" s="89">
        <v>0</v>
      </c>
      <c r="G16" s="90">
        <v>0</v>
      </c>
      <c r="H16" s="90">
        <v>-0.1</v>
      </c>
      <c r="I16" s="90">
        <v>0</v>
      </c>
      <c r="J16" s="89">
        <v>100</v>
      </c>
    </row>
    <row r="17" spans="1:10" hidden="1" x14ac:dyDescent="0.2">
      <c r="A17">
        <f t="shared" si="0"/>
        <v>1</v>
      </c>
      <c r="B17" s="136">
        <v>37316</v>
      </c>
      <c r="C17" s="89" t="s">
        <v>162</v>
      </c>
      <c r="D17" s="89" t="s">
        <v>55</v>
      </c>
      <c r="E17" s="90">
        <v>0</v>
      </c>
      <c r="F17" s="89">
        <v>0</v>
      </c>
      <c r="G17" s="90">
        <v>0</v>
      </c>
      <c r="H17" s="90">
        <v>-2.5000000000000001E-2</v>
      </c>
      <c r="I17" s="90">
        <v>0</v>
      </c>
      <c r="J17" s="89">
        <v>100</v>
      </c>
    </row>
    <row r="18" spans="1:10" hidden="1" x14ac:dyDescent="0.2">
      <c r="A18">
        <f t="shared" si="0"/>
        <v>1</v>
      </c>
      <c r="B18" s="136">
        <v>37316</v>
      </c>
      <c r="C18" s="89" t="s">
        <v>164</v>
      </c>
      <c r="D18" s="89" t="s">
        <v>55</v>
      </c>
      <c r="E18" s="90">
        <v>0</v>
      </c>
      <c r="F18" s="89">
        <v>0</v>
      </c>
      <c r="G18" s="90">
        <v>0</v>
      </c>
      <c r="H18" s="90">
        <v>-3.8374066352900001E-3</v>
      </c>
      <c r="I18" s="90">
        <v>0</v>
      </c>
      <c r="J18" s="89">
        <v>100</v>
      </c>
    </row>
    <row r="19" spans="1:10" hidden="1" x14ac:dyDescent="0.2">
      <c r="A19">
        <f t="shared" si="0"/>
        <v>1</v>
      </c>
      <c r="B19" s="136">
        <v>37316</v>
      </c>
      <c r="C19" s="89" t="s">
        <v>165</v>
      </c>
      <c r="D19" s="89" t="s">
        <v>55</v>
      </c>
      <c r="E19" s="90">
        <v>0</v>
      </c>
      <c r="F19" s="89">
        <v>0</v>
      </c>
      <c r="G19" s="90">
        <v>0</v>
      </c>
      <c r="H19" s="90">
        <v>-1.1363625526499999E-3</v>
      </c>
      <c r="I19" s="90">
        <v>0</v>
      </c>
      <c r="J19" s="89">
        <v>100</v>
      </c>
    </row>
    <row r="20" spans="1:10" hidden="1" x14ac:dyDescent="0.2">
      <c r="A20">
        <f t="shared" si="0"/>
        <v>1</v>
      </c>
      <c r="B20" s="136">
        <v>37316</v>
      </c>
      <c r="C20" s="89" t="s">
        <v>166</v>
      </c>
      <c r="D20" s="89" t="s">
        <v>55</v>
      </c>
      <c r="E20" s="90">
        <v>0</v>
      </c>
      <c r="F20" s="89">
        <v>0</v>
      </c>
      <c r="G20" s="90">
        <v>0</v>
      </c>
      <c r="H20" s="90">
        <v>0</v>
      </c>
      <c r="I20" s="90">
        <v>0</v>
      </c>
      <c r="J20" s="89">
        <v>100</v>
      </c>
    </row>
    <row r="21" spans="1:10" hidden="1" x14ac:dyDescent="0.2">
      <c r="A21">
        <f t="shared" si="0"/>
        <v>1</v>
      </c>
      <c r="B21" s="136">
        <v>37316</v>
      </c>
      <c r="C21" s="89" t="s">
        <v>167</v>
      </c>
      <c r="D21" s="89" t="s">
        <v>55</v>
      </c>
      <c r="E21" s="90">
        <v>0</v>
      </c>
      <c r="F21" s="89">
        <v>0</v>
      </c>
      <c r="G21" s="90">
        <v>0</v>
      </c>
      <c r="H21" s="90">
        <v>0</v>
      </c>
      <c r="I21" s="90">
        <v>0</v>
      </c>
      <c r="J21" s="89">
        <v>100</v>
      </c>
    </row>
    <row r="22" spans="1:10" hidden="1" x14ac:dyDescent="0.2">
      <c r="A22">
        <f t="shared" si="0"/>
        <v>1</v>
      </c>
      <c r="B22" s="136">
        <v>37316</v>
      </c>
      <c r="C22" s="89" t="s">
        <v>168</v>
      </c>
      <c r="D22" s="89" t="s">
        <v>55</v>
      </c>
      <c r="E22" s="90">
        <v>0</v>
      </c>
      <c r="F22" s="89">
        <v>0</v>
      </c>
      <c r="G22" s="90">
        <v>0</v>
      </c>
      <c r="H22" s="90">
        <v>5.0000000000000001E-4</v>
      </c>
      <c r="I22" s="90">
        <v>0</v>
      </c>
      <c r="J22" s="89">
        <v>100</v>
      </c>
    </row>
    <row r="23" spans="1:10" hidden="1" x14ac:dyDescent="0.2">
      <c r="A23">
        <f t="shared" si="0"/>
        <v>1</v>
      </c>
      <c r="B23" s="136">
        <v>37316</v>
      </c>
      <c r="C23" s="89" t="s">
        <v>169</v>
      </c>
      <c r="D23" s="89" t="s">
        <v>55</v>
      </c>
      <c r="E23" s="90">
        <v>0</v>
      </c>
      <c r="F23" s="89">
        <v>0</v>
      </c>
      <c r="G23" s="90">
        <v>0</v>
      </c>
      <c r="H23" s="90">
        <v>0.02</v>
      </c>
      <c r="I23" s="90">
        <v>0</v>
      </c>
      <c r="J23" s="89">
        <v>100</v>
      </c>
    </row>
    <row r="24" spans="1:10" hidden="1" x14ac:dyDescent="0.2">
      <c r="A24">
        <f t="shared" si="0"/>
        <v>1</v>
      </c>
      <c r="B24" s="136">
        <v>37316</v>
      </c>
      <c r="C24" s="89" t="s">
        <v>102</v>
      </c>
      <c r="D24" s="89" t="s">
        <v>55</v>
      </c>
      <c r="E24" s="90">
        <v>0</v>
      </c>
      <c r="F24" s="89">
        <v>0</v>
      </c>
      <c r="G24" s="90">
        <v>0</v>
      </c>
      <c r="H24" s="90">
        <v>-0.01</v>
      </c>
      <c r="I24" s="90">
        <v>0</v>
      </c>
      <c r="J24" s="89">
        <v>100</v>
      </c>
    </row>
    <row r="25" spans="1:10" hidden="1" x14ac:dyDescent="0.2">
      <c r="A25">
        <f t="shared" si="0"/>
        <v>1</v>
      </c>
      <c r="B25" s="136">
        <v>37316</v>
      </c>
      <c r="C25" s="89" t="s">
        <v>170</v>
      </c>
      <c r="D25" s="89" t="s">
        <v>55</v>
      </c>
      <c r="E25" s="90">
        <v>0</v>
      </c>
      <c r="F25" s="89">
        <v>0</v>
      </c>
      <c r="G25" s="90">
        <v>0</v>
      </c>
      <c r="H25" s="90">
        <v>0</v>
      </c>
      <c r="I25" s="90">
        <v>0</v>
      </c>
      <c r="J25" s="89">
        <v>100</v>
      </c>
    </row>
    <row r="26" spans="1:10" hidden="1" x14ac:dyDescent="0.2">
      <c r="A26">
        <f t="shared" si="0"/>
        <v>1</v>
      </c>
      <c r="B26" s="136">
        <v>37316</v>
      </c>
      <c r="C26" s="89" t="s">
        <v>103</v>
      </c>
      <c r="D26" s="89" t="s">
        <v>55</v>
      </c>
      <c r="E26" s="90">
        <v>0</v>
      </c>
      <c r="F26" s="89">
        <v>0</v>
      </c>
      <c r="G26" s="90">
        <v>0</v>
      </c>
      <c r="H26" s="90">
        <v>-0.1</v>
      </c>
      <c r="I26" s="90">
        <v>0</v>
      </c>
      <c r="J26" s="89">
        <v>100</v>
      </c>
    </row>
    <row r="27" spans="1:10" hidden="1" x14ac:dyDescent="0.2">
      <c r="A27">
        <f t="shared" si="0"/>
        <v>1</v>
      </c>
      <c r="B27" s="136">
        <v>37316</v>
      </c>
      <c r="C27" s="89" t="s">
        <v>171</v>
      </c>
      <c r="D27" s="89" t="s">
        <v>55</v>
      </c>
      <c r="E27" s="90">
        <v>0</v>
      </c>
      <c r="F27" s="89">
        <v>0</v>
      </c>
      <c r="G27" s="90">
        <v>0</v>
      </c>
      <c r="H27" s="90">
        <v>0.02</v>
      </c>
      <c r="I27" s="90">
        <v>0</v>
      </c>
      <c r="J27" s="89">
        <v>100</v>
      </c>
    </row>
    <row r="28" spans="1:10" hidden="1" x14ac:dyDescent="0.2">
      <c r="A28">
        <f t="shared" si="0"/>
        <v>1</v>
      </c>
      <c r="B28" s="136">
        <v>37316</v>
      </c>
      <c r="C28" s="89" t="s">
        <v>154</v>
      </c>
      <c r="D28" s="89" t="s">
        <v>57</v>
      </c>
      <c r="E28" s="90">
        <v>0</v>
      </c>
      <c r="F28" s="89">
        <v>0</v>
      </c>
      <c r="G28" s="90">
        <v>0</v>
      </c>
      <c r="H28" s="90">
        <v>-0.01</v>
      </c>
      <c r="I28" s="90">
        <v>0</v>
      </c>
      <c r="J28" s="89">
        <v>100</v>
      </c>
    </row>
    <row r="29" spans="1:10" hidden="1" x14ac:dyDescent="0.2">
      <c r="A29">
        <f t="shared" si="0"/>
        <v>1</v>
      </c>
      <c r="B29" s="136">
        <v>37316</v>
      </c>
      <c r="C29" s="89" t="s">
        <v>160</v>
      </c>
      <c r="D29" s="89" t="s">
        <v>57</v>
      </c>
      <c r="E29" s="90">
        <v>0</v>
      </c>
      <c r="F29" s="89">
        <v>0</v>
      </c>
      <c r="G29" s="90">
        <v>0</v>
      </c>
      <c r="H29" s="90">
        <v>0</v>
      </c>
      <c r="I29" s="90">
        <v>0</v>
      </c>
      <c r="J29" s="89">
        <v>100</v>
      </c>
    </row>
    <row r="30" spans="1:10" hidden="1" x14ac:dyDescent="0.2">
      <c r="A30">
        <f t="shared" si="0"/>
        <v>1</v>
      </c>
      <c r="B30" s="136">
        <v>37316</v>
      </c>
      <c r="C30" s="89" t="s">
        <v>103</v>
      </c>
      <c r="D30" s="89" t="s">
        <v>57</v>
      </c>
      <c r="E30" s="90">
        <v>0</v>
      </c>
      <c r="F30" s="89">
        <v>0</v>
      </c>
      <c r="G30" s="90">
        <v>0</v>
      </c>
      <c r="H30" s="90">
        <v>-0.1</v>
      </c>
      <c r="I30" s="90">
        <v>0</v>
      </c>
      <c r="J30" s="89">
        <v>100</v>
      </c>
    </row>
    <row r="31" spans="1:10" hidden="1" x14ac:dyDescent="0.2">
      <c r="A31">
        <f t="shared" si="0"/>
        <v>2</v>
      </c>
      <c r="B31" s="136">
        <v>37347</v>
      </c>
      <c r="C31" s="89" t="s">
        <v>153</v>
      </c>
      <c r="D31" s="89" t="s">
        <v>55</v>
      </c>
      <c r="E31" s="90">
        <v>0</v>
      </c>
      <c r="F31" s="89">
        <v>0</v>
      </c>
      <c r="G31" s="90">
        <v>0</v>
      </c>
      <c r="H31" s="90">
        <v>3.0584335320000002E-3</v>
      </c>
      <c r="I31" s="90">
        <v>0</v>
      </c>
      <c r="J31" s="89">
        <v>0</v>
      </c>
    </row>
    <row r="32" spans="1:10" hidden="1" x14ac:dyDescent="0.2">
      <c r="A32">
        <f t="shared" si="0"/>
        <v>2</v>
      </c>
      <c r="B32" s="136">
        <v>37347</v>
      </c>
      <c r="C32" s="89" t="s">
        <v>154</v>
      </c>
      <c r="D32" s="89" t="s">
        <v>55</v>
      </c>
      <c r="E32" s="90">
        <v>-22.483822320000002</v>
      </c>
      <c r="F32" s="89">
        <v>0</v>
      </c>
      <c r="G32" s="90">
        <v>-22.483822320000002</v>
      </c>
      <c r="H32" s="90">
        <v>-0.01</v>
      </c>
      <c r="I32" s="90">
        <v>0.22483822320000002</v>
      </c>
      <c r="J32" s="89">
        <v>0</v>
      </c>
    </row>
    <row r="33" spans="1:10" hidden="1" x14ac:dyDescent="0.2">
      <c r="A33">
        <f t="shared" si="0"/>
        <v>2</v>
      </c>
      <c r="B33" s="136">
        <v>37347</v>
      </c>
      <c r="C33" s="89" t="s">
        <v>155</v>
      </c>
      <c r="D33" s="89" t="s">
        <v>55</v>
      </c>
      <c r="E33" s="90">
        <v>-29.978429760000001</v>
      </c>
      <c r="F33" s="89">
        <v>0</v>
      </c>
      <c r="G33" s="90">
        <v>-29.978429760000001</v>
      </c>
      <c r="H33" s="90">
        <v>-5.70511817933E-3</v>
      </c>
      <c r="I33" s="90">
        <v>0.17103048461154349</v>
      </c>
      <c r="J33" s="89">
        <v>0</v>
      </c>
    </row>
    <row r="34" spans="1:10" hidden="1" x14ac:dyDescent="0.2">
      <c r="A34">
        <f t="shared" si="0"/>
        <v>2</v>
      </c>
      <c r="B34" s="136">
        <v>37347</v>
      </c>
      <c r="C34" s="89" t="s">
        <v>99</v>
      </c>
      <c r="D34" s="89" t="s">
        <v>55</v>
      </c>
      <c r="E34" s="90">
        <v>22.243994879999999</v>
      </c>
      <c r="F34" s="89">
        <v>0</v>
      </c>
      <c r="G34" s="90">
        <v>22.243994879999999</v>
      </c>
      <c r="H34" s="90">
        <v>-0.1</v>
      </c>
      <c r="I34" s="90">
        <v>-2.224399488</v>
      </c>
      <c r="J34" s="89">
        <v>0</v>
      </c>
    </row>
    <row r="35" spans="1:10" hidden="1" x14ac:dyDescent="0.2">
      <c r="A35">
        <f t="shared" si="0"/>
        <v>2</v>
      </c>
      <c r="B35" s="136">
        <v>37347</v>
      </c>
      <c r="C35" s="89" t="s">
        <v>100</v>
      </c>
      <c r="D35" s="89" t="s">
        <v>55</v>
      </c>
      <c r="E35" s="90">
        <v>-2.9978429800000002</v>
      </c>
      <c r="F35" s="89">
        <v>0</v>
      </c>
      <c r="G35" s="90">
        <v>-2.9978429800000002</v>
      </c>
      <c r="H35" s="90">
        <v>-0.1</v>
      </c>
      <c r="I35" s="90">
        <v>0.29978429800000006</v>
      </c>
      <c r="J35" s="89">
        <v>0</v>
      </c>
    </row>
    <row r="36" spans="1:10" hidden="1" x14ac:dyDescent="0.2">
      <c r="A36">
        <f t="shared" si="0"/>
        <v>2</v>
      </c>
      <c r="B36" s="136">
        <v>37347</v>
      </c>
      <c r="C36" s="89" t="s">
        <v>156</v>
      </c>
      <c r="D36" s="89" t="s">
        <v>55</v>
      </c>
      <c r="E36" s="90">
        <v>0</v>
      </c>
      <c r="F36" s="89">
        <v>0</v>
      </c>
      <c r="G36" s="90">
        <v>0</v>
      </c>
      <c r="H36" s="90">
        <v>0</v>
      </c>
      <c r="I36" s="90">
        <v>0</v>
      </c>
      <c r="J36" s="89">
        <v>0</v>
      </c>
    </row>
    <row r="37" spans="1:10" hidden="1" x14ac:dyDescent="0.2">
      <c r="A37">
        <f t="shared" si="0"/>
        <v>2</v>
      </c>
      <c r="B37" s="136">
        <v>37347</v>
      </c>
      <c r="C37" s="89" t="s">
        <v>157</v>
      </c>
      <c r="D37" s="89" t="s">
        <v>55</v>
      </c>
      <c r="E37" s="90">
        <v>0</v>
      </c>
      <c r="F37" s="89">
        <v>0</v>
      </c>
      <c r="G37" s="90">
        <v>0</v>
      </c>
      <c r="H37" s="90">
        <v>0</v>
      </c>
      <c r="I37" s="90">
        <v>0</v>
      </c>
      <c r="J37" s="89">
        <v>0</v>
      </c>
    </row>
    <row r="38" spans="1:10" hidden="1" x14ac:dyDescent="0.2">
      <c r="A38">
        <f t="shared" si="0"/>
        <v>2</v>
      </c>
      <c r="B38" s="136">
        <v>37347</v>
      </c>
      <c r="C38" s="89" t="s">
        <v>158</v>
      </c>
      <c r="D38" s="89" t="s">
        <v>55</v>
      </c>
      <c r="E38" s="90">
        <v>0</v>
      </c>
      <c r="F38" s="89">
        <v>0</v>
      </c>
      <c r="G38" s="90">
        <v>0</v>
      </c>
      <c r="H38" s="90">
        <v>1.26E-2</v>
      </c>
      <c r="I38" s="90">
        <v>0</v>
      </c>
      <c r="J38" s="89">
        <v>0</v>
      </c>
    </row>
    <row r="39" spans="1:10" hidden="1" x14ac:dyDescent="0.2">
      <c r="A39">
        <f t="shared" si="0"/>
        <v>2</v>
      </c>
      <c r="B39" s="136">
        <v>37347</v>
      </c>
      <c r="C39" s="89" t="s">
        <v>159</v>
      </c>
      <c r="D39" s="89" t="s">
        <v>55</v>
      </c>
      <c r="E39" s="90">
        <v>0</v>
      </c>
      <c r="F39" s="89">
        <v>0</v>
      </c>
      <c r="G39" s="90">
        <v>0</v>
      </c>
      <c r="H39" s="90">
        <v>0</v>
      </c>
      <c r="I39" s="90">
        <v>0</v>
      </c>
      <c r="J39" s="89">
        <v>0</v>
      </c>
    </row>
    <row r="40" spans="1:10" hidden="1" x14ac:dyDescent="0.2">
      <c r="A40">
        <f t="shared" si="0"/>
        <v>2</v>
      </c>
      <c r="B40" s="136">
        <v>37347</v>
      </c>
      <c r="C40" s="89" t="s">
        <v>160</v>
      </c>
      <c r="D40" s="89" t="s">
        <v>55</v>
      </c>
      <c r="E40" s="90">
        <v>16.663010539999998</v>
      </c>
      <c r="F40" s="89">
        <v>0</v>
      </c>
      <c r="G40" s="90">
        <v>16.663010539999998</v>
      </c>
      <c r="H40" s="90">
        <v>0</v>
      </c>
      <c r="I40" s="90">
        <v>0</v>
      </c>
      <c r="J40" s="89">
        <v>0</v>
      </c>
    </row>
    <row r="41" spans="1:10" hidden="1" x14ac:dyDescent="0.2">
      <c r="A41">
        <f t="shared" si="0"/>
        <v>2</v>
      </c>
      <c r="B41" s="136">
        <v>37347</v>
      </c>
      <c r="C41" s="89" t="s">
        <v>101</v>
      </c>
      <c r="D41" s="89" t="s">
        <v>55</v>
      </c>
      <c r="E41" s="90">
        <v>60.589404399999999</v>
      </c>
      <c r="F41" s="89">
        <v>0</v>
      </c>
      <c r="G41" s="90">
        <v>60.589404399999999</v>
      </c>
      <c r="H41" s="90">
        <v>-0.1</v>
      </c>
      <c r="I41" s="90">
        <v>-6.0589404400000006</v>
      </c>
      <c r="J41" s="89">
        <v>0</v>
      </c>
    </row>
    <row r="42" spans="1:10" hidden="1" x14ac:dyDescent="0.2">
      <c r="A42">
        <f t="shared" si="0"/>
        <v>2</v>
      </c>
      <c r="B42" s="136">
        <v>37347</v>
      </c>
      <c r="C42" s="89" t="s">
        <v>162</v>
      </c>
      <c r="D42" s="89" t="s">
        <v>55</v>
      </c>
      <c r="E42" s="90">
        <v>-1.08921629</v>
      </c>
      <c r="F42" s="89">
        <v>0</v>
      </c>
      <c r="G42" s="90">
        <v>-1.08921629</v>
      </c>
      <c r="H42" s="90">
        <v>-2.5000000000000001E-2</v>
      </c>
      <c r="I42" s="90">
        <v>2.7230407250000001E-2</v>
      </c>
      <c r="J42" s="89">
        <v>0</v>
      </c>
    </row>
    <row r="43" spans="1:10" hidden="1" x14ac:dyDescent="0.2">
      <c r="A43">
        <f t="shared" si="0"/>
        <v>2</v>
      </c>
      <c r="B43" s="136">
        <v>37347</v>
      </c>
      <c r="C43" s="89" t="s">
        <v>165</v>
      </c>
      <c r="D43" s="89" t="s">
        <v>55</v>
      </c>
      <c r="E43" s="90">
        <v>14.98921488</v>
      </c>
      <c r="F43" s="89">
        <v>0</v>
      </c>
      <c r="G43" s="90">
        <v>14.98921488</v>
      </c>
      <c r="H43" s="90">
        <v>-3.9924979209899998E-3</v>
      </c>
      <c r="I43" s="90">
        <v>-5.9844409245672373E-2</v>
      </c>
      <c r="J43" s="89">
        <v>0</v>
      </c>
    </row>
    <row r="44" spans="1:10" hidden="1" x14ac:dyDescent="0.2">
      <c r="A44">
        <f t="shared" si="0"/>
        <v>2</v>
      </c>
      <c r="B44" s="136">
        <v>37347</v>
      </c>
      <c r="C44" s="89" t="s">
        <v>166</v>
      </c>
      <c r="D44" s="89" t="s">
        <v>55</v>
      </c>
      <c r="E44" s="90">
        <v>-2.9978429800000002</v>
      </c>
      <c r="F44" s="89">
        <v>0</v>
      </c>
      <c r="G44" s="90">
        <v>-2.9978429800000002</v>
      </c>
      <c r="H44" s="90">
        <v>0</v>
      </c>
      <c r="I44" s="90">
        <v>0</v>
      </c>
      <c r="J44" s="89">
        <v>0</v>
      </c>
    </row>
    <row r="45" spans="1:10" hidden="1" x14ac:dyDescent="0.2">
      <c r="A45">
        <f t="shared" si="0"/>
        <v>2</v>
      </c>
      <c r="B45" s="136">
        <v>37347</v>
      </c>
      <c r="C45" s="89" t="s">
        <v>167</v>
      </c>
      <c r="D45" s="89" t="s">
        <v>55</v>
      </c>
      <c r="E45" s="90">
        <v>0</v>
      </c>
      <c r="F45" s="89">
        <v>0</v>
      </c>
      <c r="G45" s="90">
        <v>0</v>
      </c>
      <c r="H45" s="90">
        <v>0</v>
      </c>
      <c r="I45" s="90">
        <v>0</v>
      </c>
      <c r="J45" s="89">
        <v>0</v>
      </c>
    </row>
    <row r="46" spans="1:10" hidden="1" x14ac:dyDescent="0.2">
      <c r="A46">
        <f t="shared" si="0"/>
        <v>2</v>
      </c>
      <c r="B46" s="136">
        <v>37347</v>
      </c>
      <c r="C46" s="89" t="s">
        <v>169</v>
      </c>
      <c r="D46" s="89" t="s">
        <v>55</v>
      </c>
      <c r="E46" s="90">
        <v>0</v>
      </c>
      <c r="F46" s="89">
        <v>0</v>
      </c>
      <c r="G46" s="90">
        <v>0</v>
      </c>
      <c r="H46" s="90">
        <v>0.02</v>
      </c>
      <c r="I46" s="90">
        <v>0</v>
      </c>
      <c r="J46" s="89">
        <v>0</v>
      </c>
    </row>
    <row r="47" spans="1:10" hidden="1" x14ac:dyDescent="0.2">
      <c r="A47">
        <f t="shared" si="0"/>
        <v>2</v>
      </c>
      <c r="B47" s="136">
        <v>37347</v>
      </c>
      <c r="C47" s="89" t="s">
        <v>170</v>
      </c>
      <c r="D47" s="89" t="s">
        <v>55</v>
      </c>
      <c r="E47" s="90">
        <v>-26.10121951</v>
      </c>
      <c r="F47" s="89">
        <v>0</v>
      </c>
      <c r="G47" s="90">
        <v>-26.10121951</v>
      </c>
      <c r="H47" s="90">
        <v>0</v>
      </c>
      <c r="I47" s="90">
        <v>0</v>
      </c>
      <c r="J47" s="89">
        <v>0</v>
      </c>
    </row>
    <row r="48" spans="1:10" hidden="1" x14ac:dyDescent="0.2">
      <c r="A48">
        <f t="shared" si="0"/>
        <v>2</v>
      </c>
      <c r="B48" s="136">
        <v>37347</v>
      </c>
      <c r="C48" s="89" t="s">
        <v>103</v>
      </c>
      <c r="D48" s="89" t="s">
        <v>55</v>
      </c>
      <c r="E48" s="90">
        <v>-12.99065291</v>
      </c>
      <c r="F48" s="89">
        <v>0</v>
      </c>
      <c r="G48" s="90">
        <v>-12.99065291</v>
      </c>
      <c r="H48" s="90">
        <v>-0.1</v>
      </c>
      <c r="I48" s="90">
        <v>1.299065291</v>
      </c>
      <c r="J48" s="89">
        <v>0</v>
      </c>
    </row>
    <row r="49" spans="1:10" hidden="1" x14ac:dyDescent="0.2">
      <c r="A49">
        <f t="shared" si="0"/>
        <v>2</v>
      </c>
      <c r="B49" s="136">
        <v>37347</v>
      </c>
      <c r="C49" s="89" t="s">
        <v>171</v>
      </c>
      <c r="D49" s="89" t="s">
        <v>55</v>
      </c>
      <c r="E49" s="90">
        <v>-5.9956859500000004</v>
      </c>
      <c r="F49" s="89">
        <v>0</v>
      </c>
      <c r="G49" s="90">
        <v>-5.9956859500000004</v>
      </c>
      <c r="H49" s="90">
        <v>0.02</v>
      </c>
      <c r="I49" s="90">
        <v>-0.11991371900000002</v>
      </c>
      <c r="J49" s="89">
        <v>0</v>
      </c>
    </row>
    <row r="50" spans="1:10" hidden="1" x14ac:dyDescent="0.2">
      <c r="A50">
        <f t="shared" si="0"/>
        <v>2</v>
      </c>
      <c r="B50" s="136">
        <v>37347</v>
      </c>
      <c r="C50" s="89" t="s">
        <v>154</v>
      </c>
      <c r="D50" s="89" t="s">
        <v>57</v>
      </c>
      <c r="E50" s="90">
        <v>82.440681850000004</v>
      </c>
      <c r="F50" s="89">
        <v>0</v>
      </c>
      <c r="G50" s="90">
        <v>82.440681850000004</v>
      </c>
      <c r="H50" s="90">
        <v>-0.01</v>
      </c>
      <c r="I50" s="90">
        <v>-0.82440681850000008</v>
      </c>
      <c r="J50" s="89">
        <v>0</v>
      </c>
    </row>
    <row r="51" spans="1:10" hidden="1" x14ac:dyDescent="0.2">
      <c r="A51">
        <f t="shared" si="0"/>
        <v>2</v>
      </c>
      <c r="B51" s="136">
        <v>37347</v>
      </c>
      <c r="C51" s="89" t="s">
        <v>160</v>
      </c>
      <c r="D51" s="89" t="s">
        <v>57</v>
      </c>
      <c r="E51" s="90">
        <v>5.0963330600000001</v>
      </c>
      <c r="F51" s="89">
        <v>0</v>
      </c>
      <c r="G51" s="90">
        <v>5.0963330600000001</v>
      </c>
      <c r="H51" s="90">
        <v>0</v>
      </c>
      <c r="I51" s="90">
        <v>0</v>
      </c>
      <c r="J51" s="89">
        <v>0</v>
      </c>
    </row>
    <row r="52" spans="1:10" hidden="1" x14ac:dyDescent="0.2">
      <c r="A52">
        <f t="shared" si="0"/>
        <v>2</v>
      </c>
      <c r="B52" s="136">
        <v>37347</v>
      </c>
      <c r="C52" s="89" t="s">
        <v>103</v>
      </c>
      <c r="D52" s="89" t="s">
        <v>57</v>
      </c>
      <c r="E52" s="90">
        <v>-29.978429760000001</v>
      </c>
      <c r="F52" s="89">
        <v>0</v>
      </c>
      <c r="G52" s="90">
        <v>-29.978429760000001</v>
      </c>
      <c r="H52" s="90">
        <v>-0.1</v>
      </c>
      <c r="I52" s="90">
        <v>2.9978429760000003</v>
      </c>
      <c r="J52" s="89">
        <v>0</v>
      </c>
    </row>
    <row r="53" spans="1:10" hidden="1" x14ac:dyDescent="0.2">
      <c r="A53">
        <f t="shared" si="0"/>
        <v>3</v>
      </c>
      <c r="B53" s="136">
        <v>37377</v>
      </c>
      <c r="C53" s="89" t="s">
        <v>153</v>
      </c>
      <c r="D53" s="89" t="s">
        <v>55</v>
      </c>
      <c r="E53" s="90">
        <v>0</v>
      </c>
      <c r="F53" s="89">
        <v>0</v>
      </c>
      <c r="G53" s="90">
        <v>0</v>
      </c>
      <c r="H53" s="90">
        <v>-2.002424001694E-2</v>
      </c>
      <c r="I53" s="90">
        <v>0</v>
      </c>
      <c r="J53" s="89">
        <v>0</v>
      </c>
    </row>
    <row r="54" spans="1:10" hidden="1" x14ac:dyDescent="0.2">
      <c r="A54">
        <f t="shared" si="0"/>
        <v>3</v>
      </c>
      <c r="B54" s="136">
        <v>37377</v>
      </c>
      <c r="C54" s="89" t="s">
        <v>154</v>
      </c>
      <c r="D54" s="89" t="s">
        <v>55</v>
      </c>
      <c r="E54" s="90">
        <v>-23.19576795</v>
      </c>
      <c r="F54" s="89">
        <v>0</v>
      </c>
      <c r="G54" s="90">
        <v>-23.19576795</v>
      </c>
      <c r="H54" s="90">
        <v>-0.01</v>
      </c>
      <c r="I54" s="90">
        <v>0.23195767950000001</v>
      </c>
      <c r="J54" s="89">
        <v>0</v>
      </c>
    </row>
    <row r="55" spans="1:10" hidden="1" x14ac:dyDescent="0.2">
      <c r="A55">
        <f t="shared" si="0"/>
        <v>3</v>
      </c>
      <c r="B55" s="136">
        <v>37377</v>
      </c>
      <c r="C55" s="89" t="s">
        <v>99</v>
      </c>
      <c r="D55" s="89" t="s">
        <v>55</v>
      </c>
      <c r="E55" s="90">
        <v>23.185791269999999</v>
      </c>
      <c r="F55" s="89">
        <v>0</v>
      </c>
      <c r="G55" s="90">
        <v>23.185791269999999</v>
      </c>
      <c r="H55" s="90">
        <v>-0.1</v>
      </c>
      <c r="I55" s="90">
        <v>-2.318579127</v>
      </c>
      <c r="J55" s="89">
        <v>0</v>
      </c>
    </row>
    <row r="56" spans="1:10" hidden="1" x14ac:dyDescent="0.2">
      <c r="A56">
        <f t="shared" si="0"/>
        <v>3</v>
      </c>
      <c r="B56" s="136">
        <v>37377</v>
      </c>
      <c r="C56" s="89" t="s">
        <v>100</v>
      </c>
      <c r="D56" s="89" t="s">
        <v>55</v>
      </c>
      <c r="E56" s="90">
        <v>-1.2969676699999999</v>
      </c>
      <c r="F56" s="89">
        <v>0</v>
      </c>
      <c r="G56" s="90">
        <v>-1.2969676699999999</v>
      </c>
      <c r="H56" s="90">
        <v>-0.1</v>
      </c>
      <c r="I56" s="90">
        <v>0.12969676699999999</v>
      </c>
      <c r="J56" s="89">
        <v>0</v>
      </c>
    </row>
    <row r="57" spans="1:10" hidden="1" x14ac:dyDescent="0.2">
      <c r="A57">
        <f t="shared" si="0"/>
        <v>3</v>
      </c>
      <c r="B57" s="136">
        <v>37377</v>
      </c>
      <c r="C57" s="89" t="s">
        <v>156</v>
      </c>
      <c r="D57" s="89" t="s">
        <v>55</v>
      </c>
      <c r="E57" s="90">
        <v>0</v>
      </c>
      <c r="F57" s="89">
        <v>0</v>
      </c>
      <c r="G57" s="90">
        <v>0</v>
      </c>
      <c r="H57" s="90">
        <v>0</v>
      </c>
      <c r="I57" s="90">
        <v>0</v>
      </c>
      <c r="J57" s="89">
        <v>0</v>
      </c>
    </row>
    <row r="58" spans="1:10" hidden="1" x14ac:dyDescent="0.2">
      <c r="A58">
        <f t="shared" si="0"/>
        <v>3</v>
      </c>
      <c r="B58" s="136">
        <v>37377</v>
      </c>
      <c r="C58" s="89" t="s">
        <v>157</v>
      </c>
      <c r="D58" s="89" t="s">
        <v>55</v>
      </c>
      <c r="E58" s="90">
        <v>0</v>
      </c>
      <c r="F58" s="89">
        <v>0</v>
      </c>
      <c r="G58" s="90">
        <v>0</v>
      </c>
      <c r="H58" s="90">
        <v>0</v>
      </c>
      <c r="I58" s="90">
        <v>0</v>
      </c>
      <c r="J58" s="89">
        <v>0</v>
      </c>
    </row>
    <row r="59" spans="1:10" hidden="1" x14ac:dyDescent="0.2">
      <c r="A59">
        <f t="shared" si="0"/>
        <v>3</v>
      </c>
      <c r="B59" s="136">
        <v>37377</v>
      </c>
      <c r="C59" s="89" t="s">
        <v>158</v>
      </c>
      <c r="D59" s="89" t="s">
        <v>55</v>
      </c>
      <c r="E59" s="90">
        <v>0</v>
      </c>
      <c r="F59" s="89">
        <v>0</v>
      </c>
      <c r="G59" s="90">
        <v>0</v>
      </c>
      <c r="H59" s="90">
        <v>1.26E-2</v>
      </c>
      <c r="I59" s="90">
        <v>0</v>
      </c>
      <c r="J59" s="89">
        <v>0</v>
      </c>
    </row>
    <row r="60" spans="1:10" hidden="1" x14ac:dyDescent="0.2">
      <c r="A60">
        <f t="shared" si="0"/>
        <v>3</v>
      </c>
      <c r="B60" s="136">
        <v>37377</v>
      </c>
      <c r="C60" s="89" t="s">
        <v>159</v>
      </c>
      <c r="D60" s="89" t="s">
        <v>55</v>
      </c>
      <c r="E60" s="90">
        <v>0</v>
      </c>
      <c r="F60" s="89">
        <v>0</v>
      </c>
      <c r="G60" s="90">
        <v>0</v>
      </c>
      <c r="H60" s="90">
        <v>0</v>
      </c>
      <c r="I60" s="90">
        <v>0</v>
      </c>
      <c r="J60" s="89">
        <v>0</v>
      </c>
    </row>
    <row r="61" spans="1:10" hidden="1" x14ac:dyDescent="0.2">
      <c r="A61">
        <f t="shared" si="0"/>
        <v>3</v>
      </c>
      <c r="B61" s="136">
        <v>37377</v>
      </c>
      <c r="C61" s="89" t="s">
        <v>160</v>
      </c>
      <c r="D61" s="89" t="s">
        <v>55</v>
      </c>
      <c r="E61" s="90">
        <v>20.868708649999999</v>
      </c>
      <c r="F61" s="89">
        <v>0</v>
      </c>
      <c r="G61" s="90">
        <v>20.868708649999999</v>
      </c>
      <c r="H61" s="90">
        <v>0</v>
      </c>
      <c r="I61" s="90">
        <v>0</v>
      </c>
      <c r="J61" s="89">
        <v>0</v>
      </c>
    </row>
    <row r="62" spans="1:10" hidden="1" x14ac:dyDescent="0.2">
      <c r="A62">
        <f t="shared" si="0"/>
        <v>3</v>
      </c>
      <c r="B62" s="136">
        <v>37377</v>
      </c>
      <c r="C62" s="89" t="s">
        <v>101</v>
      </c>
      <c r="D62" s="89" t="s">
        <v>55</v>
      </c>
      <c r="E62" s="90">
        <v>62.507955469999999</v>
      </c>
      <c r="F62" s="89">
        <v>0</v>
      </c>
      <c r="G62" s="90">
        <v>62.507955469999999</v>
      </c>
      <c r="H62" s="90">
        <v>-0.1</v>
      </c>
      <c r="I62" s="90">
        <v>-6.2507955470000001</v>
      </c>
      <c r="J62" s="89">
        <v>0</v>
      </c>
    </row>
    <row r="63" spans="1:10" hidden="1" x14ac:dyDescent="0.2">
      <c r="A63">
        <f t="shared" si="0"/>
        <v>3</v>
      </c>
      <c r="B63" s="136">
        <v>37377</v>
      </c>
      <c r="C63" s="89" t="s">
        <v>162</v>
      </c>
      <c r="D63" s="89" t="s">
        <v>55</v>
      </c>
      <c r="E63" s="90">
        <v>-0.7781806</v>
      </c>
      <c r="F63" s="89">
        <v>0</v>
      </c>
      <c r="G63" s="90">
        <v>-0.7781806</v>
      </c>
      <c r="H63" s="90">
        <v>-2.5000000000000001E-2</v>
      </c>
      <c r="I63" s="90">
        <v>1.9454515000000002E-2</v>
      </c>
      <c r="J63" s="89">
        <v>0</v>
      </c>
    </row>
    <row r="64" spans="1:10" hidden="1" x14ac:dyDescent="0.2">
      <c r="A64">
        <f t="shared" si="0"/>
        <v>3</v>
      </c>
      <c r="B64" s="136">
        <v>37377</v>
      </c>
      <c r="C64" s="89" t="s">
        <v>165</v>
      </c>
      <c r="D64" s="89" t="s">
        <v>55</v>
      </c>
      <c r="E64" s="90">
        <v>15.463845299999999</v>
      </c>
      <c r="F64" s="89">
        <v>0</v>
      </c>
      <c r="G64" s="90">
        <v>15.463845299999999</v>
      </c>
      <c r="H64" s="90">
        <v>-3.9639472961500001E-3</v>
      </c>
      <c r="I64" s="90">
        <v>-6.1297867765016882E-2</v>
      </c>
      <c r="J64" s="89">
        <v>0</v>
      </c>
    </row>
    <row r="65" spans="1:10" hidden="1" x14ac:dyDescent="0.2">
      <c r="A65">
        <f t="shared" si="0"/>
        <v>3</v>
      </c>
      <c r="B65" s="136">
        <v>37377</v>
      </c>
      <c r="C65" s="89" t="s">
        <v>166</v>
      </c>
      <c r="D65" s="89" t="s">
        <v>55</v>
      </c>
      <c r="E65" s="90">
        <v>-3.0927690600000002</v>
      </c>
      <c r="F65" s="89">
        <v>0</v>
      </c>
      <c r="G65" s="90">
        <v>-3.0927690600000002</v>
      </c>
      <c r="H65" s="90">
        <v>6.6399574269999997E-3</v>
      </c>
      <c r="I65" s="90">
        <v>-2.053585488994281E-2</v>
      </c>
      <c r="J65" s="89">
        <v>0</v>
      </c>
    </row>
    <row r="66" spans="1:10" hidden="1" x14ac:dyDescent="0.2">
      <c r="A66">
        <f t="shared" si="0"/>
        <v>3</v>
      </c>
      <c r="B66" s="136">
        <v>37377</v>
      </c>
      <c r="C66" s="89" t="s">
        <v>167</v>
      </c>
      <c r="D66" s="89" t="s">
        <v>55</v>
      </c>
      <c r="E66" s="90">
        <v>0</v>
      </c>
      <c r="F66" s="89">
        <v>0</v>
      </c>
      <c r="G66" s="90">
        <v>0</v>
      </c>
      <c r="H66" s="90">
        <v>0</v>
      </c>
      <c r="I66" s="90">
        <v>0</v>
      </c>
      <c r="J66" s="89">
        <v>0</v>
      </c>
    </row>
    <row r="67" spans="1:10" hidden="1" x14ac:dyDescent="0.2">
      <c r="A67">
        <f t="shared" si="0"/>
        <v>3</v>
      </c>
      <c r="B67" s="136">
        <v>37377</v>
      </c>
      <c r="C67" s="89" t="s">
        <v>169</v>
      </c>
      <c r="D67" s="89" t="s">
        <v>55</v>
      </c>
      <c r="E67" s="90">
        <v>0</v>
      </c>
      <c r="F67" s="89">
        <v>0</v>
      </c>
      <c r="G67" s="90">
        <v>0</v>
      </c>
      <c r="H67" s="90">
        <v>0.02</v>
      </c>
      <c r="I67" s="90">
        <v>0</v>
      </c>
      <c r="J67" s="89">
        <v>0</v>
      </c>
    </row>
    <row r="68" spans="1:10" hidden="1" x14ac:dyDescent="0.2">
      <c r="A68">
        <f t="shared" si="0"/>
        <v>3</v>
      </c>
      <c r="B68" s="136">
        <v>37377</v>
      </c>
      <c r="C68" s="89" t="s">
        <v>170</v>
      </c>
      <c r="D68" s="89" t="s">
        <v>55</v>
      </c>
      <c r="E68" s="90">
        <v>-26.262597660000001</v>
      </c>
      <c r="F68" s="89">
        <v>0</v>
      </c>
      <c r="G68" s="90">
        <v>-26.262597660000001</v>
      </c>
      <c r="H68" s="90">
        <v>0</v>
      </c>
      <c r="I68" s="90">
        <v>0</v>
      </c>
      <c r="J68" s="89">
        <v>0</v>
      </c>
    </row>
    <row r="69" spans="1:10" hidden="1" x14ac:dyDescent="0.2">
      <c r="A69">
        <f t="shared" ref="A69:A132" si="1">INDEX(BucketTable,MATCH(B69,SumMonths,0),1)</f>
        <v>3</v>
      </c>
      <c r="B69" s="136">
        <v>37377</v>
      </c>
      <c r="C69" s="89" t="s">
        <v>103</v>
      </c>
      <c r="D69" s="89" t="s">
        <v>55</v>
      </c>
      <c r="E69" s="90">
        <v>-15.962679019999999</v>
      </c>
      <c r="F69" s="89">
        <v>0</v>
      </c>
      <c r="G69" s="90">
        <v>-15.962679019999999</v>
      </c>
      <c r="H69" s="90">
        <v>-0.1</v>
      </c>
      <c r="I69" s="90">
        <v>1.5962679020000001</v>
      </c>
      <c r="J69" s="89">
        <v>0</v>
      </c>
    </row>
    <row r="70" spans="1:10" hidden="1" x14ac:dyDescent="0.2">
      <c r="A70">
        <f t="shared" si="1"/>
        <v>3</v>
      </c>
      <c r="B70" s="136">
        <v>37377</v>
      </c>
      <c r="C70" s="89" t="s">
        <v>171</v>
      </c>
      <c r="D70" s="89" t="s">
        <v>55</v>
      </c>
      <c r="E70" s="90">
        <v>-6.1855381200000004</v>
      </c>
      <c r="F70" s="89">
        <v>0</v>
      </c>
      <c r="G70" s="90">
        <v>-6.1855381200000004</v>
      </c>
      <c r="H70" s="90">
        <v>0.02</v>
      </c>
      <c r="I70" s="90">
        <v>-0.12371076240000001</v>
      </c>
      <c r="J70" s="89">
        <v>0</v>
      </c>
    </row>
    <row r="71" spans="1:10" hidden="1" x14ac:dyDescent="0.2">
      <c r="A71">
        <f t="shared" si="1"/>
        <v>3</v>
      </c>
      <c r="B71" s="136">
        <v>37377</v>
      </c>
      <c r="C71" s="89" t="s">
        <v>154</v>
      </c>
      <c r="D71" s="89" t="s">
        <v>57</v>
      </c>
      <c r="E71" s="90">
        <v>85.051149150000001</v>
      </c>
      <c r="F71" s="89">
        <v>0</v>
      </c>
      <c r="G71" s="90">
        <v>85.051149150000001</v>
      </c>
      <c r="H71" s="90">
        <v>-0.01</v>
      </c>
      <c r="I71" s="90">
        <v>-0.85051149150000005</v>
      </c>
      <c r="J71" s="89">
        <v>0</v>
      </c>
    </row>
    <row r="72" spans="1:10" hidden="1" x14ac:dyDescent="0.2">
      <c r="A72">
        <f t="shared" si="1"/>
        <v>3</v>
      </c>
      <c r="B72" s="136">
        <v>37377</v>
      </c>
      <c r="C72" s="89" t="s">
        <v>160</v>
      </c>
      <c r="D72" s="89" t="s">
        <v>57</v>
      </c>
      <c r="E72" s="90">
        <v>5.2577074000000001</v>
      </c>
      <c r="F72" s="89">
        <v>0</v>
      </c>
      <c r="G72" s="90">
        <v>5.2577074000000001</v>
      </c>
      <c r="H72" s="90">
        <v>0</v>
      </c>
      <c r="I72" s="90">
        <v>0</v>
      </c>
      <c r="J72" s="89">
        <v>0</v>
      </c>
    </row>
    <row r="73" spans="1:10" hidden="1" x14ac:dyDescent="0.2">
      <c r="A73">
        <f t="shared" si="1"/>
        <v>3</v>
      </c>
      <c r="B73" s="136">
        <v>37377</v>
      </c>
      <c r="C73" s="89" t="s">
        <v>103</v>
      </c>
      <c r="D73" s="89" t="s">
        <v>57</v>
      </c>
      <c r="E73" s="90">
        <v>-30.927690599999998</v>
      </c>
      <c r="F73" s="89">
        <v>0</v>
      </c>
      <c r="G73" s="90">
        <v>-30.927690599999998</v>
      </c>
      <c r="H73" s="90">
        <v>-0.1</v>
      </c>
      <c r="I73" s="90">
        <v>3.0927690600000002</v>
      </c>
      <c r="J73" s="89">
        <v>0</v>
      </c>
    </row>
    <row r="74" spans="1:10" hidden="1" x14ac:dyDescent="0.2">
      <c r="A74">
        <f t="shared" si="1"/>
        <v>4</v>
      </c>
      <c r="B74" s="136">
        <v>37408</v>
      </c>
      <c r="C74" s="89" t="s">
        <v>153</v>
      </c>
      <c r="D74" s="89" t="s">
        <v>55</v>
      </c>
      <c r="E74" s="90">
        <v>0</v>
      </c>
      <c r="F74" s="89">
        <v>0</v>
      </c>
      <c r="G74" s="90">
        <v>0</v>
      </c>
      <c r="H74" s="90">
        <v>-2.4108588695529998E-2</v>
      </c>
      <c r="I74" s="90">
        <v>0</v>
      </c>
      <c r="J74" s="89">
        <v>0</v>
      </c>
    </row>
    <row r="75" spans="1:10" hidden="1" x14ac:dyDescent="0.2">
      <c r="A75">
        <f t="shared" si="1"/>
        <v>4</v>
      </c>
      <c r="B75" s="136">
        <v>37408</v>
      </c>
      <c r="C75" s="89" t="s">
        <v>154</v>
      </c>
      <c r="D75" s="89" t="s">
        <v>55</v>
      </c>
      <c r="E75" s="90">
        <v>-22.408088759999998</v>
      </c>
      <c r="F75" s="89">
        <v>0</v>
      </c>
      <c r="G75" s="90">
        <v>-22.408088759999998</v>
      </c>
      <c r="H75" s="90">
        <v>-0.01</v>
      </c>
      <c r="I75" s="90">
        <v>0.2240808876</v>
      </c>
      <c r="J75" s="89">
        <v>0</v>
      </c>
    </row>
    <row r="76" spans="1:10" hidden="1" x14ac:dyDescent="0.2">
      <c r="A76">
        <f t="shared" si="1"/>
        <v>4</v>
      </c>
      <c r="B76" s="136">
        <v>37408</v>
      </c>
      <c r="C76" s="89" t="s">
        <v>99</v>
      </c>
      <c r="D76" s="89" t="s">
        <v>55</v>
      </c>
      <c r="E76" s="90">
        <v>28.52300722</v>
      </c>
      <c r="F76" s="89">
        <v>0</v>
      </c>
      <c r="G76" s="90">
        <v>28.52300722</v>
      </c>
      <c r="H76" s="90">
        <v>-0.1</v>
      </c>
      <c r="I76" s="90">
        <v>-2.8523007220000003</v>
      </c>
      <c r="J76" s="89">
        <v>0</v>
      </c>
    </row>
    <row r="77" spans="1:10" hidden="1" x14ac:dyDescent="0.2">
      <c r="A77">
        <f t="shared" si="1"/>
        <v>4</v>
      </c>
      <c r="B77" s="136">
        <v>37408</v>
      </c>
      <c r="C77" s="89" t="s">
        <v>100</v>
      </c>
      <c r="D77" s="89" t="s">
        <v>55</v>
      </c>
      <c r="E77" s="90">
        <v>-0.89632354999999997</v>
      </c>
      <c r="F77" s="89">
        <v>0</v>
      </c>
      <c r="G77" s="90">
        <v>-0.89632354999999997</v>
      </c>
      <c r="H77" s="90">
        <v>-0.1</v>
      </c>
      <c r="I77" s="90">
        <v>8.9632354999999997E-2</v>
      </c>
      <c r="J77" s="89">
        <v>0</v>
      </c>
    </row>
    <row r="78" spans="1:10" hidden="1" x14ac:dyDescent="0.2">
      <c r="A78">
        <f t="shared" si="1"/>
        <v>4</v>
      </c>
      <c r="B78" s="136">
        <v>37408</v>
      </c>
      <c r="C78" s="89" t="s">
        <v>156</v>
      </c>
      <c r="D78" s="89" t="s">
        <v>55</v>
      </c>
      <c r="E78" s="90">
        <v>0</v>
      </c>
      <c r="F78" s="89">
        <v>0</v>
      </c>
      <c r="G78" s="90">
        <v>0</v>
      </c>
      <c r="H78" s="90">
        <v>0</v>
      </c>
      <c r="I78" s="90">
        <v>0</v>
      </c>
      <c r="J78" s="89">
        <v>0</v>
      </c>
    </row>
    <row r="79" spans="1:10" hidden="1" x14ac:dyDescent="0.2">
      <c r="A79">
        <f t="shared" si="1"/>
        <v>4</v>
      </c>
      <c r="B79" s="136">
        <v>37408</v>
      </c>
      <c r="C79" s="89" t="s">
        <v>157</v>
      </c>
      <c r="D79" s="89" t="s">
        <v>55</v>
      </c>
      <c r="E79" s="90">
        <v>0</v>
      </c>
      <c r="F79" s="89">
        <v>0</v>
      </c>
      <c r="G79" s="90">
        <v>0</v>
      </c>
      <c r="H79" s="90">
        <v>0</v>
      </c>
      <c r="I79" s="90">
        <v>0</v>
      </c>
      <c r="J79" s="89">
        <v>0</v>
      </c>
    </row>
    <row r="80" spans="1:10" hidden="1" x14ac:dyDescent="0.2">
      <c r="A80">
        <f t="shared" si="1"/>
        <v>4</v>
      </c>
      <c r="B80" s="136">
        <v>37408</v>
      </c>
      <c r="C80" s="89" t="s">
        <v>158</v>
      </c>
      <c r="D80" s="89" t="s">
        <v>55</v>
      </c>
      <c r="E80" s="90">
        <v>0</v>
      </c>
      <c r="F80" s="89">
        <v>0</v>
      </c>
      <c r="G80" s="90">
        <v>0</v>
      </c>
      <c r="H80" s="90">
        <v>1.26E-2</v>
      </c>
      <c r="I80" s="90">
        <v>0</v>
      </c>
      <c r="J80" s="89">
        <v>0</v>
      </c>
    </row>
    <row r="81" spans="1:10" hidden="1" x14ac:dyDescent="0.2">
      <c r="A81">
        <f t="shared" si="1"/>
        <v>4</v>
      </c>
      <c r="B81" s="136">
        <v>37408</v>
      </c>
      <c r="C81" s="89" t="s">
        <v>159</v>
      </c>
      <c r="D81" s="89" t="s">
        <v>55</v>
      </c>
      <c r="E81" s="90">
        <v>0</v>
      </c>
      <c r="F81" s="89">
        <v>0</v>
      </c>
      <c r="G81" s="90">
        <v>0</v>
      </c>
      <c r="H81" s="90">
        <v>0</v>
      </c>
      <c r="I81" s="90">
        <v>0</v>
      </c>
      <c r="J81" s="89">
        <v>0</v>
      </c>
    </row>
    <row r="82" spans="1:10" hidden="1" x14ac:dyDescent="0.2">
      <c r="A82">
        <f t="shared" si="1"/>
        <v>4</v>
      </c>
      <c r="B82" s="136">
        <v>37408</v>
      </c>
      <c r="C82" s="89" t="s">
        <v>160</v>
      </c>
      <c r="D82" s="89" t="s">
        <v>55</v>
      </c>
      <c r="E82" s="90">
        <v>22.08441638</v>
      </c>
      <c r="F82" s="89">
        <v>0</v>
      </c>
      <c r="G82" s="90">
        <v>22.08441638</v>
      </c>
      <c r="H82" s="90">
        <v>0</v>
      </c>
      <c r="I82" s="90">
        <v>0</v>
      </c>
      <c r="J82" s="89">
        <v>0</v>
      </c>
    </row>
    <row r="83" spans="1:10" hidden="1" x14ac:dyDescent="0.2">
      <c r="A83">
        <f t="shared" si="1"/>
        <v>4</v>
      </c>
      <c r="B83" s="136">
        <v>37408</v>
      </c>
      <c r="C83" s="89" t="s">
        <v>101</v>
      </c>
      <c r="D83" s="89" t="s">
        <v>55</v>
      </c>
      <c r="E83" s="90">
        <v>78.311788649999997</v>
      </c>
      <c r="F83" s="89">
        <v>0</v>
      </c>
      <c r="G83" s="90">
        <v>78.311788649999997</v>
      </c>
      <c r="H83" s="90">
        <v>-0.1</v>
      </c>
      <c r="I83" s="90">
        <v>-7.831178865</v>
      </c>
      <c r="J83" s="89">
        <v>0</v>
      </c>
    </row>
    <row r="84" spans="1:10" hidden="1" x14ac:dyDescent="0.2">
      <c r="A84">
        <f t="shared" si="1"/>
        <v>4</v>
      </c>
      <c r="B84" s="136">
        <v>37408</v>
      </c>
      <c r="C84" s="89" t="s">
        <v>162</v>
      </c>
      <c r="D84" s="89" t="s">
        <v>55</v>
      </c>
      <c r="E84" s="90">
        <v>-0.68718139</v>
      </c>
      <c r="F84" s="89">
        <v>0</v>
      </c>
      <c r="G84" s="90">
        <v>-0.68718139</v>
      </c>
      <c r="H84" s="90">
        <v>-2.5000000000000001E-2</v>
      </c>
      <c r="I84" s="90">
        <v>1.7179534749999999E-2</v>
      </c>
      <c r="J84" s="89">
        <v>0</v>
      </c>
    </row>
    <row r="85" spans="1:10" hidden="1" x14ac:dyDescent="0.2">
      <c r="A85">
        <f t="shared" si="1"/>
        <v>4</v>
      </c>
      <c r="B85" s="136">
        <v>37408</v>
      </c>
      <c r="C85" s="89" t="s">
        <v>165</v>
      </c>
      <c r="D85" s="89" t="s">
        <v>55</v>
      </c>
      <c r="E85" s="90">
        <v>14.938725850000001</v>
      </c>
      <c r="F85" s="89">
        <v>0</v>
      </c>
      <c r="G85" s="90">
        <v>14.938725850000001</v>
      </c>
      <c r="H85" s="90">
        <v>-4.1017532348699998E-3</v>
      </c>
      <c r="I85" s="90">
        <v>-6.1274967080073593E-2</v>
      </c>
      <c r="J85" s="89">
        <v>0</v>
      </c>
    </row>
    <row r="86" spans="1:10" hidden="1" x14ac:dyDescent="0.2">
      <c r="A86">
        <f t="shared" si="1"/>
        <v>4</v>
      </c>
      <c r="B86" s="136">
        <v>37408</v>
      </c>
      <c r="C86" s="89" t="s">
        <v>166</v>
      </c>
      <c r="D86" s="89" t="s">
        <v>55</v>
      </c>
      <c r="E86" s="90">
        <v>-2.9877451700000002</v>
      </c>
      <c r="F86" s="89">
        <v>0</v>
      </c>
      <c r="G86" s="90">
        <v>-2.9877451700000002</v>
      </c>
      <c r="H86" s="90">
        <v>3.257751464E-3</v>
      </c>
      <c r="I86" s="90">
        <v>-9.7333312016264287E-3</v>
      </c>
      <c r="J86" s="89">
        <v>0</v>
      </c>
    </row>
    <row r="87" spans="1:10" hidden="1" x14ac:dyDescent="0.2">
      <c r="A87">
        <f t="shared" si="1"/>
        <v>4</v>
      </c>
      <c r="B87" s="136">
        <v>37408</v>
      </c>
      <c r="C87" s="89" t="s">
        <v>167</v>
      </c>
      <c r="D87" s="89" t="s">
        <v>55</v>
      </c>
      <c r="E87" s="90">
        <v>0</v>
      </c>
      <c r="F87" s="89">
        <v>0</v>
      </c>
      <c r="G87" s="90">
        <v>0</v>
      </c>
      <c r="H87" s="90">
        <v>-4.8298239707999999E-3</v>
      </c>
      <c r="I87" s="90">
        <v>0</v>
      </c>
      <c r="J87" s="89">
        <v>0</v>
      </c>
    </row>
    <row r="88" spans="1:10" hidden="1" x14ac:dyDescent="0.2">
      <c r="A88">
        <f t="shared" si="1"/>
        <v>4</v>
      </c>
      <c r="B88" s="136">
        <v>37408</v>
      </c>
      <c r="C88" s="89" t="s">
        <v>169</v>
      </c>
      <c r="D88" s="89" t="s">
        <v>55</v>
      </c>
      <c r="E88" s="90">
        <v>0</v>
      </c>
      <c r="F88" s="89">
        <v>0</v>
      </c>
      <c r="G88" s="90">
        <v>0</v>
      </c>
      <c r="H88" s="90">
        <v>0.02</v>
      </c>
      <c r="I88" s="90">
        <v>0</v>
      </c>
      <c r="J88" s="89">
        <v>0</v>
      </c>
    </row>
    <row r="89" spans="1:10" hidden="1" x14ac:dyDescent="0.2">
      <c r="A89">
        <f t="shared" si="1"/>
        <v>4</v>
      </c>
      <c r="B89" s="136">
        <v>37408</v>
      </c>
      <c r="C89" s="89" t="s">
        <v>170</v>
      </c>
      <c r="D89" s="89" t="s">
        <v>55</v>
      </c>
      <c r="E89" s="90">
        <v>-26.013301290000001</v>
      </c>
      <c r="F89" s="89">
        <v>0</v>
      </c>
      <c r="G89" s="90">
        <v>-26.013301290000001</v>
      </c>
      <c r="H89" s="90">
        <v>0</v>
      </c>
      <c r="I89" s="90">
        <v>0</v>
      </c>
      <c r="J89" s="89">
        <v>0</v>
      </c>
    </row>
    <row r="90" spans="1:10" hidden="1" x14ac:dyDescent="0.2">
      <c r="A90">
        <f t="shared" si="1"/>
        <v>4</v>
      </c>
      <c r="B90" s="136">
        <v>37408</v>
      </c>
      <c r="C90" s="89" t="s">
        <v>103</v>
      </c>
      <c r="D90" s="89" t="s">
        <v>55</v>
      </c>
      <c r="E90" s="90">
        <v>-15.93464092</v>
      </c>
      <c r="F90" s="89">
        <v>0</v>
      </c>
      <c r="G90" s="90">
        <v>-15.93464092</v>
      </c>
      <c r="H90" s="90">
        <v>-0.1</v>
      </c>
      <c r="I90" s="90">
        <v>1.5934640920000001</v>
      </c>
      <c r="J90" s="89">
        <v>0</v>
      </c>
    </row>
    <row r="91" spans="1:10" hidden="1" x14ac:dyDescent="0.2">
      <c r="A91">
        <f t="shared" si="1"/>
        <v>4</v>
      </c>
      <c r="B91" s="136">
        <v>37408</v>
      </c>
      <c r="C91" s="89" t="s">
        <v>171</v>
      </c>
      <c r="D91" s="89" t="s">
        <v>55</v>
      </c>
      <c r="E91" s="90">
        <v>-5.9754903400000003</v>
      </c>
      <c r="F91" s="89">
        <v>0</v>
      </c>
      <c r="G91" s="90">
        <v>-5.9754903400000003</v>
      </c>
      <c r="H91" s="90">
        <v>0.02</v>
      </c>
      <c r="I91" s="90">
        <v>-0.11950980680000001</v>
      </c>
      <c r="J91" s="89">
        <v>0</v>
      </c>
    </row>
    <row r="92" spans="1:10" hidden="1" x14ac:dyDescent="0.2">
      <c r="A92">
        <f t="shared" si="1"/>
        <v>4</v>
      </c>
      <c r="B92" s="136">
        <v>37408</v>
      </c>
      <c r="C92" s="89" t="s">
        <v>154</v>
      </c>
      <c r="D92" s="89" t="s">
        <v>57</v>
      </c>
      <c r="E92" s="90">
        <v>82.162992169999995</v>
      </c>
      <c r="F92" s="89">
        <v>0</v>
      </c>
      <c r="G92" s="90">
        <v>82.162992169999995</v>
      </c>
      <c r="H92" s="90">
        <v>-0.01</v>
      </c>
      <c r="I92" s="90">
        <v>-0.82162992169999993</v>
      </c>
      <c r="J92" s="89">
        <v>0</v>
      </c>
    </row>
    <row r="93" spans="1:10" hidden="1" x14ac:dyDescent="0.2">
      <c r="A93">
        <f t="shared" si="1"/>
        <v>4</v>
      </c>
      <c r="B93" s="136">
        <v>37408</v>
      </c>
      <c r="C93" s="89" t="s">
        <v>160</v>
      </c>
      <c r="D93" s="89" t="s">
        <v>57</v>
      </c>
      <c r="E93" s="90">
        <v>5.0791667900000004</v>
      </c>
      <c r="F93" s="89">
        <v>0</v>
      </c>
      <c r="G93" s="90">
        <v>5.0791667900000004</v>
      </c>
      <c r="H93" s="90">
        <v>0</v>
      </c>
      <c r="I93" s="90">
        <v>0</v>
      </c>
      <c r="J93" s="89">
        <v>0</v>
      </c>
    </row>
    <row r="94" spans="1:10" hidden="1" x14ac:dyDescent="0.2">
      <c r="A94">
        <f t="shared" si="1"/>
        <v>4</v>
      </c>
      <c r="B94" s="136">
        <v>37408</v>
      </c>
      <c r="C94" s="89" t="s">
        <v>170</v>
      </c>
      <c r="D94" s="89" t="s">
        <v>57</v>
      </c>
      <c r="E94" s="90">
        <v>-1.99183011</v>
      </c>
      <c r="F94" s="89">
        <v>0</v>
      </c>
      <c r="G94" s="90">
        <v>-1.99183011</v>
      </c>
      <c r="H94" s="90">
        <v>0</v>
      </c>
      <c r="I94" s="90">
        <v>0</v>
      </c>
      <c r="J94" s="89">
        <v>0</v>
      </c>
    </row>
    <row r="95" spans="1:10" hidden="1" x14ac:dyDescent="0.2">
      <c r="A95">
        <f t="shared" si="1"/>
        <v>4</v>
      </c>
      <c r="B95" s="136">
        <v>37408</v>
      </c>
      <c r="C95" s="89" t="s">
        <v>103</v>
      </c>
      <c r="D95" s="89" t="s">
        <v>57</v>
      </c>
      <c r="E95" s="90">
        <v>-29.877451700000002</v>
      </c>
      <c r="F95" s="89">
        <v>0</v>
      </c>
      <c r="G95" s="90">
        <v>-29.877451700000002</v>
      </c>
      <c r="H95" s="90">
        <v>-0.1</v>
      </c>
      <c r="I95" s="90">
        <v>2.9877451700000002</v>
      </c>
      <c r="J95" s="89">
        <v>0</v>
      </c>
    </row>
    <row r="96" spans="1:10" hidden="1" x14ac:dyDescent="0.2">
      <c r="A96">
        <f t="shared" si="1"/>
        <v>5</v>
      </c>
      <c r="B96" s="136">
        <v>37438</v>
      </c>
      <c r="C96" s="89" t="s">
        <v>154</v>
      </c>
      <c r="D96" s="89" t="s">
        <v>55</v>
      </c>
      <c r="E96" s="90">
        <v>-23.112534180000001</v>
      </c>
      <c r="F96" s="89">
        <v>0</v>
      </c>
      <c r="G96" s="90">
        <v>-23.112534180000001</v>
      </c>
      <c r="H96" s="90">
        <v>-0.01</v>
      </c>
      <c r="I96" s="90">
        <v>0.23112534180000002</v>
      </c>
      <c r="J96" s="89">
        <v>0</v>
      </c>
    </row>
    <row r="97" spans="1:10" hidden="1" x14ac:dyDescent="0.2">
      <c r="A97">
        <f t="shared" si="1"/>
        <v>5</v>
      </c>
      <c r="B97" s="136">
        <v>37438</v>
      </c>
      <c r="C97" s="89" t="s">
        <v>99</v>
      </c>
      <c r="D97" s="89" t="s">
        <v>55</v>
      </c>
      <c r="E97" s="90">
        <v>29.474694119999999</v>
      </c>
      <c r="F97" s="89">
        <v>0</v>
      </c>
      <c r="G97" s="90">
        <v>29.474694119999999</v>
      </c>
      <c r="H97" s="90">
        <v>-0.1</v>
      </c>
      <c r="I97" s="90">
        <v>-2.9474694120000002</v>
      </c>
      <c r="J97" s="89">
        <v>0</v>
      </c>
    </row>
    <row r="98" spans="1:10" hidden="1" x14ac:dyDescent="0.2">
      <c r="A98">
        <f t="shared" si="1"/>
        <v>5</v>
      </c>
      <c r="B98" s="136">
        <v>37438</v>
      </c>
      <c r="C98" s="89" t="s">
        <v>100</v>
      </c>
      <c r="D98" s="89" t="s">
        <v>55</v>
      </c>
      <c r="E98" s="90">
        <v>-0.74556562000000004</v>
      </c>
      <c r="F98" s="89">
        <v>0</v>
      </c>
      <c r="G98" s="90">
        <v>-0.74556562000000004</v>
      </c>
      <c r="H98" s="90">
        <v>-0.1</v>
      </c>
      <c r="I98" s="90">
        <v>7.4556562000000007E-2</v>
      </c>
      <c r="J98" s="89">
        <v>0</v>
      </c>
    </row>
    <row r="99" spans="1:10" hidden="1" x14ac:dyDescent="0.2">
      <c r="A99">
        <f t="shared" si="1"/>
        <v>5</v>
      </c>
      <c r="B99" s="136">
        <v>37438</v>
      </c>
      <c r="C99" s="89" t="s">
        <v>156</v>
      </c>
      <c r="D99" s="89" t="s">
        <v>55</v>
      </c>
      <c r="E99" s="90">
        <v>0</v>
      </c>
      <c r="F99" s="89">
        <v>0</v>
      </c>
      <c r="G99" s="90">
        <v>0</v>
      </c>
      <c r="H99" s="90">
        <v>0</v>
      </c>
      <c r="I99" s="90">
        <v>0</v>
      </c>
      <c r="J99" s="89">
        <v>0</v>
      </c>
    </row>
    <row r="100" spans="1:10" hidden="1" x14ac:dyDescent="0.2">
      <c r="A100">
        <f t="shared" si="1"/>
        <v>5</v>
      </c>
      <c r="B100" s="136">
        <v>37438</v>
      </c>
      <c r="C100" s="89" t="s">
        <v>157</v>
      </c>
      <c r="D100" s="89" t="s">
        <v>55</v>
      </c>
      <c r="E100" s="90">
        <v>0</v>
      </c>
      <c r="F100" s="89">
        <v>0</v>
      </c>
      <c r="G100" s="90">
        <v>0</v>
      </c>
      <c r="H100" s="90">
        <v>0</v>
      </c>
      <c r="I100" s="90">
        <v>0</v>
      </c>
      <c r="J100" s="89">
        <v>0</v>
      </c>
    </row>
    <row r="101" spans="1:10" hidden="1" x14ac:dyDescent="0.2">
      <c r="A101">
        <f t="shared" si="1"/>
        <v>5</v>
      </c>
      <c r="B101" s="136">
        <v>37438</v>
      </c>
      <c r="C101" s="89" t="s">
        <v>158</v>
      </c>
      <c r="D101" s="89" t="s">
        <v>55</v>
      </c>
      <c r="E101" s="90">
        <v>0</v>
      </c>
      <c r="F101" s="89">
        <v>0</v>
      </c>
      <c r="G101" s="90">
        <v>0</v>
      </c>
      <c r="H101" s="90">
        <v>1.26E-2</v>
      </c>
      <c r="I101" s="90">
        <v>0</v>
      </c>
      <c r="J101" s="89">
        <v>0</v>
      </c>
    </row>
    <row r="102" spans="1:10" hidden="1" x14ac:dyDescent="0.2">
      <c r="A102">
        <f t="shared" si="1"/>
        <v>5</v>
      </c>
      <c r="B102" s="136">
        <v>37438</v>
      </c>
      <c r="C102" s="89" t="s">
        <v>159</v>
      </c>
      <c r="D102" s="89" t="s">
        <v>55</v>
      </c>
      <c r="E102" s="90">
        <v>0</v>
      </c>
      <c r="F102" s="89">
        <v>0</v>
      </c>
      <c r="G102" s="90">
        <v>0</v>
      </c>
      <c r="H102" s="90">
        <v>0</v>
      </c>
      <c r="I102" s="90">
        <v>0</v>
      </c>
      <c r="J102" s="89">
        <v>0</v>
      </c>
    </row>
    <row r="103" spans="1:10" hidden="1" x14ac:dyDescent="0.2">
      <c r="A103">
        <f t="shared" si="1"/>
        <v>5</v>
      </c>
      <c r="B103" s="136">
        <v>37438</v>
      </c>
      <c r="C103" s="89" t="s">
        <v>160</v>
      </c>
      <c r="D103" s="89" t="s">
        <v>55</v>
      </c>
      <c r="E103" s="90">
        <v>22.334660700000001</v>
      </c>
      <c r="F103" s="89">
        <v>0</v>
      </c>
      <c r="G103" s="90">
        <v>22.334660700000001</v>
      </c>
      <c r="H103" s="90">
        <v>0</v>
      </c>
      <c r="I103" s="90">
        <v>0</v>
      </c>
      <c r="J103" s="89">
        <v>0</v>
      </c>
    </row>
    <row r="104" spans="1:10" hidden="1" x14ac:dyDescent="0.2">
      <c r="A104">
        <f t="shared" si="1"/>
        <v>5</v>
      </c>
      <c r="B104" s="136">
        <v>37438</v>
      </c>
      <c r="C104" s="89" t="s">
        <v>101</v>
      </c>
      <c r="D104" s="89" t="s">
        <v>55</v>
      </c>
      <c r="E104" s="90">
        <v>80.773684430000003</v>
      </c>
      <c r="F104" s="89">
        <v>0</v>
      </c>
      <c r="G104" s="90">
        <v>80.773684430000003</v>
      </c>
      <c r="H104" s="90">
        <v>-0.1</v>
      </c>
      <c r="I104" s="90">
        <v>-8.077368443000001</v>
      </c>
      <c r="J104" s="89">
        <v>0</v>
      </c>
    </row>
    <row r="105" spans="1:10" hidden="1" x14ac:dyDescent="0.2">
      <c r="A105">
        <f t="shared" si="1"/>
        <v>5</v>
      </c>
      <c r="B105" s="136">
        <v>37438</v>
      </c>
      <c r="C105" s="89" t="s">
        <v>162</v>
      </c>
      <c r="D105" s="89" t="s">
        <v>55</v>
      </c>
      <c r="E105" s="90">
        <v>-0.15905399000000001</v>
      </c>
      <c r="F105" s="89">
        <v>0</v>
      </c>
      <c r="G105" s="90">
        <v>-0.15905399000000001</v>
      </c>
      <c r="H105" s="90">
        <v>-2.5000000000000001E-2</v>
      </c>
      <c r="I105" s="90">
        <v>3.9763497500000002E-3</v>
      </c>
      <c r="J105" s="89">
        <v>0</v>
      </c>
    </row>
    <row r="106" spans="1:10" hidden="1" x14ac:dyDescent="0.2">
      <c r="A106">
        <f t="shared" si="1"/>
        <v>5</v>
      </c>
      <c r="B106" s="136">
        <v>37438</v>
      </c>
      <c r="C106" s="89" t="s">
        <v>165</v>
      </c>
      <c r="D106" s="89" t="s">
        <v>55</v>
      </c>
      <c r="E106" s="90">
        <v>15.40835611</v>
      </c>
      <c r="F106" s="89">
        <v>0</v>
      </c>
      <c r="G106" s="90">
        <v>15.40835611</v>
      </c>
      <c r="H106" s="90">
        <v>-3.9906501769999998E-3</v>
      </c>
      <c r="I106" s="90">
        <v>-6.1489359037650529E-2</v>
      </c>
      <c r="J106" s="89">
        <v>0</v>
      </c>
    </row>
    <row r="107" spans="1:10" hidden="1" x14ac:dyDescent="0.2">
      <c r="A107">
        <f t="shared" si="1"/>
        <v>5</v>
      </c>
      <c r="B107" s="136">
        <v>37438</v>
      </c>
      <c r="C107" s="89" t="s">
        <v>166</v>
      </c>
      <c r="D107" s="89" t="s">
        <v>55</v>
      </c>
      <c r="E107" s="90">
        <v>-3.08167122</v>
      </c>
      <c r="F107" s="89">
        <v>0</v>
      </c>
      <c r="G107" s="90">
        <v>-3.08167122</v>
      </c>
      <c r="H107" s="90">
        <v>2.4188756939999998E-3</v>
      </c>
      <c r="I107" s="90">
        <v>-7.4541796109573264E-3</v>
      </c>
      <c r="J107" s="89">
        <v>0</v>
      </c>
    </row>
    <row r="108" spans="1:10" hidden="1" x14ac:dyDescent="0.2">
      <c r="A108">
        <f t="shared" si="1"/>
        <v>5</v>
      </c>
      <c r="B108" s="136">
        <v>37438</v>
      </c>
      <c r="C108" s="89" t="s">
        <v>167</v>
      </c>
      <c r="D108" s="89" t="s">
        <v>55</v>
      </c>
      <c r="E108" s="90">
        <v>0</v>
      </c>
      <c r="F108" s="89">
        <v>0</v>
      </c>
      <c r="G108" s="90">
        <v>0</v>
      </c>
      <c r="H108" s="90">
        <v>2.4188756939999998E-3</v>
      </c>
      <c r="I108" s="90">
        <v>0</v>
      </c>
      <c r="J108" s="89">
        <v>0</v>
      </c>
    </row>
    <row r="109" spans="1:10" hidden="1" x14ac:dyDescent="0.2">
      <c r="A109">
        <f t="shared" si="1"/>
        <v>5</v>
      </c>
      <c r="B109" s="136">
        <v>37438</v>
      </c>
      <c r="C109" s="89" t="s">
        <v>169</v>
      </c>
      <c r="D109" s="89" t="s">
        <v>55</v>
      </c>
      <c r="E109" s="90">
        <v>0</v>
      </c>
      <c r="F109" s="89">
        <v>0</v>
      </c>
      <c r="G109" s="90">
        <v>0</v>
      </c>
      <c r="H109" s="90">
        <v>0.02</v>
      </c>
      <c r="I109" s="90">
        <v>0</v>
      </c>
      <c r="J109" s="89">
        <v>0</v>
      </c>
    </row>
    <row r="110" spans="1:10" hidden="1" x14ac:dyDescent="0.2">
      <c r="A110">
        <f t="shared" si="1"/>
        <v>5</v>
      </c>
      <c r="B110" s="136">
        <v>37438</v>
      </c>
      <c r="C110" s="89" t="s">
        <v>170</v>
      </c>
      <c r="D110" s="89" t="s">
        <v>55</v>
      </c>
      <c r="E110" s="90">
        <v>-16.227484199999999</v>
      </c>
      <c r="F110" s="89">
        <v>0</v>
      </c>
      <c r="G110" s="90">
        <v>-16.227484199999999</v>
      </c>
      <c r="H110" s="90">
        <v>0</v>
      </c>
      <c r="I110" s="90">
        <v>0</v>
      </c>
      <c r="J110" s="89">
        <v>0</v>
      </c>
    </row>
    <row r="111" spans="1:10" hidden="1" x14ac:dyDescent="0.2">
      <c r="A111">
        <f t="shared" si="1"/>
        <v>5</v>
      </c>
      <c r="B111" s="136">
        <v>37438</v>
      </c>
      <c r="C111" s="89" t="s">
        <v>103</v>
      </c>
      <c r="D111" s="89" t="s">
        <v>55</v>
      </c>
      <c r="E111" s="90">
        <v>-13.917224879999999</v>
      </c>
      <c r="F111" s="89">
        <v>0</v>
      </c>
      <c r="G111" s="90">
        <v>-13.917224879999999</v>
      </c>
      <c r="H111" s="90">
        <v>-0.1</v>
      </c>
      <c r="I111" s="90">
        <v>1.3917224880000001</v>
      </c>
      <c r="J111" s="89">
        <v>0</v>
      </c>
    </row>
    <row r="112" spans="1:10" hidden="1" x14ac:dyDescent="0.2">
      <c r="A112">
        <f t="shared" si="1"/>
        <v>5</v>
      </c>
      <c r="B112" s="136">
        <v>37438</v>
      </c>
      <c r="C112" s="89" t="s">
        <v>171</v>
      </c>
      <c r="D112" s="89" t="s">
        <v>55</v>
      </c>
      <c r="E112" s="90">
        <v>-6.16334245</v>
      </c>
      <c r="F112" s="89">
        <v>0</v>
      </c>
      <c r="G112" s="90">
        <v>-6.16334245</v>
      </c>
      <c r="H112" s="90">
        <v>0.02</v>
      </c>
      <c r="I112" s="90">
        <v>-0.123266849</v>
      </c>
      <c r="J112" s="89">
        <v>0</v>
      </c>
    </row>
    <row r="113" spans="1:10" hidden="1" x14ac:dyDescent="0.2">
      <c r="A113">
        <f t="shared" si="1"/>
        <v>5</v>
      </c>
      <c r="B113" s="136">
        <v>37438</v>
      </c>
      <c r="C113" s="89" t="s">
        <v>154</v>
      </c>
      <c r="D113" s="89" t="s">
        <v>57</v>
      </c>
      <c r="E113" s="90">
        <v>84.745958619999996</v>
      </c>
      <c r="F113" s="89">
        <v>0</v>
      </c>
      <c r="G113" s="90">
        <v>84.745958619999996</v>
      </c>
      <c r="H113" s="90">
        <v>-0.01</v>
      </c>
      <c r="I113" s="90">
        <v>-0.84745958619999995</v>
      </c>
      <c r="J113" s="89">
        <v>0</v>
      </c>
    </row>
    <row r="114" spans="1:10" hidden="1" x14ac:dyDescent="0.2">
      <c r="A114">
        <f t="shared" si="1"/>
        <v>5</v>
      </c>
      <c r="B114" s="136">
        <v>37438</v>
      </c>
      <c r="C114" s="89" t="s">
        <v>160</v>
      </c>
      <c r="D114" s="89" t="s">
        <v>57</v>
      </c>
      <c r="E114" s="90">
        <v>5.2388410800000003</v>
      </c>
      <c r="F114" s="89">
        <v>0</v>
      </c>
      <c r="G114" s="90">
        <v>5.2388410800000003</v>
      </c>
      <c r="H114" s="90">
        <v>0</v>
      </c>
      <c r="I114" s="90">
        <v>0</v>
      </c>
      <c r="J114" s="89">
        <v>0</v>
      </c>
    </row>
    <row r="115" spans="1:10" hidden="1" x14ac:dyDescent="0.2">
      <c r="A115">
        <f t="shared" si="1"/>
        <v>5</v>
      </c>
      <c r="B115" s="136">
        <v>37438</v>
      </c>
      <c r="C115" s="89" t="s">
        <v>170</v>
      </c>
      <c r="D115" s="89" t="s">
        <v>57</v>
      </c>
      <c r="E115" s="90">
        <v>-1.9881749799999999</v>
      </c>
      <c r="F115" s="89">
        <v>0</v>
      </c>
      <c r="G115" s="90">
        <v>-1.9881749799999999</v>
      </c>
      <c r="H115" s="90">
        <v>0</v>
      </c>
      <c r="I115" s="90">
        <v>0</v>
      </c>
      <c r="J115" s="89">
        <v>0</v>
      </c>
    </row>
    <row r="116" spans="1:10" hidden="1" x14ac:dyDescent="0.2">
      <c r="A116">
        <f t="shared" si="1"/>
        <v>5</v>
      </c>
      <c r="B116" s="136">
        <v>37438</v>
      </c>
      <c r="C116" s="89" t="s">
        <v>103</v>
      </c>
      <c r="D116" s="89" t="s">
        <v>57</v>
      </c>
      <c r="E116" s="90">
        <v>-30.81671223</v>
      </c>
      <c r="F116" s="89">
        <v>0</v>
      </c>
      <c r="G116" s="90">
        <v>-30.81671223</v>
      </c>
      <c r="H116" s="90">
        <v>-0.1</v>
      </c>
      <c r="I116" s="90">
        <v>3.0816712230000003</v>
      </c>
      <c r="J116" s="89">
        <v>0</v>
      </c>
    </row>
    <row r="117" spans="1:10" hidden="1" x14ac:dyDescent="0.2">
      <c r="A117">
        <f t="shared" si="1"/>
        <v>6</v>
      </c>
      <c r="B117" s="136">
        <v>37469</v>
      </c>
      <c r="C117" s="89" t="s">
        <v>154</v>
      </c>
      <c r="D117" s="89" t="s">
        <v>55</v>
      </c>
      <c r="E117" s="90">
        <v>-23.064221490000001</v>
      </c>
      <c r="F117" s="89">
        <v>0</v>
      </c>
      <c r="G117" s="90">
        <v>-23.064221490000001</v>
      </c>
      <c r="H117" s="90">
        <v>-0.01</v>
      </c>
      <c r="I117" s="90">
        <v>0.23064221490000003</v>
      </c>
      <c r="J117" s="89">
        <v>0</v>
      </c>
    </row>
    <row r="118" spans="1:10" hidden="1" x14ac:dyDescent="0.2">
      <c r="A118">
        <f t="shared" si="1"/>
        <v>6</v>
      </c>
      <c r="B118" s="136">
        <v>37469</v>
      </c>
      <c r="C118" s="89" t="s">
        <v>99</v>
      </c>
      <c r="D118" s="89" t="s">
        <v>55</v>
      </c>
      <c r="E118" s="90">
        <v>29.413082459999998</v>
      </c>
      <c r="F118" s="89">
        <v>0</v>
      </c>
      <c r="G118" s="90">
        <v>29.413082459999998</v>
      </c>
      <c r="H118" s="90">
        <v>0</v>
      </c>
      <c r="I118" s="90">
        <v>0</v>
      </c>
      <c r="J118" s="89">
        <v>0</v>
      </c>
    </row>
    <row r="119" spans="1:10" hidden="1" x14ac:dyDescent="0.2">
      <c r="A119">
        <f t="shared" si="1"/>
        <v>6</v>
      </c>
      <c r="B119" s="136">
        <v>37469</v>
      </c>
      <c r="C119" s="89" t="s">
        <v>100</v>
      </c>
      <c r="D119" s="89" t="s">
        <v>55</v>
      </c>
      <c r="E119" s="90">
        <v>-0.69440667</v>
      </c>
      <c r="F119" s="89">
        <v>0</v>
      </c>
      <c r="G119" s="90">
        <v>-0.69440667</v>
      </c>
      <c r="H119" s="90">
        <v>0</v>
      </c>
      <c r="I119" s="90">
        <v>0</v>
      </c>
      <c r="J119" s="89">
        <v>0</v>
      </c>
    </row>
    <row r="120" spans="1:10" hidden="1" x14ac:dyDescent="0.2">
      <c r="A120">
        <f t="shared" si="1"/>
        <v>6</v>
      </c>
      <c r="B120" s="136">
        <v>37469</v>
      </c>
      <c r="C120" s="89" t="s">
        <v>156</v>
      </c>
      <c r="D120" s="89" t="s">
        <v>55</v>
      </c>
      <c r="E120" s="90">
        <v>0</v>
      </c>
      <c r="F120" s="89">
        <v>0</v>
      </c>
      <c r="G120" s="90">
        <v>0</v>
      </c>
      <c r="H120" s="90">
        <v>0</v>
      </c>
      <c r="I120" s="90">
        <v>0</v>
      </c>
      <c r="J120" s="89">
        <v>0</v>
      </c>
    </row>
    <row r="121" spans="1:10" hidden="1" x14ac:dyDescent="0.2">
      <c r="A121">
        <f t="shared" si="1"/>
        <v>6</v>
      </c>
      <c r="B121" s="136">
        <v>37469</v>
      </c>
      <c r="C121" s="89" t="s">
        <v>157</v>
      </c>
      <c r="D121" s="89" t="s">
        <v>55</v>
      </c>
      <c r="E121" s="90">
        <v>0</v>
      </c>
      <c r="F121" s="89">
        <v>0</v>
      </c>
      <c r="G121" s="90">
        <v>0</v>
      </c>
      <c r="H121" s="90">
        <v>0</v>
      </c>
      <c r="I121" s="90">
        <v>0</v>
      </c>
      <c r="J121" s="89">
        <v>0</v>
      </c>
    </row>
    <row r="122" spans="1:10" hidden="1" x14ac:dyDescent="0.2">
      <c r="A122">
        <f t="shared" si="1"/>
        <v>6</v>
      </c>
      <c r="B122" s="136">
        <v>37469</v>
      </c>
      <c r="C122" s="89" t="s">
        <v>158</v>
      </c>
      <c r="D122" s="89" t="s">
        <v>55</v>
      </c>
      <c r="E122" s="90">
        <v>0</v>
      </c>
      <c r="F122" s="89">
        <v>0</v>
      </c>
      <c r="G122" s="90">
        <v>0</v>
      </c>
      <c r="H122" s="90">
        <v>1.26E-2</v>
      </c>
      <c r="I122" s="90">
        <v>0</v>
      </c>
      <c r="J122" s="89">
        <v>0</v>
      </c>
    </row>
    <row r="123" spans="1:10" hidden="1" x14ac:dyDescent="0.2">
      <c r="A123">
        <f t="shared" si="1"/>
        <v>6</v>
      </c>
      <c r="B123" s="136">
        <v>37469</v>
      </c>
      <c r="C123" s="89" t="s">
        <v>159</v>
      </c>
      <c r="D123" s="89" t="s">
        <v>55</v>
      </c>
      <c r="E123" s="90">
        <v>0</v>
      </c>
      <c r="F123" s="89">
        <v>0</v>
      </c>
      <c r="G123" s="90">
        <v>0</v>
      </c>
      <c r="H123" s="90">
        <v>0</v>
      </c>
      <c r="I123" s="90">
        <v>0</v>
      </c>
      <c r="J123" s="89">
        <v>0</v>
      </c>
    </row>
    <row r="124" spans="1:10" hidden="1" x14ac:dyDescent="0.2">
      <c r="A124">
        <f t="shared" si="1"/>
        <v>6</v>
      </c>
      <c r="B124" s="136">
        <v>37469</v>
      </c>
      <c r="C124" s="89" t="s">
        <v>160</v>
      </c>
      <c r="D124" s="89" t="s">
        <v>55</v>
      </c>
      <c r="E124" s="90">
        <v>21.74236879</v>
      </c>
      <c r="F124" s="89">
        <v>0</v>
      </c>
      <c r="G124" s="90">
        <v>21.74236879</v>
      </c>
      <c r="H124" s="90">
        <v>0</v>
      </c>
      <c r="I124" s="90">
        <v>0</v>
      </c>
      <c r="J124" s="89">
        <v>0</v>
      </c>
    </row>
    <row r="125" spans="1:10" hidden="1" x14ac:dyDescent="0.2">
      <c r="A125">
        <f t="shared" si="1"/>
        <v>6</v>
      </c>
      <c r="B125" s="136">
        <v>37469</v>
      </c>
      <c r="C125" s="89" t="s">
        <v>101</v>
      </c>
      <c r="D125" s="89" t="s">
        <v>55</v>
      </c>
      <c r="E125" s="90">
        <v>80.604841260000001</v>
      </c>
      <c r="F125" s="89">
        <v>0</v>
      </c>
      <c r="G125" s="90">
        <v>80.604841260000001</v>
      </c>
      <c r="H125" s="90">
        <v>-0.1</v>
      </c>
      <c r="I125" s="90">
        <v>-8.0604841260000004</v>
      </c>
      <c r="J125" s="89">
        <v>0</v>
      </c>
    </row>
    <row r="126" spans="1:10" hidden="1" x14ac:dyDescent="0.2">
      <c r="A126">
        <f t="shared" si="1"/>
        <v>6</v>
      </c>
      <c r="B126" s="136">
        <v>37469</v>
      </c>
      <c r="C126" s="89" t="s">
        <v>162</v>
      </c>
      <c r="D126" s="89" t="s">
        <v>55</v>
      </c>
      <c r="E126" s="90">
        <v>-0.10912105</v>
      </c>
      <c r="F126" s="89">
        <v>0</v>
      </c>
      <c r="G126" s="90">
        <v>-0.10912105</v>
      </c>
      <c r="H126" s="90">
        <v>-2.5000000000000001E-2</v>
      </c>
      <c r="I126" s="90">
        <v>2.72802625E-3</v>
      </c>
      <c r="J126" s="89">
        <v>0</v>
      </c>
    </row>
    <row r="127" spans="1:10" hidden="1" x14ac:dyDescent="0.2">
      <c r="A127">
        <f t="shared" si="1"/>
        <v>6</v>
      </c>
      <c r="B127" s="136">
        <v>37469</v>
      </c>
      <c r="C127" s="89" t="s">
        <v>165</v>
      </c>
      <c r="D127" s="89" t="s">
        <v>55</v>
      </c>
      <c r="E127" s="90">
        <v>15.376147660000001</v>
      </c>
      <c r="F127" s="89">
        <v>0</v>
      </c>
      <c r="G127" s="90">
        <v>15.376147660000001</v>
      </c>
      <c r="H127" s="90">
        <v>-3.94695997239E-3</v>
      </c>
      <c r="I127" s="90">
        <v>-6.0689039343578166E-2</v>
      </c>
      <c r="J127" s="89">
        <v>0</v>
      </c>
    </row>
    <row r="128" spans="1:10" hidden="1" x14ac:dyDescent="0.2">
      <c r="A128">
        <f t="shared" si="1"/>
        <v>6</v>
      </c>
      <c r="B128" s="136">
        <v>37469</v>
      </c>
      <c r="C128" s="89" t="s">
        <v>166</v>
      </c>
      <c r="D128" s="89" t="s">
        <v>55</v>
      </c>
      <c r="E128" s="90">
        <v>-3.0752295300000001</v>
      </c>
      <c r="F128" s="89">
        <v>0</v>
      </c>
      <c r="G128" s="90">
        <v>-3.0752295300000001</v>
      </c>
      <c r="H128" s="90">
        <v>0</v>
      </c>
      <c r="I128" s="90">
        <v>0</v>
      </c>
      <c r="J128" s="89">
        <v>0</v>
      </c>
    </row>
    <row r="129" spans="1:10" hidden="1" x14ac:dyDescent="0.2">
      <c r="A129">
        <f t="shared" si="1"/>
        <v>6</v>
      </c>
      <c r="B129" s="136">
        <v>37469</v>
      </c>
      <c r="C129" s="89" t="s">
        <v>167</v>
      </c>
      <c r="D129" s="89" t="s">
        <v>55</v>
      </c>
      <c r="E129" s="90">
        <v>0</v>
      </c>
      <c r="F129" s="89">
        <v>0</v>
      </c>
      <c r="G129" s="90">
        <v>0</v>
      </c>
      <c r="H129" s="90">
        <v>0</v>
      </c>
      <c r="I129" s="90">
        <v>0</v>
      </c>
      <c r="J129" s="89">
        <v>0</v>
      </c>
    </row>
    <row r="130" spans="1:10" hidden="1" x14ac:dyDescent="0.2">
      <c r="A130">
        <f t="shared" si="1"/>
        <v>6</v>
      </c>
      <c r="B130" s="136">
        <v>37469</v>
      </c>
      <c r="C130" s="89" t="s">
        <v>169</v>
      </c>
      <c r="D130" s="89" t="s">
        <v>55</v>
      </c>
      <c r="E130" s="90">
        <v>0</v>
      </c>
      <c r="F130" s="89">
        <v>0</v>
      </c>
      <c r="G130" s="90">
        <v>0</v>
      </c>
      <c r="H130" s="90">
        <v>0.02</v>
      </c>
      <c r="I130" s="90">
        <v>0</v>
      </c>
      <c r="J130" s="89">
        <v>0</v>
      </c>
    </row>
    <row r="131" spans="1:10" hidden="1" x14ac:dyDescent="0.2">
      <c r="A131">
        <f t="shared" si="1"/>
        <v>6</v>
      </c>
      <c r="B131" s="136">
        <v>37469</v>
      </c>
      <c r="C131" s="89" t="s">
        <v>170</v>
      </c>
      <c r="D131" s="89" t="s">
        <v>55</v>
      </c>
      <c r="E131" s="90">
        <v>-16.193563520000001</v>
      </c>
      <c r="F131" s="89">
        <v>0</v>
      </c>
      <c r="G131" s="90">
        <v>-16.193563520000001</v>
      </c>
      <c r="H131" s="90">
        <v>0</v>
      </c>
      <c r="I131" s="90">
        <v>0</v>
      </c>
      <c r="J131" s="89">
        <v>0</v>
      </c>
    </row>
    <row r="132" spans="1:10" hidden="1" x14ac:dyDescent="0.2">
      <c r="A132">
        <f t="shared" si="1"/>
        <v>6</v>
      </c>
      <c r="B132" s="136">
        <v>37469</v>
      </c>
      <c r="C132" s="89" t="s">
        <v>103</v>
      </c>
      <c r="D132" s="89" t="s">
        <v>55</v>
      </c>
      <c r="E132" s="90">
        <v>-10.912104790000001</v>
      </c>
      <c r="F132" s="89">
        <v>0</v>
      </c>
      <c r="G132" s="90">
        <v>-10.912104790000001</v>
      </c>
      <c r="H132" s="90">
        <v>0</v>
      </c>
      <c r="I132" s="90">
        <v>0</v>
      </c>
      <c r="J132" s="89">
        <v>0</v>
      </c>
    </row>
    <row r="133" spans="1:10" hidden="1" x14ac:dyDescent="0.2">
      <c r="A133">
        <f t="shared" ref="A133:A196" si="2">INDEX(BucketTable,MATCH(B133,SumMonths,0),1)</f>
        <v>6</v>
      </c>
      <c r="B133" s="136">
        <v>37469</v>
      </c>
      <c r="C133" s="89" t="s">
        <v>171</v>
      </c>
      <c r="D133" s="89" t="s">
        <v>55</v>
      </c>
      <c r="E133" s="90">
        <v>-6.1504590600000002</v>
      </c>
      <c r="F133" s="89">
        <v>0</v>
      </c>
      <c r="G133" s="90">
        <v>-6.1504590600000002</v>
      </c>
      <c r="H133" s="90">
        <v>0.02</v>
      </c>
      <c r="I133" s="90">
        <v>-0.12300918120000001</v>
      </c>
      <c r="J133" s="89">
        <v>0</v>
      </c>
    </row>
    <row r="134" spans="1:10" hidden="1" x14ac:dyDescent="0.2">
      <c r="A134">
        <f t="shared" si="2"/>
        <v>6</v>
      </c>
      <c r="B134" s="136">
        <v>37469</v>
      </c>
      <c r="C134" s="89" t="s">
        <v>154</v>
      </c>
      <c r="D134" s="89" t="s">
        <v>57</v>
      </c>
      <c r="E134" s="90">
        <v>84.568812140000006</v>
      </c>
      <c r="F134" s="89">
        <v>0</v>
      </c>
      <c r="G134" s="90">
        <v>84.568812140000006</v>
      </c>
      <c r="H134" s="90">
        <v>-0.01</v>
      </c>
      <c r="I134" s="90">
        <v>-0.84568812140000005</v>
      </c>
      <c r="J134" s="89">
        <v>0</v>
      </c>
    </row>
    <row r="135" spans="1:10" hidden="1" x14ac:dyDescent="0.2">
      <c r="A135">
        <f t="shared" si="2"/>
        <v>6</v>
      </c>
      <c r="B135" s="136">
        <v>37469</v>
      </c>
      <c r="C135" s="89" t="s">
        <v>160</v>
      </c>
      <c r="D135" s="89" t="s">
        <v>57</v>
      </c>
      <c r="E135" s="90">
        <v>5.2278902</v>
      </c>
      <c r="F135" s="89">
        <v>0</v>
      </c>
      <c r="G135" s="90">
        <v>5.2278902</v>
      </c>
      <c r="H135" s="90">
        <v>0</v>
      </c>
      <c r="I135" s="90">
        <v>0</v>
      </c>
      <c r="J135" s="89">
        <v>0</v>
      </c>
    </row>
    <row r="136" spans="1:10" hidden="1" x14ac:dyDescent="0.2">
      <c r="A136">
        <f t="shared" si="2"/>
        <v>6</v>
      </c>
      <c r="B136" s="136">
        <v>37469</v>
      </c>
      <c r="C136" s="89" t="s">
        <v>170</v>
      </c>
      <c r="D136" s="89" t="s">
        <v>57</v>
      </c>
      <c r="E136" s="90">
        <v>-1.9840190499999999</v>
      </c>
      <c r="F136" s="89">
        <v>0</v>
      </c>
      <c r="G136" s="90">
        <v>-1.9840190499999999</v>
      </c>
      <c r="H136" s="90">
        <v>0</v>
      </c>
      <c r="I136" s="90">
        <v>0</v>
      </c>
      <c r="J136" s="89">
        <v>0</v>
      </c>
    </row>
    <row r="137" spans="1:10" hidden="1" x14ac:dyDescent="0.2">
      <c r="A137">
        <f t="shared" si="2"/>
        <v>6</v>
      </c>
      <c r="B137" s="136">
        <v>37469</v>
      </c>
      <c r="C137" s="89" t="s">
        <v>103</v>
      </c>
      <c r="D137" s="89" t="s">
        <v>57</v>
      </c>
      <c r="E137" s="90">
        <v>-30.752295320000002</v>
      </c>
      <c r="F137" s="89">
        <v>0</v>
      </c>
      <c r="G137" s="90">
        <v>-30.752295320000002</v>
      </c>
      <c r="H137" s="90">
        <v>0</v>
      </c>
      <c r="I137" s="90">
        <v>0</v>
      </c>
      <c r="J137" s="89">
        <v>0</v>
      </c>
    </row>
    <row r="138" spans="1:10" hidden="1" x14ac:dyDescent="0.2">
      <c r="A138">
        <f t="shared" si="2"/>
        <v>7</v>
      </c>
      <c r="B138" s="136">
        <v>37500</v>
      </c>
      <c r="C138" s="89" t="s">
        <v>154</v>
      </c>
      <c r="D138" s="89" t="s">
        <v>55</v>
      </c>
      <c r="E138" s="90">
        <v>-22.270092420000001</v>
      </c>
      <c r="F138" s="89">
        <v>0</v>
      </c>
      <c r="G138" s="90">
        <v>-22.270092420000001</v>
      </c>
      <c r="H138" s="90">
        <v>-0.01</v>
      </c>
      <c r="I138" s="90">
        <v>0.22270092420000001</v>
      </c>
      <c r="J138" s="89">
        <v>0</v>
      </c>
    </row>
    <row r="139" spans="1:10" hidden="1" x14ac:dyDescent="0.2">
      <c r="A139">
        <f t="shared" si="2"/>
        <v>7</v>
      </c>
      <c r="B139" s="136">
        <v>37500</v>
      </c>
      <c r="C139" s="89" t="s">
        <v>99</v>
      </c>
      <c r="D139" s="89" t="s">
        <v>55</v>
      </c>
      <c r="E139" s="90">
        <v>28.70367469</v>
      </c>
      <c r="F139" s="89">
        <v>0</v>
      </c>
      <c r="G139" s="90">
        <v>28.70367469</v>
      </c>
      <c r="H139" s="90">
        <v>-0.1</v>
      </c>
      <c r="I139" s="90">
        <v>-2.8703674690000001</v>
      </c>
      <c r="J139" s="89">
        <v>0</v>
      </c>
    </row>
    <row r="140" spans="1:10" hidden="1" x14ac:dyDescent="0.2">
      <c r="A140">
        <f t="shared" si="2"/>
        <v>7</v>
      </c>
      <c r="B140" s="136">
        <v>37500</v>
      </c>
      <c r="C140" s="89" t="s">
        <v>100</v>
      </c>
      <c r="D140" s="89" t="s">
        <v>55</v>
      </c>
      <c r="E140" s="90">
        <v>-0.69284732000000004</v>
      </c>
      <c r="F140" s="89">
        <v>0</v>
      </c>
      <c r="G140" s="90">
        <v>-0.69284732000000004</v>
      </c>
      <c r="H140" s="90">
        <v>-0.1</v>
      </c>
      <c r="I140" s="90">
        <v>6.9284732000000002E-2</v>
      </c>
      <c r="J140" s="89">
        <v>0</v>
      </c>
    </row>
    <row r="141" spans="1:10" hidden="1" x14ac:dyDescent="0.2">
      <c r="A141">
        <f t="shared" si="2"/>
        <v>7</v>
      </c>
      <c r="B141" s="136">
        <v>37500</v>
      </c>
      <c r="C141" s="89" t="s">
        <v>156</v>
      </c>
      <c r="D141" s="89" t="s">
        <v>55</v>
      </c>
      <c r="E141" s="90">
        <v>0</v>
      </c>
      <c r="F141" s="89">
        <v>0</v>
      </c>
      <c r="G141" s="90">
        <v>0</v>
      </c>
      <c r="H141" s="90">
        <v>0</v>
      </c>
      <c r="I141" s="90">
        <v>0</v>
      </c>
      <c r="J141" s="89">
        <v>0</v>
      </c>
    </row>
    <row r="142" spans="1:10" hidden="1" x14ac:dyDescent="0.2">
      <c r="A142">
        <f t="shared" si="2"/>
        <v>7</v>
      </c>
      <c r="B142" s="136">
        <v>37500</v>
      </c>
      <c r="C142" s="89" t="s">
        <v>157</v>
      </c>
      <c r="D142" s="89" t="s">
        <v>55</v>
      </c>
      <c r="E142" s="90">
        <v>0</v>
      </c>
      <c r="F142" s="89">
        <v>0</v>
      </c>
      <c r="G142" s="90">
        <v>0</v>
      </c>
      <c r="H142" s="90">
        <v>0</v>
      </c>
      <c r="I142" s="90">
        <v>0</v>
      </c>
      <c r="J142" s="89">
        <v>0</v>
      </c>
    </row>
    <row r="143" spans="1:10" hidden="1" x14ac:dyDescent="0.2">
      <c r="A143">
        <f t="shared" si="2"/>
        <v>7</v>
      </c>
      <c r="B143" s="136">
        <v>37500</v>
      </c>
      <c r="C143" s="89" t="s">
        <v>158</v>
      </c>
      <c r="D143" s="89" t="s">
        <v>55</v>
      </c>
      <c r="E143" s="90">
        <v>0</v>
      </c>
      <c r="F143" s="89">
        <v>0</v>
      </c>
      <c r="G143" s="90">
        <v>0</v>
      </c>
      <c r="H143" s="90">
        <v>1.26E-2</v>
      </c>
      <c r="I143" s="90">
        <v>0</v>
      </c>
      <c r="J143" s="89">
        <v>0</v>
      </c>
    </row>
    <row r="144" spans="1:10" hidden="1" x14ac:dyDescent="0.2">
      <c r="A144">
        <f t="shared" si="2"/>
        <v>7</v>
      </c>
      <c r="B144" s="136">
        <v>37500</v>
      </c>
      <c r="C144" s="89" t="s">
        <v>159</v>
      </c>
      <c r="D144" s="89" t="s">
        <v>55</v>
      </c>
      <c r="E144" s="90">
        <v>0</v>
      </c>
      <c r="F144" s="89">
        <v>0</v>
      </c>
      <c r="G144" s="90">
        <v>0</v>
      </c>
      <c r="H144" s="90">
        <v>0</v>
      </c>
      <c r="I144" s="90">
        <v>0</v>
      </c>
      <c r="J144" s="89">
        <v>0</v>
      </c>
    </row>
    <row r="145" spans="1:10" hidden="1" x14ac:dyDescent="0.2">
      <c r="A145">
        <f t="shared" si="2"/>
        <v>7</v>
      </c>
      <c r="B145" s="136">
        <v>37500</v>
      </c>
      <c r="C145" s="89" t="s">
        <v>160</v>
      </c>
      <c r="D145" s="89" t="s">
        <v>55</v>
      </c>
      <c r="E145" s="90">
        <v>21.55250058</v>
      </c>
      <c r="F145" s="89">
        <v>0</v>
      </c>
      <c r="G145" s="90">
        <v>21.55250058</v>
      </c>
      <c r="H145" s="90">
        <v>0</v>
      </c>
      <c r="I145" s="90">
        <v>0</v>
      </c>
      <c r="J145" s="89">
        <v>0</v>
      </c>
    </row>
    <row r="146" spans="1:10" hidden="1" x14ac:dyDescent="0.2">
      <c r="A146">
        <f t="shared" si="2"/>
        <v>7</v>
      </c>
      <c r="B146" s="136">
        <v>37500</v>
      </c>
      <c r="C146" s="89" t="s">
        <v>101</v>
      </c>
      <c r="D146" s="89" t="s">
        <v>55</v>
      </c>
      <c r="E146" s="90">
        <v>77.829519039999994</v>
      </c>
      <c r="F146" s="89">
        <v>0</v>
      </c>
      <c r="G146" s="90">
        <v>77.829519039999994</v>
      </c>
      <c r="H146" s="90">
        <v>-0.1</v>
      </c>
      <c r="I146" s="90">
        <v>-7.7829519039999999</v>
      </c>
      <c r="J146" s="89">
        <v>0</v>
      </c>
    </row>
    <row r="147" spans="1:10" hidden="1" x14ac:dyDescent="0.2">
      <c r="A147">
        <f t="shared" si="2"/>
        <v>7</v>
      </c>
      <c r="B147" s="136">
        <v>37500</v>
      </c>
      <c r="C147" s="89" t="s">
        <v>165</v>
      </c>
      <c r="D147" s="89" t="s">
        <v>55</v>
      </c>
      <c r="E147" s="90">
        <v>14.84672829</v>
      </c>
      <c r="F147" s="89">
        <v>0</v>
      </c>
      <c r="G147" s="90">
        <v>14.84672829</v>
      </c>
      <c r="H147" s="90">
        <v>-3.8222670555199999E-3</v>
      </c>
      <c r="I147" s="90">
        <v>-5.6748160425123782E-2</v>
      </c>
      <c r="J147" s="89">
        <v>0</v>
      </c>
    </row>
    <row r="148" spans="1:10" hidden="1" x14ac:dyDescent="0.2">
      <c r="A148">
        <f t="shared" si="2"/>
        <v>7</v>
      </c>
      <c r="B148" s="136">
        <v>37500</v>
      </c>
      <c r="C148" s="89" t="s">
        <v>166</v>
      </c>
      <c r="D148" s="89" t="s">
        <v>55</v>
      </c>
      <c r="E148" s="90">
        <v>-2.9693456600000001</v>
      </c>
      <c r="F148" s="89">
        <v>0</v>
      </c>
      <c r="G148" s="90">
        <v>-2.9693456600000001</v>
      </c>
      <c r="H148" s="90">
        <v>0</v>
      </c>
      <c r="I148" s="90">
        <v>0</v>
      </c>
      <c r="J148" s="89">
        <v>0</v>
      </c>
    </row>
    <row r="149" spans="1:10" hidden="1" x14ac:dyDescent="0.2">
      <c r="A149">
        <f t="shared" si="2"/>
        <v>7</v>
      </c>
      <c r="B149" s="136">
        <v>37500</v>
      </c>
      <c r="C149" s="89" t="s">
        <v>167</v>
      </c>
      <c r="D149" s="89" t="s">
        <v>55</v>
      </c>
      <c r="E149" s="90">
        <v>0</v>
      </c>
      <c r="F149" s="89">
        <v>0</v>
      </c>
      <c r="G149" s="90">
        <v>0</v>
      </c>
      <c r="H149" s="90">
        <v>2.3094415660000001E-3</v>
      </c>
      <c r="I149" s="90">
        <v>0</v>
      </c>
      <c r="J149" s="89">
        <v>0</v>
      </c>
    </row>
    <row r="150" spans="1:10" hidden="1" x14ac:dyDescent="0.2">
      <c r="A150">
        <f t="shared" si="2"/>
        <v>7</v>
      </c>
      <c r="B150" s="136">
        <v>37500</v>
      </c>
      <c r="C150" s="89" t="s">
        <v>169</v>
      </c>
      <c r="D150" s="89" t="s">
        <v>55</v>
      </c>
      <c r="E150" s="90">
        <v>0</v>
      </c>
      <c r="F150" s="89">
        <v>0</v>
      </c>
      <c r="G150" s="90">
        <v>0</v>
      </c>
      <c r="H150" s="90">
        <v>0.02</v>
      </c>
      <c r="I150" s="90">
        <v>0</v>
      </c>
      <c r="J150" s="89">
        <v>0</v>
      </c>
    </row>
    <row r="151" spans="1:10" hidden="1" x14ac:dyDescent="0.2">
      <c r="A151">
        <f t="shared" si="2"/>
        <v>7</v>
      </c>
      <c r="B151" s="136">
        <v>37500</v>
      </c>
      <c r="C151" s="89" t="s">
        <v>170</v>
      </c>
      <c r="D151" s="89" t="s">
        <v>55</v>
      </c>
      <c r="E151" s="90">
        <v>-15.955284000000001</v>
      </c>
      <c r="F151" s="89">
        <v>0</v>
      </c>
      <c r="G151" s="90">
        <v>-15.955284000000001</v>
      </c>
      <c r="H151" s="90">
        <v>0</v>
      </c>
      <c r="I151" s="90">
        <v>0</v>
      </c>
      <c r="J151" s="89">
        <v>0</v>
      </c>
    </row>
    <row r="152" spans="1:10" hidden="1" x14ac:dyDescent="0.2">
      <c r="A152">
        <f t="shared" si="2"/>
        <v>7</v>
      </c>
      <c r="B152" s="136">
        <v>37500</v>
      </c>
      <c r="C152" s="89" t="s">
        <v>103</v>
      </c>
      <c r="D152" s="89" t="s">
        <v>55</v>
      </c>
      <c r="E152" s="90">
        <v>-7.9182550899999997</v>
      </c>
      <c r="F152" s="89">
        <v>0</v>
      </c>
      <c r="G152" s="90">
        <v>-7.9182550899999997</v>
      </c>
      <c r="H152" s="90">
        <v>-0.1</v>
      </c>
      <c r="I152" s="90">
        <v>0.79182550900000004</v>
      </c>
      <c r="J152" s="89">
        <v>0</v>
      </c>
    </row>
    <row r="153" spans="1:10" hidden="1" x14ac:dyDescent="0.2">
      <c r="A153">
        <f t="shared" si="2"/>
        <v>7</v>
      </c>
      <c r="B153" s="136">
        <v>37500</v>
      </c>
      <c r="C153" s="89" t="s">
        <v>171</v>
      </c>
      <c r="D153" s="89" t="s">
        <v>55</v>
      </c>
      <c r="E153" s="90">
        <v>-5.9386913200000002</v>
      </c>
      <c r="F153" s="89">
        <v>0</v>
      </c>
      <c r="G153" s="90">
        <v>-5.9386913200000002</v>
      </c>
      <c r="H153" s="90">
        <v>0.02</v>
      </c>
      <c r="I153" s="90">
        <v>-0.1187738264</v>
      </c>
      <c r="J153" s="89">
        <v>0</v>
      </c>
    </row>
    <row r="154" spans="1:10" hidden="1" x14ac:dyDescent="0.2">
      <c r="A154">
        <f t="shared" si="2"/>
        <v>7</v>
      </c>
      <c r="B154" s="136">
        <v>37500</v>
      </c>
      <c r="C154" s="89" t="s">
        <v>154</v>
      </c>
      <c r="D154" s="89" t="s">
        <v>57</v>
      </c>
      <c r="E154" s="90">
        <v>81.657005580000003</v>
      </c>
      <c r="F154" s="89">
        <v>0</v>
      </c>
      <c r="G154" s="90">
        <v>81.657005580000003</v>
      </c>
      <c r="H154" s="90">
        <v>-0.01</v>
      </c>
      <c r="I154" s="90">
        <v>-0.81657005580000008</v>
      </c>
      <c r="J154" s="89">
        <v>0</v>
      </c>
    </row>
    <row r="155" spans="1:10" hidden="1" x14ac:dyDescent="0.2">
      <c r="A155">
        <f t="shared" si="2"/>
        <v>7</v>
      </c>
      <c r="B155" s="136">
        <v>37500</v>
      </c>
      <c r="C155" s="89" t="s">
        <v>160</v>
      </c>
      <c r="D155" s="89" t="s">
        <v>57</v>
      </c>
      <c r="E155" s="90">
        <v>5.04788762</v>
      </c>
      <c r="F155" s="89">
        <v>0</v>
      </c>
      <c r="G155" s="90">
        <v>5.04788762</v>
      </c>
      <c r="H155" s="90">
        <v>0</v>
      </c>
      <c r="I155" s="90">
        <v>0</v>
      </c>
      <c r="J155" s="89">
        <v>0</v>
      </c>
    </row>
    <row r="156" spans="1:10" hidden="1" x14ac:dyDescent="0.2">
      <c r="A156">
        <f t="shared" si="2"/>
        <v>7</v>
      </c>
      <c r="B156" s="136">
        <v>37500</v>
      </c>
      <c r="C156" s="89" t="s">
        <v>170</v>
      </c>
      <c r="D156" s="89" t="s">
        <v>57</v>
      </c>
      <c r="E156" s="90">
        <v>-1.9795637699999999</v>
      </c>
      <c r="F156" s="89">
        <v>0</v>
      </c>
      <c r="G156" s="90">
        <v>-1.9795637699999999</v>
      </c>
      <c r="H156" s="90">
        <v>0</v>
      </c>
      <c r="I156" s="90">
        <v>0</v>
      </c>
      <c r="J156" s="89">
        <v>0</v>
      </c>
    </row>
    <row r="157" spans="1:10" hidden="1" x14ac:dyDescent="0.2">
      <c r="A157">
        <f t="shared" si="2"/>
        <v>7</v>
      </c>
      <c r="B157" s="136">
        <v>37500</v>
      </c>
      <c r="C157" s="89" t="s">
        <v>103</v>
      </c>
      <c r="D157" s="89" t="s">
        <v>57</v>
      </c>
      <c r="E157" s="90">
        <v>-29.693456579999999</v>
      </c>
      <c r="F157" s="89">
        <v>0</v>
      </c>
      <c r="G157" s="90">
        <v>-29.693456579999999</v>
      </c>
      <c r="H157" s="90">
        <v>-0.1</v>
      </c>
      <c r="I157" s="90">
        <v>2.9693456579999999</v>
      </c>
      <c r="J157" s="89">
        <v>0</v>
      </c>
    </row>
    <row r="158" spans="1:10" hidden="1" x14ac:dyDescent="0.2">
      <c r="A158">
        <f t="shared" si="2"/>
        <v>8</v>
      </c>
      <c r="B158" s="136">
        <v>37530</v>
      </c>
      <c r="C158" s="89" t="s">
        <v>154</v>
      </c>
      <c r="D158" s="89" t="s">
        <v>55</v>
      </c>
      <c r="E158" s="90">
        <v>-22.958680139999998</v>
      </c>
      <c r="F158" s="89">
        <v>0</v>
      </c>
      <c r="G158" s="90">
        <v>-22.958680139999998</v>
      </c>
      <c r="H158" s="90">
        <v>-0.01</v>
      </c>
      <c r="I158" s="90">
        <v>0.22958680139999998</v>
      </c>
      <c r="J158" s="89">
        <v>0</v>
      </c>
    </row>
    <row r="159" spans="1:10" hidden="1" x14ac:dyDescent="0.2">
      <c r="A159">
        <f t="shared" si="2"/>
        <v>8</v>
      </c>
      <c r="B159" s="136">
        <v>37530</v>
      </c>
      <c r="C159" s="89" t="s">
        <v>99</v>
      </c>
      <c r="D159" s="89" t="s">
        <v>55</v>
      </c>
      <c r="E159" s="90">
        <v>29.624103420000001</v>
      </c>
      <c r="F159" s="89">
        <v>0</v>
      </c>
      <c r="G159" s="90">
        <v>29.624103420000001</v>
      </c>
      <c r="H159" s="90">
        <v>0</v>
      </c>
      <c r="I159" s="90">
        <v>0</v>
      </c>
      <c r="J159" s="89">
        <v>0</v>
      </c>
    </row>
    <row r="160" spans="1:10" hidden="1" x14ac:dyDescent="0.2">
      <c r="A160">
        <f t="shared" si="2"/>
        <v>8</v>
      </c>
      <c r="B160" s="136">
        <v>37530</v>
      </c>
      <c r="C160" s="89" t="s">
        <v>100</v>
      </c>
      <c r="D160" s="89" t="s">
        <v>55</v>
      </c>
      <c r="E160" s="90">
        <v>-1.9749402300000001</v>
      </c>
      <c r="F160" s="89">
        <v>0</v>
      </c>
      <c r="G160" s="90">
        <v>-1.9749402300000001</v>
      </c>
      <c r="H160" s="90">
        <v>0</v>
      </c>
      <c r="I160" s="90">
        <v>0</v>
      </c>
      <c r="J160" s="89">
        <v>0</v>
      </c>
    </row>
    <row r="161" spans="1:10" hidden="1" x14ac:dyDescent="0.2">
      <c r="A161">
        <f t="shared" si="2"/>
        <v>8</v>
      </c>
      <c r="B161" s="136">
        <v>37530</v>
      </c>
      <c r="C161" s="89" t="s">
        <v>156</v>
      </c>
      <c r="D161" s="89" t="s">
        <v>55</v>
      </c>
      <c r="E161" s="90">
        <v>0</v>
      </c>
      <c r="F161" s="89">
        <v>0</v>
      </c>
      <c r="G161" s="90">
        <v>0</v>
      </c>
      <c r="H161" s="90">
        <v>0</v>
      </c>
      <c r="I161" s="90">
        <v>0</v>
      </c>
      <c r="J161" s="89">
        <v>0</v>
      </c>
    </row>
    <row r="162" spans="1:10" hidden="1" x14ac:dyDescent="0.2">
      <c r="A162">
        <f t="shared" si="2"/>
        <v>8</v>
      </c>
      <c r="B162" s="136">
        <v>37530</v>
      </c>
      <c r="C162" s="89" t="s">
        <v>157</v>
      </c>
      <c r="D162" s="89" t="s">
        <v>55</v>
      </c>
      <c r="E162" s="90">
        <v>0</v>
      </c>
      <c r="F162" s="89">
        <v>0</v>
      </c>
      <c r="G162" s="90">
        <v>0</v>
      </c>
      <c r="H162" s="90">
        <v>0</v>
      </c>
      <c r="I162" s="90">
        <v>0</v>
      </c>
      <c r="J162" s="89">
        <v>0</v>
      </c>
    </row>
    <row r="163" spans="1:10" hidden="1" x14ac:dyDescent="0.2">
      <c r="A163">
        <f t="shared" si="2"/>
        <v>8</v>
      </c>
      <c r="B163" s="136">
        <v>37530</v>
      </c>
      <c r="C163" s="89" t="s">
        <v>158</v>
      </c>
      <c r="D163" s="89" t="s">
        <v>55</v>
      </c>
      <c r="E163" s="90">
        <v>0</v>
      </c>
      <c r="F163" s="89">
        <v>0</v>
      </c>
      <c r="G163" s="90">
        <v>0</v>
      </c>
      <c r="H163" s="90">
        <v>1.26E-2</v>
      </c>
      <c r="I163" s="90">
        <v>0</v>
      </c>
      <c r="J163" s="89">
        <v>0</v>
      </c>
    </row>
    <row r="164" spans="1:10" hidden="1" x14ac:dyDescent="0.2">
      <c r="A164">
        <f t="shared" si="2"/>
        <v>8</v>
      </c>
      <c r="B164" s="136">
        <v>37530</v>
      </c>
      <c r="C164" s="89" t="s">
        <v>159</v>
      </c>
      <c r="D164" s="89" t="s">
        <v>55</v>
      </c>
      <c r="E164" s="90">
        <v>0</v>
      </c>
      <c r="F164" s="89">
        <v>0</v>
      </c>
      <c r="G164" s="90">
        <v>0</v>
      </c>
      <c r="H164" s="90">
        <v>0</v>
      </c>
      <c r="I164" s="90">
        <v>0</v>
      </c>
      <c r="J164" s="89">
        <v>0</v>
      </c>
    </row>
    <row r="165" spans="1:10" hidden="1" x14ac:dyDescent="0.2">
      <c r="A165">
        <f t="shared" si="2"/>
        <v>8</v>
      </c>
      <c r="B165" s="136">
        <v>37530</v>
      </c>
      <c r="C165" s="89" t="s">
        <v>160</v>
      </c>
      <c r="D165" s="89" t="s">
        <v>55</v>
      </c>
      <c r="E165" s="90">
        <v>21.88974374</v>
      </c>
      <c r="F165" s="89">
        <v>0</v>
      </c>
      <c r="G165" s="90">
        <v>21.88974374</v>
      </c>
      <c r="H165" s="90">
        <v>0</v>
      </c>
      <c r="I165" s="90">
        <v>0</v>
      </c>
      <c r="J165" s="89">
        <v>0</v>
      </c>
    </row>
    <row r="166" spans="1:10" hidden="1" x14ac:dyDescent="0.2">
      <c r="A166">
        <f t="shared" si="2"/>
        <v>8</v>
      </c>
      <c r="B166" s="136">
        <v>37530</v>
      </c>
      <c r="C166" s="89" t="s">
        <v>101</v>
      </c>
      <c r="D166" s="89" t="s">
        <v>55</v>
      </c>
      <c r="E166" s="90">
        <v>80.235995380000006</v>
      </c>
      <c r="F166" s="89">
        <v>0</v>
      </c>
      <c r="G166" s="90">
        <v>80.235995380000006</v>
      </c>
      <c r="H166" s="90">
        <v>-0.1</v>
      </c>
      <c r="I166" s="90">
        <v>-8.0235995380000009</v>
      </c>
      <c r="J166" s="89">
        <v>0</v>
      </c>
    </row>
    <row r="167" spans="1:10" hidden="1" x14ac:dyDescent="0.2">
      <c r="A167">
        <f t="shared" si="2"/>
        <v>8</v>
      </c>
      <c r="B167" s="136">
        <v>37530</v>
      </c>
      <c r="C167" s="89" t="s">
        <v>165</v>
      </c>
      <c r="D167" s="89" t="s">
        <v>55</v>
      </c>
      <c r="E167" s="90">
        <v>15.305786769999999</v>
      </c>
      <c r="F167" s="89">
        <v>0</v>
      </c>
      <c r="G167" s="90">
        <v>15.305786769999999</v>
      </c>
      <c r="H167" s="90">
        <v>-3.6011338233999999E-3</v>
      </c>
      <c r="I167" s="90">
        <v>-5.5118186431195232E-2</v>
      </c>
      <c r="J167" s="89">
        <v>0</v>
      </c>
    </row>
    <row r="168" spans="1:10" hidden="1" x14ac:dyDescent="0.2">
      <c r="A168">
        <f t="shared" si="2"/>
        <v>8</v>
      </c>
      <c r="B168" s="136">
        <v>37530</v>
      </c>
      <c r="C168" s="89" t="s">
        <v>166</v>
      </c>
      <c r="D168" s="89" t="s">
        <v>55</v>
      </c>
      <c r="E168" s="90">
        <v>-3.0611573500000002</v>
      </c>
      <c r="F168" s="89">
        <v>0</v>
      </c>
      <c r="G168" s="90">
        <v>-3.0611573500000002</v>
      </c>
      <c r="H168" s="90">
        <v>4.9843788139999996E-3</v>
      </c>
      <c r="I168" s="90">
        <v>-1.5257967841660383E-2</v>
      </c>
      <c r="J168" s="89">
        <v>0</v>
      </c>
    </row>
    <row r="169" spans="1:10" hidden="1" x14ac:dyDescent="0.2">
      <c r="A169">
        <f t="shared" si="2"/>
        <v>8</v>
      </c>
      <c r="B169" s="136">
        <v>37530</v>
      </c>
      <c r="C169" s="89" t="s">
        <v>167</v>
      </c>
      <c r="D169" s="89" t="s">
        <v>55</v>
      </c>
      <c r="E169" s="90">
        <v>0</v>
      </c>
      <c r="F169" s="89">
        <v>0</v>
      </c>
      <c r="G169" s="90">
        <v>0</v>
      </c>
      <c r="H169" s="90">
        <v>4.9843788139999996E-3</v>
      </c>
      <c r="I169" s="90">
        <v>0</v>
      </c>
      <c r="J169" s="89">
        <v>0</v>
      </c>
    </row>
    <row r="170" spans="1:10" hidden="1" x14ac:dyDescent="0.2">
      <c r="A170">
        <f t="shared" si="2"/>
        <v>8</v>
      </c>
      <c r="B170" s="136">
        <v>37530</v>
      </c>
      <c r="C170" s="89" t="s">
        <v>169</v>
      </c>
      <c r="D170" s="89" t="s">
        <v>55</v>
      </c>
      <c r="E170" s="90">
        <v>0</v>
      </c>
      <c r="F170" s="89">
        <v>0</v>
      </c>
      <c r="G170" s="90">
        <v>0</v>
      </c>
      <c r="H170" s="90">
        <v>0.02</v>
      </c>
      <c r="I170" s="90">
        <v>0</v>
      </c>
      <c r="J170" s="89">
        <v>0</v>
      </c>
    </row>
    <row r="171" spans="1:10" hidden="1" x14ac:dyDescent="0.2">
      <c r="A171">
        <f t="shared" si="2"/>
        <v>8</v>
      </c>
      <c r="B171" s="136">
        <v>37530</v>
      </c>
      <c r="C171" s="89" t="s">
        <v>170</v>
      </c>
      <c r="D171" s="89" t="s">
        <v>55</v>
      </c>
      <c r="E171" s="90">
        <v>-16.11946214</v>
      </c>
      <c r="F171" s="89">
        <v>0</v>
      </c>
      <c r="G171" s="90">
        <v>-16.11946214</v>
      </c>
      <c r="H171" s="90">
        <v>0</v>
      </c>
      <c r="I171" s="90">
        <v>0</v>
      </c>
      <c r="J171" s="89">
        <v>0</v>
      </c>
    </row>
    <row r="172" spans="1:10" hidden="1" x14ac:dyDescent="0.2">
      <c r="A172">
        <f t="shared" si="2"/>
        <v>8</v>
      </c>
      <c r="B172" s="136">
        <v>37530</v>
      </c>
      <c r="C172" s="89" t="s">
        <v>103</v>
      </c>
      <c r="D172" s="89" t="s">
        <v>55</v>
      </c>
      <c r="E172" s="90">
        <v>-1.9749402300000001</v>
      </c>
      <c r="F172" s="89">
        <v>0</v>
      </c>
      <c r="G172" s="90">
        <v>-1.9749402300000001</v>
      </c>
      <c r="H172" s="90">
        <v>0</v>
      </c>
      <c r="I172" s="90">
        <v>0</v>
      </c>
      <c r="J172" s="89">
        <v>0</v>
      </c>
    </row>
    <row r="173" spans="1:10" hidden="1" x14ac:dyDescent="0.2">
      <c r="A173">
        <f t="shared" si="2"/>
        <v>8</v>
      </c>
      <c r="B173" s="136">
        <v>37530</v>
      </c>
      <c r="C173" s="89" t="s">
        <v>171</v>
      </c>
      <c r="D173" s="89" t="s">
        <v>55</v>
      </c>
      <c r="E173" s="90">
        <v>-6.1223147100000004</v>
      </c>
      <c r="F173" s="89">
        <v>0</v>
      </c>
      <c r="G173" s="90">
        <v>-6.1223147100000004</v>
      </c>
      <c r="H173" s="90">
        <v>0.02</v>
      </c>
      <c r="I173" s="90">
        <v>-0.12244629420000001</v>
      </c>
      <c r="J173" s="89">
        <v>0</v>
      </c>
    </row>
    <row r="174" spans="1:10" hidden="1" x14ac:dyDescent="0.2">
      <c r="A174">
        <f t="shared" si="2"/>
        <v>8</v>
      </c>
      <c r="B174" s="136">
        <v>37530</v>
      </c>
      <c r="C174" s="89" t="s">
        <v>154</v>
      </c>
      <c r="D174" s="89" t="s">
        <v>57</v>
      </c>
      <c r="E174" s="90">
        <v>84.181827209999994</v>
      </c>
      <c r="F174" s="89">
        <v>0</v>
      </c>
      <c r="G174" s="90">
        <v>84.181827209999994</v>
      </c>
      <c r="H174" s="90">
        <v>-0.01</v>
      </c>
      <c r="I174" s="90">
        <v>-0.84181827209999993</v>
      </c>
      <c r="J174" s="89">
        <v>0</v>
      </c>
    </row>
    <row r="175" spans="1:10" hidden="1" x14ac:dyDescent="0.2">
      <c r="A175">
        <f t="shared" si="2"/>
        <v>8</v>
      </c>
      <c r="B175" s="136">
        <v>37530</v>
      </c>
      <c r="C175" s="89" t="s">
        <v>160</v>
      </c>
      <c r="D175" s="89" t="s">
        <v>57</v>
      </c>
      <c r="E175" s="90">
        <v>5.2039675000000001</v>
      </c>
      <c r="F175" s="89">
        <v>0</v>
      </c>
      <c r="G175" s="90">
        <v>5.2039675000000001</v>
      </c>
      <c r="H175" s="90">
        <v>0</v>
      </c>
      <c r="I175" s="90">
        <v>0</v>
      </c>
      <c r="J175" s="89">
        <v>0</v>
      </c>
    </row>
    <row r="176" spans="1:10" hidden="1" x14ac:dyDescent="0.2">
      <c r="A176">
        <f t="shared" si="2"/>
        <v>8</v>
      </c>
      <c r="B176" s="136">
        <v>37530</v>
      </c>
      <c r="C176" s="89" t="s">
        <v>170</v>
      </c>
      <c r="D176" s="89" t="s">
        <v>57</v>
      </c>
      <c r="E176" s="90">
        <v>-1.9749402300000001</v>
      </c>
      <c r="F176" s="89">
        <v>0</v>
      </c>
      <c r="G176" s="90">
        <v>-1.9749402300000001</v>
      </c>
      <c r="H176" s="90">
        <v>0</v>
      </c>
      <c r="I176" s="90">
        <v>0</v>
      </c>
      <c r="J176" s="89">
        <v>0</v>
      </c>
    </row>
    <row r="177" spans="1:10" hidden="1" x14ac:dyDescent="0.2">
      <c r="A177">
        <f t="shared" si="2"/>
        <v>8</v>
      </c>
      <c r="B177" s="136">
        <v>37530</v>
      </c>
      <c r="C177" s="89" t="s">
        <v>103</v>
      </c>
      <c r="D177" s="89" t="s">
        <v>57</v>
      </c>
      <c r="E177" s="90">
        <v>-30.611573530000001</v>
      </c>
      <c r="F177" s="89">
        <v>0</v>
      </c>
      <c r="G177" s="90">
        <v>-30.611573530000001</v>
      </c>
      <c r="H177" s="90">
        <v>0</v>
      </c>
      <c r="I177" s="90">
        <v>0</v>
      </c>
      <c r="J177" s="89">
        <v>0</v>
      </c>
    </row>
    <row r="178" spans="1:10" hidden="1" x14ac:dyDescent="0.2">
      <c r="A178">
        <f t="shared" si="2"/>
        <v>9</v>
      </c>
      <c r="B178" s="136">
        <v>37561</v>
      </c>
      <c r="C178" s="89" t="s">
        <v>99</v>
      </c>
      <c r="D178" s="89" t="s">
        <v>55</v>
      </c>
      <c r="E178" s="90">
        <v>-0.98490823999999999</v>
      </c>
      <c r="F178" s="89">
        <v>0</v>
      </c>
      <c r="G178" s="90">
        <v>-0.98490823999999999</v>
      </c>
      <c r="H178" s="90">
        <v>-0.1</v>
      </c>
      <c r="I178" s="90">
        <v>9.8490824000000005E-2</v>
      </c>
      <c r="J178" s="89">
        <v>0</v>
      </c>
    </row>
    <row r="179" spans="1:10" hidden="1" x14ac:dyDescent="0.2">
      <c r="A179">
        <f t="shared" si="2"/>
        <v>9</v>
      </c>
      <c r="B179" s="136">
        <v>37561</v>
      </c>
      <c r="C179" s="89" t="s">
        <v>156</v>
      </c>
      <c r="D179" s="89" t="s">
        <v>55</v>
      </c>
      <c r="E179" s="90">
        <v>0</v>
      </c>
      <c r="F179" s="89">
        <v>0</v>
      </c>
      <c r="G179" s="90">
        <v>0</v>
      </c>
      <c r="H179" s="90">
        <v>-6.0205459594800002E-3</v>
      </c>
      <c r="I179" s="90">
        <v>0</v>
      </c>
      <c r="J179" s="89">
        <v>0</v>
      </c>
    </row>
    <row r="180" spans="1:10" hidden="1" x14ac:dyDescent="0.2">
      <c r="A180">
        <f t="shared" si="2"/>
        <v>9</v>
      </c>
      <c r="B180" s="136">
        <v>37561</v>
      </c>
      <c r="C180" s="89" t="s">
        <v>157</v>
      </c>
      <c r="D180" s="89" t="s">
        <v>55</v>
      </c>
      <c r="E180" s="90">
        <v>0</v>
      </c>
      <c r="F180" s="89">
        <v>0</v>
      </c>
      <c r="G180" s="90">
        <v>0</v>
      </c>
      <c r="H180" s="90">
        <v>1.4948844909E-2</v>
      </c>
      <c r="I180" s="90">
        <v>0</v>
      </c>
      <c r="J180" s="89">
        <v>0</v>
      </c>
    </row>
    <row r="181" spans="1:10" hidden="1" x14ac:dyDescent="0.2">
      <c r="A181">
        <f t="shared" si="2"/>
        <v>9</v>
      </c>
      <c r="B181" s="136">
        <v>37561</v>
      </c>
      <c r="C181" s="89" t="s">
        <v>158</v>
      </c>
      <c r="D181" s="89" t="s">
        <v>55</v>
      </c>
      <c r="E181" s="90">
        <v>0</v>
      </c>
      <c r="F181" s="89">
        <v>0</v>
      </c>
      <c r="G181" s="90">
        <v>0</v>
      </c>
      <c r="H181" s="90">
        <v>1.26E-2</v>
      </c>
      <c r="I181" s="90">
        <v>0</v>
      </c>
      <c r="J181" s="89">
        <v>0</v>
      </c>
    </row>
    <row r="182" spans="1:10" hidden="1" x14ac:dyDescent="0.2">
      <c r="A182">
        <f t="shared" si="2"/>
        <v>9</v>
      </c>
      <c r="B182" s="136">
        <v>37561</v>
      </c>
      <c r="C182" s="89" t="s">
        <v>159</v>
      </c>
      <c r="D182" s="89" t="s">
        <v>55</v>
      </c>
      <c r="E182" s="90">
        <v>0</v>
      </c>
      <c r="F182" s="89">
        <v>0</v>
      </c>
      <c r="G182" s="90">
        <v>0</v>
      </c>
      <c r="H182" s="90">
        <v>0</v>
      </c>
      <c r="I182" s="90">
        <v>0</v>
      </c>
      <c r="J182" s="89">
        <v>0</v>
      </c>
    </row>
    <row r="183" spans="1:10" hidden="1" x14ac:dyDescent="0.2">
      <c r="A183">
        <f t="shared" si="2"/>
        <v>9</v>
      </c>
      <c r="B183" s="136">
        <v>37561</v>
      </c>
      <c r="C183" s="89" t="s">
        <v>160</v>
      </c>
      <c r="D183" s="89" t="s">
        <v>55</v>
      </c>
      <c r="E183" s="90">
        <v>20.8061866</v>
      </c>
      <c r="F183" s="89">
        <v>0</v>
      </c>
      <c r="G183" s="90">
        <v>20.8061866</v>
      </c>
      <c r="H183" s="90">
        <v>0</v>
      </c>
      <c r="I183" s="90">
        <v>0</v>
      </c>
      <c r="J183" s="89">
        <v>0</v>
      </c>
    </row>
    <row r="184" spans="1:10" hidden="1" x14ac:dyDescent="0.2">
      <c r="A184">
        <f t="shared" si="2"/>
        <v>9</v>
      </c>
      <c r="B184" s="136">
        <v>37561</v>
      </c>
      <c r="C184" s="89" t="s">
        <v>101</v>
      </c>
      <c r="D184" s="89" t="s">
        <v>55</v>
      </c>
      <c r="E184" s="90">
        <v>92.219913410000004</v>
      </c>
      <c r="F184" s="89">
        <v>0</v>
      </c>
      <c r="G184" s="90">
        <v>92.219913410000004</v>
      </c>
      <c r="H184" s="90">
        <v>-0.1</v>
      </c>
      <c r="I184" s="90">
        <v>-9.2219913410000007</v>
      </c>
      <c r="J184" s="89">
        <v>0</v>
      </c>
    </row>
    <row r="185" spans="1:10" hidden="1" x14ac:dyDescent="0.2">
      <c r="A185">
        <f t="shared" si="2"/>
        <v>9</v>
      </c>
      <c r="B185" s="136">
        <v>37561</v>
      </c>
      <c r="C185" s="89" t="s">
        <v>163</v>
      </c>
      <c r="D185" s="89" t="s">
        <v>55</v>
      </c>
      <c r="E185" s="90">
        <v>0</v>
      </c>
      <c r="F185" s="89">
        <v>0</v>
      </c>
      <c r="G185" s="90">
        <v>0</v>
      </c>
      <c r="H185" s="90">
        <v>7.7663183211999998E-2</v>
      </c>
      <c r="I185" s="90">
        <v>0</v>
      </c>
      <c r="J185" s="89">
        <v>0</v>
      </c>
    </row>
    <row r="186" spans="1:10" hidden="1" x14ac:dyDescent="0.2">
      <c r="A186">
        <f t="shared" si="2"/>
        <v>9</v>
      </c>
      <c r="B186" s="136">
        <v>37561</v>
      </c>
      <c r="C186" s="89" t="s">
        <v>167</v>
      </c>
      <c r="D186" s="89" t="s">
        <v>55</v>
      </c>
      <c r="E186" s="90">
        <v>0</v>
      </c>
      <c r="F186" s="89">
        <v>0</v>
      </c>
      <c r="G186" s="90">
        <v>0</v>
      </c>
      <c r="H186" s="90">
        <v>1.1973381040000001E-3</v>
      </c>
      <c r="I186" s="90">
        <v>0</v>
      </c>
      <c r="J186" s="89">
        <v>0</v>
      </c>
    </row>
    <row r="187" spans="1:10" hidden="1" x14ac:dyDescent="0.2">
      <c r="A187">
        <f t="shared" si="2"/>
        <v>9</v>
      </c>
      <c r="B187" s="136">
        <v>37561</v>
      </c>
      <c r="C187" s="89" t="s">
        <v>170</v>
      </c>
      <c r="D187" s="89" t="s">
        <v>55</v>
      </c>
      <c r="E187" s="90">
        <v>-6.0276384399999996</v>
      </c>
      <c r="F187" s="89">
        <v>0</v>
      </c>
      <c r="G187" s="90">
        <v>-6.0276384399999996</v>
      </c>
      <c r="H187" s="90">
        <v>0</v>
      </c>
      <c r="I187" s="90">
        <v>0</v>
      </c>
      <c r="J187" s="89">
        <v>0</v>
      </c>
    </row>
    <row r="188" spans="1:10" hidden="1" x14ac:dyDescent="0.2">
      <c r="A188">
        <f t="shared" si="2"/>
        <v>9</v>
      </c>
      <c r="B188" s="136">
        <v>37561</v>
      </c>
      <c r="C188" s="89" t="s">
        <v>103</v>
      </c>
      <c r="D188" s="89" t="s">
        <v>55</v>
      </c>
      <c r="E188" s="90">
        <v>-1.96981648</v>
      </c>
      <c r="F188" s="89">
        <v>0</v>
      </c>
      <c r="G188" s="90">
        <v>-1.96981648</v>
      </c>
      <c r="H188" s="90">
        <v>-0.1</v>
      </c>
      <c r="I188" s="90">
        <v>0.19698164800000001</v>
      </c>
      <c r="J188" s="89">
        <v>0</v>
      </c>
    </row>
    <row r="189" spans="1:10" hidden="1" x14ac:dyDescent="0.2">
      <c r="A189">
        <f t="shared" si="2"/>
        <v>9</v>
      </c>
      <c r="B189" s="136">
        <v>37561</v>
      </c>
      <c r="C189" s="89" t="s">
        <v>154</v>
      </c>
      <c r="D189" s="89" t="s">
        <v>57</v>
      </c>
      <c r="E189" s="90">
        <v>81.254929950000005</v>
      </c>
      <c r="F189" s="89">
        <v>0</v>
      </c>
      <c r="G189" s="90">
        <v>81.254929950000005</v>
      </c>
      <c r="H189" s="90">
        <v>-0.01</v>
      </c>
      <c r="I189" s="90">
        <v>-0.8125492995000001</v>
      </c>
      <c r="J189" s="89">
        <v>0</v>
      </c>
    </row>
    <row r="190" spans="1:10" hidden="1" x14ac:dyDescent="0.2">
      <c r="A190">
        <f t="shared" si="2"/>
        <v>9</v>
      </c>
      <c r="B190" s="136">
        <v>37561</v>
      </c>
      <c r="C190" s="89" t="s">
        <v>160</v>
      </c>
      <c r="D190" s="89" t="s">
        <v>57</v>
      </c>
      <c r="E190" s="90">
        <v>5.0230320300000004</v>
      </c>
      <c r="F190" s="89">
        <v>0</v>
      </c>
      <c r="G190" s="90">
        <v>5.0230320300000004</v>
      </c>
      <c r="H190" s="90">
        <v>0</v>
      </c>
      <c r="I190" s="90">
        <v>0</v>
      </c>
      <c r="J190" s="89">
        <v>0</v>
      </c>
    </row>
    <row r="191" spans="1:10" hidden="1" x14ac:dyDescent="0.2">
      <c r="A191">
        <f t="shared" si="2"/>
        <v>9</v>
      </c>
      <c r="B191" s="136">
        <v>37561</v>
      </c>
      <c r="C191" s="89" t="s">
        <v>170</v>
      </c>
      <c r="D191" s="89" t="s">
        <v>57</v>
      </c>
      <c r="E191" s="90">
        <v>-1.96981648</v>
      </c>
      <c r="F191" s="89">
        <v>0</v>
      </c>
      <c r="G191" s="90">
        <v>-1.96981648</v>
      </c>
      <c r="H191" s="90">
        <v>0</v>
      </c>
      <c r="I191" s="90">
        <v>0</v>
      </c>
      <c r="J191" s="89">
        <v>0</v>
      </c>
    </row>
    <row r="192" spans="1:10" hidden="1" x14ac:dyDescent="0.2">
      <c r="A192">
        <f t="shared" si="2"/>
        <v>10</v>
      </c>
      <c r="B192" s="136">
        <v>37591</v>
      </c>
      <c r="C192" s="89" t="s">
        <v>156</v>
      </c>
      <c r="D192" s="89" t="s">
        <v>55</v>
      </c>
      <c r="E192" s="90">
        <v>0</v>
      </c>
      <c r="F192" s="89">
        <v>0</v>
      </c>
      <c r="G192" s="90">
        <v>0</v>
      </c>
      <c r="H192" s="90">
        <v>-1.192480325699E-2</v>
      </c>
      <c r="I192" s="90">
        <v>0</v>
      </c>
      <c r="J192" s="89">
        <v>0</v>
      </c>
    </row>
    <row r="193" spans="1:10" hidden="1" x14ac:dyDescent="0.2">
      <c r="A193">
        <f t="shared" si="2"/>
        <v>10</v>
      </c>
      <c r="B193" s="136">
        <v>37591</v>
      </c>
      <c r="C193" s="89" t="s">
        <v>157</v>
      </c>
      <c r="D193" s="89" t="s">
        <v>55</v>
      </c>
      <c r="E193" s="90">
        <v>0</v>
      </c>
      <c r="F193" s="89">
        <v>0</v>
      </c>
      <c r="G193" s="90">
        <v>0</v>
      </c>
      <c r="H193" s="90">
        <v>7.9917907710000003E-3</v>
      </c>
      <c r="I193" s="90">
        <v>0</v>
      </c>
      <c r="J193" s="89">
        <v>0</v>
      </c>
    </row>
    <row r="194" spans="1:10" hidden="1" x14ac:dyDescent="0.2">
      <c r="A194">
        <f t="shared" si="2"/>
        <v>10</v>
      </c>
      <c r="B194" s="136">
        <v>37591</v>
      </c>
      <c r="C194" s="89" t="s">
        <v>158</v>
      </c>
      <c r="D194" s="89" t="s">
        <v>55</v>
      </c>
      <c r="E194" s="90">
        <v>0</v>
      </c>
      <c r="F194" s="89">
        <v>0</v>
      </c>
      <c r="G194" s="90">
        <v>0</v>
      </c>
      <c r="H194" s="90">
        <v>1.26E-2</v>
      </c>
      <c r="I194" s="90">
        <v>0</v>
      </c>
      <c r="J194" s="89">
        <v>0</v>
      </c>
    </row>
    <row r="195" spans="1:10" hidden="1" x14ac:dyDescent="0.2">
      <c r="A195">
        <f t="shared" si="2"/>
        <v>10</v>
      </c>
      <c r="B195" s="136">
        <v>37591</v>
      </c>
      <c r="C195" s="89" t="s">
        <v>159</v>
      </c>
      <c r="D195" s="89" t="s">
        <v>55</v>
      </c>
      <c r="E195" s="90">
        <v>0</v>
      </c>
      <c r="F195" s="89">
        <v>0</v>
      </c>
      <c r="G195" s="90">
        <v>0</v>
      </c>
      <c r="H195" s="90">
        <v>0</v>
      </c>
      <c r="I195" s="90">
        <v>0</v>
      </c>
      <c r="J195" s="89">
        <v>0</v>
      </c>
    </row>
    <row r="196" spans="1:10" hidden="1" x14ac:dyDescent="0.2">
      <c r="A196">
        <f t="shared" si="2"/>
        <v>10</v>
      </c>
      <c r="B196" s="136">
        <v>37591</v>
      </c>
      <c r="C196" s="89" t="s">
        <v>160</v>
      </c>
      <c r="D196" s="89" t="s">
        <v>55</v>
      </c>
      <c r="E196" s="90">
        <v>19.024300060000002</v>
      </c>
      <c r="F196" s="89">
        <v>0</v>
      </c>
      <c r="G196" s="90">
        <v>19.024300060000002</v>
      </c>
      <c r="H196" s="90">
        <v>0</v>
      </c>
      <c r="I196" s="90">
        <v>0</v>
      </c>
      <c r="J196" s="89">
        <v>0</v>
      </c>
    </row>
    <row r="197" spans="1:10" hidden="1" x14ac:dyDescent="0.2">
      <c r="A197">
        <f t="shared" ref="A197:A260" si="3">INDEX(BucketTable,MATCH(B197,SumMonths,0),1)</f>
        <v>10</v>
      </c>
      <c r="B197" s="136">
        <v>37591</v>
      </c>
      <c r="C197" s="89" t="s">
        <v>101</v>
      </c>
      <c r="D197" s="89" t="s">
        <v>55</v>
      </c>
      <c r="E197" s="90">
        <v>95.039578210000002</v>
      </c>
      <c r="F197" s="89">
        <v>0</v>
      </c>
      <c r="G197" s="90">
        <v>95.039578210000002</v>
      </c>
      <c r="H197" s="90">
        <v>-0.1</v>
      </c>
      <c r="I197" s="90">
        <v>-9.5039578210000002</v>
      </c>
      <c r="J197" s="89">
        <v>0</v>
      </c>
    </row>
    <row r="198" spans="1:10" hidden="1" x14ac:dyDescent="0.2">
      <c r="A198">
        <f t="shared" si="3"/>
        <v>10</v>
      </c>
      <c r="B198" s="136">
        <v>37591</v>
      </c>
      <c r="C198" s="89" t="s">
        <v>163</v>
      </c>
      <c r="D198" s="89" t="s">
        <v>55</v>
      </c>
      <c r="E198" s="90">
        <v>0</v>
      </c>
      <c r="F198" s="89">
        <v>0</v>
      </c>
      <c r="G198" s="90">
        <v>0</v>
      </c>
      <c r="H198" s="90">
        <v>-2.0145773887700002E-3</v>
      </c>
      <c r="I198" s="90">
        <v>0</v>
      </c>
      <c r="J198" s="89">
        <v>0</v>
      </c>
    </row>
    <row r="199" spans="1:10" hidden="1" x14ac:dyDescent="0.2">
      <c r="A199">
        <f t="shared" si="3"/>
        <v>10</v>
      </c>
      <c r="B199" s="136">
        <v>37591</v>
      </c>
      <c r="C199" s="89" t="s">
        <v>167</v>
      </c>
      <c r="D199" s="89" t="s">
        <v>55</v>
      </c>
      <c r="E199" s="90">
        <v>0</v>
      </c>
      <c r="F199" s="89">
        <v>0</v>
      </c>
      <c r="G199" s="90">
        <v>0</v>
      </c>
      <c r="H199" s="90">
        <v>0</v>
      </c>
      <c r="I199" s="90">
        <v>0</v>
      </c>
      <c r="J199" s="89">
        <v>0</v>
      </c>
    </row>
    <row r="200" spans="1:10" hidden="1" x14ac:dyDescent="0.2">
      <c r="A200">
        <f t="shared" si="3"/>
        <v>10</v>
      </c>
      <c r="B200" s="136">
        <v>37591</v>
      </c>
      <c r="C200" s="89" t="s">
        <v>170</v>
      </c>
      <c r="D200" s="89" t="s">
        <v>55</v>
      </c>
      <c r="E200" s="90">
        <v>-6.2119361599999996</v>
      </c>
      <c r="F200" s="89">
        <v>0</v>
      </c>
      <c r="G200" s="90">
        <v>-6.2119361599999996</v>
      </c>
      <c r="H200" s="90">
        <v>0</v>
      </c>
      <c r="I200" s="90">
        <v>0</v>
      </c>
      <c r="J200" s="89">
        <v>0</v>
      </c>
    </row>
    <row r="201" spans="1:10" hidden="1" x14ac:dyDescent="0.2">
      <c r="A201">
        <f t="shared" si="3"/>
        <v>10</v>
      </c>
      <c r="B201" s="136">
        <v>37591</v>
      </c>
      <c r="C201" s="89" t="s">
        <v>103</v>
      </c>
      <c r="D201" s="89" t="s">
        <v>55</v>
      </c>
      <c r="E201" s="90">
        <v>-1.9645592000000001</v>
      </c>
      <c r="F201" s="89">
        <v>0</v>
      </c>
      <c r="G201" s="90">
        <v>-1.9645592000000001</v>
      </c>
      <c r="H201" s="90">
        <v>-0.1</v>
      </c>
      <c r="I201" s="90">
        <v>0.19645592000000001</v>
      </c>
      <c r="J201" s="89">
        <v>0</v>
      </c>
    </row>
    <row r="202" spans="1:10" hidden="1" x14ac:dyDescent="0.2">
      <c r="A202">
        <f t="shared" si="3"/>
        <v>10</v>
      </c>
      <c r="B202" s="136">
        <v>37591</v>
      </c>
      <c r="C202" s="89" t="s">
        <v>154</v>
      </c>
      <c r="D202" s="89" t="s">
        <v>57</v>
      </c>
      <c r="E202" s="90">
        <v>83.739335510000004</v>
      </c>
      <c r="F202" s="89">
        <v>0</v>
      </c>
      <c r="G202" s="90">
        <v>83.739335510000004</v>
      </c>
      <c r="H202" s="90">
        <v>-0.01</v>
      </c>
      <c r="I202" s="90">
        <v>-0.83739335510000001</v>
      </c>
      <c r="J202" s="89">
        <v>0</v>
      </c>
    </row>
    <row r="203" spans="1:10" hidden="1" x14ac:dyDescent="0.2">
      <c r="A203">
        <f t="shared" si="3"/>
        <v>10</v>
      </c>
      <c r="B203" s="136">
        <v>37591</v>
      </c>
      <c r="C203" s="89" t="s">
        <v>160</v>
      </c>
      <c r="D203" s="89" t="s">
        <v>57</v>
      </c>
      <c r="E203" s="90">
        <v>5.1766134700000004</v>
      </c>
      <c r="F203" s="89">
        <v>0</v>
      </c>
      <c r="G203" s="90">
        <v>5.1766134700000004</v>
      </c>
      <c r="H203" s="90">
        <v>0</v>
      </c>
      <c r="I203" s="90">
        <v>0</v>
      </c>
      <c r="J203" s="89">
        <v>0</v>
      </c>
    </row>
    <row r="204" spans="1:10" hidden="1" x14ac:dyDescent="0.2">
      <c r="A204">
        <f t="shared" si="3"/>
        <v>10</v>
      </c>
      <c r="B204" s="136">
        <v>37591</v>
      </c>
      <c r="C204" s="89" t="s">
        <v>170</v>
      </c>
      <c r="D204" s="89" t="s">
        <v>57</v>
      </c>
      <c r="E204" s="90">
        <v>-1.9645591899999999</v>
      </c>
      <c r="F204" s="89">
        <v>0</v>
      </c>
      <c r="G204" s="90">
        <v>-1.9645591899999999</v>
      </c>
      <c r="H204" s="90">
        <v>0</v>
      </c>
      <c r="I204" s="90">
        <v>0</v>
      </c>
      <c r="J204" s="89">
        <v>0</v>
      </c>
    </row>
    <row r="205" spans="1:10" hidden="1" x14ac:dyDescent="0.2">
      <c r="A205">
        <f t="shared" si="3"/>
        <v>11</v>
      </c>
      <c r="B205" s="136">
        <v>37622</v>
      </c>
      <c r="C205" s="89" t="s">
        <v>156</v>
      </c>
      <c r="D205" s="89" t="s">
        <v>55</v>
      </c>
      <c r="E205" s="90">
        <v>0</v>
      </c>
      <c r="F205" s="89">
        <v>0</v>
      </c>
      <c r="G205" s="90">
        <v>0</v>
      </c>
      <c r="H205" s="90">
        <v>0</v>
      </c>
      <c r="I205" s="90">
        <v>0</v>
      </c>
      <c r="J205" s="89">
        <v>0</v>
      </c>
    </row>
    <row r="206" spans="1:10" hidden="1" x14ac:dyDescent="0.2">
      <c r="A206">
        <f t="shared" si="3"/>
        <v>11</v>
      </c>
      <c r="B206" s="136">
        <v>37622</v>
      </c>
      <c r="C206" s="89" t="s">
        <v>157</v>
      </c>
      <c r="D206" s="89" t="s">
        <v>55</v>
      </c>
      <c r="E206" s="90">
        <v>0</v>
      </c>
      <c r="F206" s="89">
        <v>0</v>
      </c>
      <c r="G206" s="90">
        <v>0</v>
      </c>
      <c r="H206" s="90">
        <v>-2.4881243705750001E-2</v>
      </c>
      <c r="I206" s="90">
        <v>0</v>
      </c>
      <c r="J206" s="89">
        <v>0</v>
      </c>
    </row>
    <row r="207" spans="1:10" hidden="1" x14ac:dyDescent="0.2">
      <c r="A207">
        <f t="shared" si="3"/>
        <v>11</v>
      </c>
      <c r="B207" s="136">
        <v>37622</v>
      </c>
      <c r="C207" s="89" t="s">
        <v>158</v>
      </c>
      <c r="D207" s="89" t="s">
        <v>55</v>
      </c>
      <c r="E207" s="90">
        <v>0</v>
      </c>
      <c r="F207" s="89">
        <v>0</v>
      </c>
      <c r="G207" s="90">
        <v>0</v>
      </c>
      <c r="H207" s="90">
        <v>1.26E-2</v>
      </c>
      <c r="I207" s="90">
        <v>0</v>
      </c>
      <c r="J207" s="89">
        <v>0</v>
      </c>
    </row>
    <row r="208" spans="1:10" hidden="1" x14ac:dyDescent="0.2">
      <c r="A208">
        <f t="shared" si="3"/>
        <v>11</v>
      </c>
      <c r="B208" s="136">
        <v>37622</v>
      </c>
      <c r="C208" s="89" t="s">
        <v>159</v>
      </c>
      <c r="D208" s="89" t="s">
        <v>55</v>
      </c>
      <c r="E208" s="90">
        <v>0</v>
      </c>
      <c r="F208" s="89">
        <v>0</v>
      </c>
      <c r="G208" s="90">
        <v>0</v>
      </c>
      <c r="H208" s="90">
        <v>0</v>
      </c>
      <c r="I208" s="90">
        <v>0</v>
      </c>
      <c r="J208" s="89">
        <v>0</v>
      </c>
    </row>
    <row r="209" spans="1:10" hidden="1" x14ac:dyDescent="0.2">
      <c r="A209">
        <f t="shared" si="3"/>
        <v>11</v>
      </c>
      <c r="B209" s="136">
        <v>37622</v>
      </c>
      <c r="C209" s="89" t="s">
        <v>160</v>
      </c>
      <c r="D209" s="89" t="s">
        <v>55</v>
      </c>
      <c r="E209" s="90">
        <v>-4.1133182799999997</v>
      </c>
      <c r="F209" s="89">
        <v>0</v>
      </c>
      <c r="G209" s="90">
        <v>-4.1133182799999997</v>
      </c>
      <c r="H209" s="90">
        <v>0</v>
      </c>
      <c r="I209" s="90">
        <v>0</v>
      </c>
      <c r="J209" s="89">
        <v>0</v>
      </c>
    </row>
    <row r="210" spans="1:10" hidden="1" x14ac:dyDescent="0.2">
      <c r="A210">
        <f t="shared" si="3"/>
        <v>11</v>
      </c>
      <c r="B210" s="136">
        <v>37622</v>
      </c>
      <c r="C210" s="89" t="s">
        <v>101</v>
      </c>
      <c r="D210" s="89" t="s">
        <v>55</v>
      </c>
      <c r="E210" s="90">
        <v>0.54951972999999998</v>
      </c>
      <c r="F210" s="89">
        <v>0</v>
      </c>
      <c r="G210" s="90">
        <v>0.54951972999999998</v>
      </c>
      <c r="H210" s="90">
        <v>-0.1</v>
      </c>
      <c r="I210" s="90">
        <v>-5.4951973000000001E-2</v>
      </c>
      <c r="J210" s="89">
        <v>0</v>
      </c>
    </row>
    <row r="211" spans="1:10" hidden="1" x14ac:dyDescent="0.2">
      <c r="A211">
        <f t="shared" si="3"/>
        <v>11</v>
      </c>
      <c r="B211" s="136">
        <v>37622</v>
      </c>
      <c r="C211" s="89" t="s">
        <v>163</v>
      </c>
      <c r="D211" s="89" t="s">
        <v>55</v>
      </c>
      <c r="E211" s="90">
        <v>0</v>
      </c>
      <c r="F211" s="89">
        <v>0</v>
      </c>
      <c r="G211" s="90">
        <v>0</v>
      </c>
      <c r="H211" s="90">
        <v>-1.9423365593E-3</v>
      </c>
      <c r="I211" s="90">
        <v>0</v>
      </c>
      <c r="J211" s="89">
        <v>0</v>
      </c>
    </row>
    <row r="212" spans="1:10" hidden="1" x14ac:dyDescent="0.2">
      <c r="A212">
        <f t="shared" si="3"/>
        <v>11</v>
      </c>
      <c r="B212" s="136">
        <v>37622</v>
      </c>
      <c r="C212" s="89" t="s">
        <v>167</v>
      </c>
      <c r="D212" s="89" t="s">
        <v>55</v>
      </c>
      <c r="E212" s="90">
        <v>0</v>
      </c>
      <c r="F212" s="89">
        <v>0</v>
      </c>
      <c r="G212" s="90">
        <v>0</v>
      </c>
      <c r="H212" s="90">
        <v>0</v>
      </c>
      <c r="I212" s="90">
        <v>0</v>
      </c>
      <c r="J212" s="89">
        <v>0</v>
      </c>
    </row>
    <row r="213" spans="1:10" hidden="1" x14ac:dyDescent="0.2">
      <c r="A213">
        <f t="shared" si="3"/>
        <v>11</v>
      </c>
      <c r="B213" s="136">
        <v>37622</v>
      </c>
      <c r="C213" s="89" t="s">
        <v>170</v>
      </c>
      <c r="D213" s="89" t="s">
        <v>55</v>
      </c>
      <c r="E213" s="90">
        <v>-6.1934820899999998</v>
      </c>
      <c r="F213" s="89">
        <v>0</v>
      </c>
      <c r="G213" s="90">
        <v>-6.1934820899999998</v>
      </c>
      <c r="H213" s="90">
        <v>0</v>
      </c>
      <c r="I213" s="90">
        <v>0</v>
      </c>
      <c r="J213" s="89">
        <v>0</v>
      </c>
    </row>
    <row r="214" spans="1:10" hidden="1" x14ac:dyDescent="0.2">
      <c r="A214">
        <f t="shared" si="3"/>
        <v>11</v>
      </c>
      <c r="B214" s="136">
        <v>37622</v>
      </c>
      <c r="C214" s="89" t="s">
        <v>154</v>
      </c>
      <c r="D214" s="89" t="s">
        <v>57</v>
      </c>
      <c r="E214" s="90">
        <v>83.490567420000005</v>
      </c>
      <c r="F214" s="89">
        <v>0</v>
      </c>
      <c r="G214" s="90">
        <v>83.490567420000005</v>
      </c>
      <c r="H214" s="90">
        <v>-0.01</v>
      </c>
      <c r="I214" s="90">
        <v>-0.83490567420000006</v>
      </c>
      <c r="J214" s="89">
        <v>0</v>
      </c>
    </row>
    <row r="215" spans="1:10" hidden="1" x14ac:dyDescent="0.2">
      <c r="A215">
        <f t="shared" si="3"/>
        <v>11</v>
      </c>
      <c r="B215" s="136">
        <v>37622</v>
      </c>
      <c r="C215" s="89" t="s">
        <v>170</v>
      </c>
      <c r="D215" s="89" t="s">
        <v>57</v>
      </c>
      <c r="E215" s="90">
        <v>-1.9587229900000001</v>
      </c>
      <c r="F215" s="89">
        <v>0</v>
      </c>
      <c r="G215" s="90">
        <v>-1.9587229900000001</v>
      </c>
      <c r="H215" s="90">
        <v>0</v>
      </c>
      <c r="I215" s="90">
        <v>0</v>
      </c>
      <c r="J215" s="89">
        <v>0</v>
      </c>
    </row>
    <row r="216" spans="1:10" hidden="1" x14ac:dyDescent="0.2">
      <c r="A216">
        <f t="shared" si="3"/>
        <v>12</v>
      </c>
      <c r="B216" s="136">
        <v>37653</v>
      </c>
      <c r="C216" s="89" t="s">
        <v>156</v>
      </c>
      <c r="D216" s="89" t="s">
        <v>55</v>
      </c>
      <c r="E216" s="90">
        <v>0</v>
      </c>
      <c r="F216" s="89">
        <v>0</v>
      </c>
      <c r="G216" s="90">
        <v>0</v>
      </c>
      <c r="H216" s="90">
        <v>0</v>
      </c>
      <c r="I216" s="90">
        <v>0</v>
      </c>
      <c r="J216" s="89">
        <v>0</v>
      </c>
    </row>
    <row r="217" spans="1:10" hidden="1" x14ac:dyDescent="0.2">
      <c r="A217">
        <f t="shared" si="3"/>
        <v>12</v>
      </c>
      <c r="B217" s="136">
        <v>37653</v>
      </c>
      <c r="C217" s="89" t="s">
        <v>157</v>
      </c>
      <c r="D217" s="89" t="s">
        <v>55</v>
      </c>
      <c r="E217" s="90">
        <v>0</v>
      </c>
      <c r="F217" s="89">
        <v>0</v>
      </c>
      <c r="G217" s="90">
        <v>0</v>
      </c>
      <c r="H217" s="90">
        <v>-6.4216256141699998E-3</v>
      </c>
      <c r="I217" s="90">
        <v>0</v>
      </c>
      <c r="J217" s="89">
        <v>0</v>
      </c>
    </row>
    <row r="218" spans="1:10" hidden="1" x14ac:dyDescent="0.2">
      <c r="A218">
        <f t="shared" si="3"/>
        <v>12</v>
      </c>
      <c r="B218" s="136">
        <v>37653</v>
      </c>
      <c r="C218" s="89" t="s">
        <v>158</v>
      </c>
      <c r="D218" s="89" t="s">
        <v>55</v>
      </c>
      <c r="E218" s="90">
        <v>0</v>
      </c>
      <c r="F218" s="89">
        <v>0</v>
      </c>
      <c r="G218" s="90">
        <v>0</v>
      </c>
      <c r="H218" s="90">
        <v>1.26E-2</v>
      </c>
      <c r="I218" s="90">
        <v>0</v>
      </c>
      <c r="J218" s="89">
        <v>0</v>
      </c>
    </row>
    <row r="219" spans="1:10" hidden="1" x14ac:dyDescent="0.2">
      <c r="A219">
        <f t="shared" si="3"/>
        <v>12</v>
      </c>
      <c r="B219" s="136">
        <v>37653</v>
      </c>
      <c r="C219" s="89" t="s">
        <v>159</v>
      </c>
      <c r="D219" s="89" t="s">
        <v>55</v>
      </c>
      <c r="E219" s="90">
        <v>0</v>
      </c>
      <c r="F219" s="89">
        <v>0</v>
      </c>
      <c r="G219" s="90">
        <v>0</v>
      </c>
      <c r="H219" s="90">
        <v>0</v>
      </c>
      <c r="I219" s="90">
        <v>0</v>
      </c>
      <c r="J219" s="89">
        <v>0</v>
      </c>
    </row>
    <row r="220" spans="1:10" hidden="1" x14ac:dyDescent="0.2">
      <c r="A220">
        <f t="shared" si="3"/>
        <v>12</v>
      </c>
      <c r="B220" s="136">
        <v>37653</v>
      </c>
      <c r="C220" s="89" t="s">
        <v>160</v>
      </c>
      <c r="D220" s="89" t="s">
        <v>55</v>
      </c>
      <c r="E220" s="90">
        <v>-3.8072341700000001</v>
      </c>
      <c r="F220" s="89">
        <v>0</v>
      </c>
      <c r="G220" s="90">
        <v>-3.8072341700000001</v>
      </c>
      <c r="H220" s="90">
        <v>0</v>
      </c>
      <c r="I220" s="90">
        <v>0</v>
      </c>
      <c r="J220" s="89">
        <v>0</v>
      </c>
    </row>
    <row r="221" spans="1:10" hidden="1" x14ac:dyDescent="0.2">
      <c r="A221">
        <f t="shared" si="3"/>
        <v>12</v>
      </c>
      <c r="B221" s="136">
        <v>37653</v>
      </c>
      <c r="C221" s="89" t="s">
        <v>101</v>
      </c>
      <c r="D221" s="89" t="s">
        <v>55</v>
      </c>
      <c r="E221" s="90">
        <v>0.4947452</v>
      </c>
      <c r="F221" s="89">
        <v>0</v>
      </c>
      <c r="G221" s="90">
        <v>0.4947452</v>
      </c>
      <c r="H221" s="90">
        <v>-0.1</v>
      </c>
      <c r="I221" s="90">
        <v>-4.9474520000000001E-2</v>
      </c>
      <c r="J221" s="89">
        <v>0</v>
      </c>
    </row>
    <row r="222" spans="1:10" hidden="1" x14ac:dyDescent="0.2">
      <c r="A222">
        <f t="shared" si="3"/>
        <v>12</v>
      </c>
      <c r="B222" s="136">
        <v>37653</v>
      </c>
      <c r="C222" s="89" t="s">
        <v>163</v>
      </c>
      <c r="D222" s="89" t="s">
        <v>55</v>
      </c>
      <c r="E222" s="90">
        <v>0</v>
      </c>
      <c r="F222" s="89">
        <v>0</v>
      </c>
      <c r="G222" s="90">
        <v>0</v>
      </c>
      <c r="H222" s="90">
        <v>-1.81430578232E-3</v>
      </c>
      <c r="I222" s="90">
        <v>0</v>
      </c>
      <c r="J222" s="89">
        <v>0</v>
      </c>
    </row>
    <row r="223" spans="1:10" hidden="1" x14ac:dyDescent="0.2">
      <c r="A223">
        <f t="shared" si="3"/>
        <v>12</v>
      </c>
      <c r="B223" s="136">
        <v>37653</v>
      </c>
      <c r="C223" s="89" t="s">
        <v>167</v>
      </c>
      <c r="D223" s="89" t="s">
        <v>55</v>
      </c>
      <c r="E223" s="90">
        <v>0</v>
      </c>
      <c r="F223" s="89">
        <v>0</v>
      </c>
      <c r="G223" s="90">
        <v>0</v>
      </c>
      <c r="H223" s="90">
        <v>0</v>
      </c>
      <c r="I223" s="90">
        <v>0</v>
      </c>
      <c r="J223" s="89">
        <v>0</v>
      </c>
    </row>
    <row r="224" spans="1:10" hidden="1" x14ac:dyDescent="0.2">
      <c r="A224">
        <f t="shared" si="3"/>
        <v>12</v>
      </c>
      <c r="B224" s="136">
        <v>37653</v>
      </c>
      <c r="C224" s="89" t="s">
        <v>170</v>
      </c>
      <c r="D224" s="89" t="s">
        <v>55</v>
      </c>
      <c r="E224" s="90">
        <v>-5.5761337400000004</v>
      </c>
      <c r="F224" s="89">
        <v>0</v>
      </c>
      <c r="G224" s="90">
        <v>-5.5761337400000004</v>
      </c>
      <c r="H224" s="90">
        <v>0</v>
      </c>
      <c r="I224" s="90">
        <v>0</v>
      </c>
      <c r="J224" s="89">
        <v>0</v>
      </c>
    </row>
    <row r="225" spans="1:10" hidden="1" x14ac:dyDescent="0.2">
      <c r="A225">
        <f t="shared" si="3"/>
        <v>12</v>
      </c>
      <c r="B225" s="136">
        <v>37653</v>
      </c>
      <c r="C225" s="89" t="s">
        <v>154</v>
      </c>
      <c r="D225" s="89" t="s">
        <v>57</v>
      </c>
      <c r="E225" s="90">
        <v>75.168469560000005</v>
      </c>
      <c r="F225" s="89">
        <v>0</v>
      </c>
      <c r="G225" s="90">
        <v>75.168469560000005</v>
      </c>
      <c r="H225" s="90">
        <v>-0.01</v>
      </c>
      <c r="I225" s="90">
        <v>-0.75168469560000006</v>
      </c>
      <c r="J225" s="89">
        <v>0</v>
      </c>
    </row>
    <row r="226" spans="1:10" hidden="1" x14ac:dyDescent="0.2">
      <c r="A226">
        <f t="shared" si="3"/>
        <v>12</v>
      </c>
      <c r="B226" s="136">
        <v>37653</v>
      </c>
      <c r="C226" s="89" t="s">
        <v>170</v>
      </c>
      <c r="D226" s="89" t="s">
        <v>57</v>
      </c>
      <c r="E226" s="90">
        <v>-1.9524277800000001</v>
      </c>
      <c r="F226" s="89">
        <v>0</v>
      </c>
      <c r="G226" s="90">
        <v>-1.9524277800000001</v>
      </c>
      <c r="H226" s="90">
        <v>0</v>
      </c>
      <c r="I226" s="90">
        <v>0</v>
      </c>
      <c r="J226" s="89">
        <v>0</v>
      </c>
    </row>
    <row r="227" spans="1:10" hidden="1" x14ac:dyDescent="0.2">
      <c r="A227">
        <f t="shared" si="3"/>
        <v>12</v>
      </c>
      <c r="B227" s="136">
        <v>37681</v>
      </c>
      <c r="C227" s="89" t="s">
        <v>156</v>
      </c>
      <c r="D227" s="89" t="s">
        <v>55</v>
      </c>
      <c r="E227" s="90">
        <v>0</v>
      </c>
      <c r="F227" s="89">
        <v>0</v>
      </c>
      <c r="G227" s="90">
        <v>0</v>
      </c>
      <c r="H227" s="90">
        <v>0</v>
      </c>
      <c r="I227" s="90">
        <v>0</v>
      </c>
      <c r="J227" s="89">
        <v>0</v>
      </c>
    </row>
    <row r="228" spans="1:10" hidden="1" x14ac:dyDescent="0.2">
      <c r="A228">
        <f t="shared" si="3"/>
        <v>12</v>
      </c>
      <c r="B228" s="136">
        <v>37681</v>
      </c>
      <c r="C228" s="89" t="s">
        <v>157</v>
      </c>
      <c r="D228" s="89" t="s">
        <v>55</v>
      </c>
      <c r="E228" s="90">
        <v>0</v>
      </c>
      <c r="F228" s="89">
        <v>0</v>
      </c>
      <c r="G228" s="90">
        <v>0</v>
      </c>
      <c r="H228" s="90">
        <v>2.0547628402000001E-2</v>
      </c>
      <c r="I228" s="90">
        <v>0</v>
      </c>
      <c r="J228" s="89">
        <v>0</v>
      </c>
    </row>
    <row r="229" spans="1:10" hidden="1" x14ac:dyDescent="0.2">
      <c r="A229">
        <f t="shared" si="3"/>
        <v>12</v>
      </c>
      <c r="B229" s="136">
        <v>37681</v>
      </c>
      <c r="C229" s="89" t="s">
        <v>158</v>
      </c>
      <c r="D229" s="89" t="s">
        <v>55</v>
      </c>
      <c r="E229" s="90">
        <v>0</v>
      </c>
      <c r="F229" s="89">
        <v>0</v>
      </c>
      <c r="G229" s="90">
        <v>0</v>
      </c>
      <c r="H229" s="90">
        <v>1.26E-2</v>
      </c>
      <c r="I229" s="90">
        <v>0</v>
      </c>
      <c r="J229" s="89">
        <v>0</v>
      </c>
    </row>
    <row r="230" spans="1:10" hidden="1" x14ac:dyDescent="0.2">
      <c r="A230">
        <f t="shared" si="3"/>
        <v>12</v>
      </c>
      <c r="B230" s="136">
        <v>37681</v>
      </c>
      <c r="C230" s="89" t="s">
        <v>159</v>
      </c>
      <c r="D230" s="89" t="s">
        <v>55</v>
      </c>
      <c r="E230" s="90">
        <v>0</v>
      </c>
      <c r="F230" s="89">
        <v>0</v>
      </c>
      <c r="G230" s="90">
        <v>0</v>
      </c>
      <c r="H230" s="90">
        <v>0</v>
      </c>
      <c r="I230" s="90">
        <v>0</v>
      </c>
      <c r="J230" s="89">
        <v>0</v>
      </c>
    </row>
    <row r="231" spans="1:10" hidden="1" x14ac:dyDescent="0.2">
      <c r="A231">
        <f t="shared" si="3"/>
        <v>12</v>
      </c>
      <c r="B231" s="136">
        <v>37681</v>
      </c>
      <c r="C231" s="89" t="s">
        <v>160</v>
      </c>
      <c r="D231" s="89" t="s">
        <v>55</v>
      </c>
      <c r="E231" s="90">
        <v>-3.01698479</v>
      </c>
      <c r="F231" s="89">
        <v>0</v>
      </c>
      <c r="G231" s="90">
        <v>-3.01698479</v>
      </c>
      <c r="H231" s="90">
        <v>0</v>
      </c>
      <c r="I231" s="90">
        <v>0</v>
      </c>
      <c r="J231" s="89">
        <v>0</v>
      </c>
    </row>
    <row r="232" spans="1:10" hidden="1" x14ac:dyDescent="0.2">
      <c r="A232">
        <f t="shared" si="3"/>
        <v>12</v>
      </c>
      <c r="B232" s="136">
        <v>37681</v>
      </c>
      <c r="C232" s="89" t="s">
        <v>101</v>
      </c>
      <c r="D232" s="89" t="s">
        <v>55</v>
      </c>
      <c r="E232" s="90">
        <v>0.54607424999999998</v>
      </c>
      <c r="F232" s="89">
        <v>0</v>
      </c>
      <c r="G232" s="90">
        <v>0.54607424999999998</v>
      </c>
      <c r="H232" s="90">
        <v>-0.1</v>
      </c>
      <c r="I232" s="90">
        <v>-5.4607425000000001E-2</v>
      </c>
      <c r="J232" s="89">
        <v>0</v>
      </c>
    </row>
    <row r="233" spans="1:10" hidden="1" x14ac:dyDescent="0.2">
      <c r="A233">
        <f t="shared" si="3"/>
        <v>12</v>
      </c>
      <c r="B233" s="136">
        <v>37681</v>
      </c>
      <c r="C233" s="89" t="s">
        <v>163</v>
      </c>
      <c r="D233" s="89" t="s">
        <v>55</v>
      </c>
      <c r="E233" s="90">
        <v>0</v>
      </c>
      <c r="F233" s="89">
        <v>0</v>
      </c>
      <c r="G233" s="90">
        <v>0</v>
      </c>
      <c r="H233" s="90">
        <v>-2.84886360169E-3</v>
      </c>
      <c r="I233" s="90">
        <v>0</v>
      </c>
      <c r="J233" s="89">
        <v>0</v>
      </c>
    </row>
    <row r="234" spans="1:10" hidden="1" x14ac:dyDescent="0.2">
      <c r="A234">
        <f t="shared" si="3"/>
        <v>12</v>
      </c>
      <c r="B234" s="136">
        <v>37681</v>
      </c>
      <c r="C234" s="89" t="s">
        <v>167</v>
      </c>
      <c r="D234" s="89" t="s">
        <v>55</v>
      </c>
      <c r="E234" s="90">
        <v>0</v>
      </c>
      <c r="F234" s="89">
        <v>0</v>
      </c>
      <c r="G234" s="90">
        <v>0</v>
      </c>
      <c r="H234" s="90">
        <v>0</v>
      </c>
      <c r="I234" s="90">
        <v>0</v>
      </c>
      <c r="J234" s="89">
        <v>0</v>
      </c>
    </row>
    <row r="235" spans="1:10" hidden="1" x14ac:dyDescent="0.2">
      <c r="A235">
        <f t="shared" si="3"/>
        <v>12</v>
      </c>
      <c r="B235" s="136">
        <v>37681</v>
      </c>
      <c r="C235" s="89" t="s">
        <v>170</v>
      </c>
      <c r="D235" s="89" t="s">
        <v>57</v>
      </c>
      <c r="E235" s="90">
        <v>-1.9464418000000001</v>
      </c>
      <c r="F235" s="89">
        <v>0</v>
      </c>
      <c r="G235" s="90">
        <v>-1.9464418000000001</v>
      </c>
      <c r="H235" s="90">
        <v>0</v>
      </c>
      <c r="I235" s="90">
        <v>0</v>
      </c>
      <c r="J235" s="89">
        <v>0</v>
      </c>
    </row>
    <row r="236" spans="1:10" hidden="1" x14ac:dyDescent="0.2">
      <c r="A236">
        <f t="shared" si="3"/>
        <v>13</v>
      </c>
      <c r="B236" s="136">
        <v>37712</v>
      </c>
      <c r="C236" s="89" t="s">
        <v>156</v>
      </c>
      <c r="D236" s="89" t="s">
        <v>55</v>
      </c>
      <c r="E236" s="90">
        <v>0</v>
      </c>
      <c r="F236" s="89">
        <v>0</v>
      </c>
      <c r="G236" s="90">
        <v>0</v>
      </c>
      <c r="H236" s="90">
        <v>0</v>
      </c>
      <c r="I236" s="90">
        <v>0</v>
      </c>
      <c r="J236" s="89">
        <v>0</v>
      </c>
    </row>
    <row r="237" spans="1:10" hidden="1" x14ac:dyDescent="0.2">
      <c r="A237">
        <f t="shared" si="3"/>
        <v>13</v>
      </c>
      <c r="B237" s="136">
        <v>37712</v>
      </c>
      <c r="C237" s="89" t="s">
        <v>157</v>
      </c>
      <c r="D237" s="89" t="s">
        <v>55</v>
      </c>
      <c r="E237" s="90">
        <v>0</v>
      </c>
      <c r="F237" s="89">
        <v>0</v>
      </c>
      <c r="G237" s="90">
        <v>0</v>
      </c>
      <c r="H237" s="90">
        <v>0</v>
      </c>
      <c r="I237" s="90">
        <v>0</v>
      </c>
      <c r="J237" s="89">
        <v>0</v>
      </c>
    </row>
    <row r="238" spans="1:10" hidden="1" x14ac:dyDescent="0.2">
      <c r="A238">
        <f t="shared" si="3"/>
        <v>13</v>
      </c>
      <c r="B238" s="136">
        <v>37712</v>
      </c>
      <c r="C238" s="89" t="s">
        <v>158</v>
      </c>
      <c r="D238" s="89" t="s">
        <v>55</v>
      </c>
      <c r="E238" s="90">
        <v>0</v>
      </c>
      <c r="F238" s="89">
        <v>0</v>
      </c>
      <c r="G238" s="90">
        <v>0</v>
      </c>
      <c r="H238" s="90">
        <v>1.26E-2</v>
      </c>
      <c r="I238" s="90">
        <v>0</v>
      </c>
      <c r="J238" s="89">
        <v>0</v>
      </c>
    </row>
    <row r="239" spans="1:10" hidden="1" x14ac:dyDescent="0.2">
      <c r="A239">
        <f t="shared" si="3"/>
        <v>13</v>
      </c>
      <c r="B239" s="136">
        <v>37712</v>
      </c>
      <c r="C239" s="89" t="s">
        <v>159</v>
      </c>
      <c r="D239" s="89" t="s">
        <v>55</v>
      </c>
      <c r="E239" s="90">
        <v>0</v>
      </c>
      <c r="F239" s="89">
        <v>0</v>
      </c>
      <c r="G239" s="90">
        <v>0</v>
      </c>
      <c r="H239" s="90">
        <v>0</v>
      </c>
      <c r="I239" s="90">
        <v>0</v>
      </c>
      <c r="J239" s="89">
        <v>0</v>
      </c>
    </row>
    <row r="240" spans="1:10" hidden="1" x14ac:dyDescent="0.2">
      <c r="A240">
        <f t="shared" si="3"/>
        <v>13</v>
      </c>
      <c r="B240" s="136">
        <v>37712</v>
      </c>
      <c r="C240" s="89" t="s">
        <v>160</v>
      </c>
      <c r="D240" s="89" t="s">
        <v>55</v>
      </c>
      <c r="E240" s="90">
        <v>-2.0361408700000001</v>
      </c>
      <c r="F240" s="89">
        <v>0</v>
      </c>
      <c r="G240" s="90">
        <v>-2.0361408700000001</v>
      </c>
      <c r="H240" s="90">
        <v>0</v>
      </c>
      <c r="I240" s="90">
        <v>0</v>
      </c>
      <c r="J240" s="89">
        <v>0</v>
      </c>
    </row>
    <row r="241" spans="1:10" hidden="1" x14ac:dyDescent="0.2">
      <c r="A241">
        <f t="shared" si="3"/>
        <v>13</v>
      </c>
      <c r="B241" s="136">
        <v>37712</v>
      </c>
      <c r="C241" s="89" t="s">
        <v>101</v>
      </c>
      <c r="D241" s="89" t="s">
        <v>55</v>
      </c>
      <c r="E241" s="90">
        <v>0.52648784999999998</v>
      </c>
      <c r="F241" s="89">
        <v>0</v>
      </c>
      <c r="G241" s="90">
        <v>0.52648784999999998</v>
      </c>
      <c r="H241" s="90">
        <v>-0.1</v>
      </c>
      <c r="I241" s="90">
        <v>-5.2648785000000003E-2</v>
      </c>
      <c r="J241" s="89">
        <v>0</v>
      </c>
    </row>
    <row r="242" spans="1:10" hidden="1" x14ac:dyDescent="0.2">
      <c r="A242">
        <f t="shared" si="3"/>
        <v>13</v>
      </c>
      <c r="B242" s="136">
        <v>37712</v>
      </c>
      <c r="C242" s="89" t="s">
        <v>167</v>
      </c>
      <c r="D242" s="89" t="s">
        <v>55</v>
      </c>
      <c r="E242" s="90">
        <v>0</v>
      </c>
      <c r="F242" s="89">
        <v>0</v>
      </c>
      <c r="G242" s="90">
        <v>0</v>
      </c>
      <c r="H242" s="90">
        <v>0</v>
      </c>
      <c r="I242" s="90">
        <v>0</v>
      </c>
      <c r="J242" s="89">
        <v>0</v>
      </c>
    </row>
    <row r="243" spans="1:10" hidden="1" x14ac:dyDescent="0.2">
      <c r="A243">
        <f t="shared" si="3"/>
        <v>13</v>
      </c>
      <c r="B243" s="136">
        <v>37712</v>
      </c>
      <c r="C243" s="89" t="s">
        <v>170</v>
      </c>
      <c r="D243" s="89" t="s">
        <v>57</v>
      </c>
      <c r="E243" s="90">
        <v>-1.93918178</v>
      </c>
      <c r="F243" s="89">
        <v>0</v>
      </c>
      <c r="G243" s="90">
        <v>-1.93918178</v>
      </c>
      <c r="H243" s="90">
        <v>0</v>
      </c>
      <c r="I243" s="90">
        <v>0</v>
      </c>
      <c r="J243" s="89">
        <v>0</v>
      </c>
    </row>
    <row r="244" spans="1:10" hidden="1" x14ac:dyDescent="0.2">
      <c r="A244">
        <f t="shared" si="3"/>
        <v>13</v>
      </c>
      <c r="B244" s="136">
        <v>37742</v>
      </c>
      <c r="C244" s="89" t="s">
        <v>156</v>
      </c>
      <c r="D244" s="89" t="s">
        <v>55</v>
      </c>
      <c r="E244" s="90">
        <v>0</v>
      </c>
      <c r="F244" s="89">
        <v>0</v>
      </c>
      <c r="G244" s="90">
        <v>0</v>
      </c>
      <c r="H244" s="90">
        <v>0</v>
      </c>
      <c r="I244" s="90">
        <v>0</v>
      </c>
      <c r="J244" s="89">
        <v>0</v>
      </c>
    </row>
    <row r="245" spans="1:10" hidden="1" x14ac:dyDescent="0.2">
      <c r="A245">
        <f t="shared" si="3"/>
        <v>13</v>
      </c>
      <c r="B245" s="136">
        <v>37742</v>
      </c>
      <c r="C245" s="89" t="s">
        <v>157</v>
      </c>
      <c r="D245" s="89" t="s">
        <v>55</v>
      </c>
      <c r="E245" s="90">
        <v>0</v>
      </c>
      <c r="F245" s="89">
        <v>0</v>
      </c>
      <c r="G245" s="90">
        <v>0</v>
      </c>
      <c r="H245" s="90">
        <v>0</v>
      </c>
      <c r="I245" s="90">
        <v>0</v>
      </c>
      <c r="J245" s="89">
        <v>0</v>
      </c>
    </row>
    <row r="246" spans="1:10" hidden="1" x14ac:dyDescent="0.2">
      <c r="A246">
        <f t="shared" si="3"/>
        <v>13</v>
      </c>
      <c r="B246" s="136">
        <v>37742</v>
      </c>
      <c r="C246" s="89" t="s">
        <v>158</v>
      </c>
      <c r="D246" s="89" t="s">
        <v>55</v>
      </c>
      <c r="E246" s="90">
        <v>0</v>
      </c>
      <c r="F246" s="89">
        <v>0</v>
      </c>
      <c r="G246" s="90">
        <v>0</v>
      </c>
      <c r="H246" s="90">
        <v>1.26E-2</v>
      </c>
      <c r="I246" s="90">
        <v>0</v>
      </c>
      <c r="J246" s="89">
        <v>0</v>
      </c>
    </row>
    <row r="247" spans="1:10" hidden="1" x14ac:dyDescent="0.2">
      <c r="A247">
        <f t="shared" si="3"/>
        <v>13</v>
      </c>
      <c r="B247" s="136">
        <v>37742</v>
      </c>
      <c r="C247" s="89" t="s">
        <v>159</v>
      </c>
      <c r="D247" s="89" t="s">
        <v>55</v>
      </c>
      <c r="E247" s="90">
        <v>0</v>
      </c>
      <c r="F247" s="89">
        <v>0</v>
      </c>
      <c r="G247" s="90">
        <v>0</v>
      </c>
      <c r="H247" s="90">
        <v>0</v>
      </c>
      <c r="I247" s="90">
        <v>0</v>
      </c>
      <c r="J247" s="89">
        <v>0</v>
      </c>
    </row>
    <row r="248" spans="1:10" hidden="1" x14ac:dyDescent="0.2">
      <c r="A248">
        <f t="shared" si="3"/>
        <v>13</v>
      </c>
      <c r="B248" s="136">
        <v>37742</v>
      </c>
      <c r="C248" s="89" t="s">
        <v>160</v>
      </c>
      <c r="D248" s="89" t="s">
        <v>55</v>
      </c>
      <c r="E248" s="90">
        <v>-2.9937628599999999</v>
      </c>
      <c r="F248" s="89">
        <v>0</v>
      </c>
      <c r="G248" s="90">
        <v>-2.9937628599999999</v>
      </c>
      <c r="H248" s="90">
        <v>0</v>
      </c>
      <c r="I248" s="90">
        <v>0</v>
      </c>
      <c r="J248" s="89">
        <v>0</v>
      </c>
    </row>
    <row r="249" spans="1:10" hidden="1" x14ac:dyDescent="0.2">
      <c r="A249">
        <f t="shared" si="3"/>
        <v>13</v>
      </c>
      <c r="B249" s="136">
        <v>37742</v>
      </c>
      <c r="C249" s="89" t="s">
        <v>101</v>
      </c>
      <c r="D249" s="89" t="s">
        <v>55</v>
      </c>
      <c r="E249" s="90">
        <v>0.54187107999999995</v>
      </c>
      <c r="F249" s="89">
        <v>0</v>
      </c>
      <c r="G249" s="90">
        <v>0.54187107999999995</v>
      </c>
      <c r="H249" s="90">
        <v>-0.1</v>
      </c>
      <c r="I249" s="90">
        <v>-5.4187107999999998E-2</v>
      </c>
      <c r="J249" s="89">
        <v>0</v>
      </c>
    </row>
    <row r="250" spans="1:10" hidden="1" x14ac:dyDescent="0.2">
      <c r="A250">
        <f t="shared" si="3"/>
        <v>13</v>
      </c>
      <c r="B250" s="136">
        <v>37742</v>
      </c>
      <c r="C250" s="89" t="s">
        <v>167</v>
      </c>
      <c r="D250" s="89" t="s">
        <v>55</v>
      </c>
      <c r="E250" s="90">
        <v>0</v>
      </c>
      <c r="F250" s="89">
        <v>0</v>
      </c>
      <c r="G250" s="90">
        <v>0</v>
      </c>
      <c r="H250" s="90">
        <v>0</v>
      </c>
      <c r="I250" s="90">
        <v>0</v>
      </c>
      <c r="J250" s="89">
        <v>0</v>
      </c>
    </row>
    <row r="251" spans="1:10" hidden="1" x14ac:dyDescent="0.2">
      <c r="A251">
        <f t="shared" si="3"/>
        <v>13</v>
      </c>
      <c r="B251" s="136">
        <v>37742</v>
      </c>
      <c r="C251" s="89" t="s">
        <v>170</v>
      </c>
      <c r="D251" s="89" t="s">
        <v>57</v>
      </c>
      <c r="E251" s="90">
        <v>-1.9314599100000001</v>
      </c>
      <c r="F251" s="89">
        <v>0</v>
      </c>
      <c r="G251" s="90">
        <v>-1.9314599100000001</v>
      </c>
      <c r="H251" s="90">
        <v>0</v>
      </c>
      <c r="I251" s="90">
        <v>0</v>
      </c>
      <c r="J251" s="89">
        <v>0</v>
      </c>
    </row>
    <row r="252" spans="1:10" hidden="1" x14ac:dyDescent="0.2">
      <c r="A252">
        <f t="shared" si="3"/>
        <v>13</v>
      </c>
      <c r="B252" s="136">
        <v>37773</v>
      </c>
      <c r="C252" s="89" t="s">
        <v>156</v>
      </c>
      <c r="D252" s="89" t="s">
        <v>55</v>
      </c>
      <c r="E252" s="90">
        <v>0</v>
      </c>
      <c r="F252" s="89">
        <v>0</v>
      </c>
      <c r="G252" s="90">
        <v>0</v>
      </c>
      <c r="H252" s="90">
        <v>0</v>
      </c>
      <c r="I252" s="90">
        <v>0</v>
      </c>
      <c r="J252" s="89">
        <v>0</v>
      </c>
    </row>
    <row r="253" spans="1:10" hidden="1" x14ac:dyDescent="0.2">
      <c r="A253">
        <f t="shared" si="3"/>
        <v>13</v>
      </c>
      <c r="B253" s="136">
        <v>37773</v>
      </c>
      <c r="C253" s="89" t="s">
        <v>157</v>
      </c>
      <c r="D253" s="89" t="s">
        <v>55</v>
      </c>
      <c r="E253" s="90">
        <v>0</v>
      </c>
      <c r="F253" s="89">
        <v>0</v>
      </c>
      <c r="G253" s="90">
        <v>0</v>
      </c>
      <c r="H253" s="90">
        <v>0</v>
      </c>
      <c r="I253" s="90">
        <v>0</v>
      </c>
      <c r="J253" s="89">
        <v>0</v>
      </c>
    </row>
    <row r="254" spans="1:10" hidden="1" x14ac:dyDescent="0.2">
      <c r="A254">
        <f t="shared" si="3"/>
        <v>13</v>
      </c>
      <c r="B254" s="136">
        <v>37773</v>
      </c>
      <c r="C254" s="89" t="s">
        <v>158</v>
      </c>
      <c r="D254" s="89" t="s">
        <v>55</v>
      </c>
      <c r="E254" s="90">
        <v>0</v>
      </c>
      <c r="F254" s="89">
        <v>0</v>
      </c>
      <c r="G254" s="90">
        <v>0</v>
      </c>
      <c r="H254" s="90">
        <v>1.26E-2</v>
      </c>
      <c r="I254" s="90">
        <v>0</v>
      </c>
      <c r="J254" s="89">
        <v>0</v>
      </c>
    </row>
    <row r="255" spans="1:10" hidden="1" x14ac:dyDescent="0.2">
      <c r="A255">
        <f t="shared" si="3"/>
        <v>13</v>
      </c>
      <c r="B255" s="136">
        <v>37773</v>
      </c>
      <c r="C255" s="89" t="s">
        <v>159</v>
      </c>
      <c r="D255" s="89" t="s">
        <v>55</v>
      </c>
      <c r="E255" s="90">
        <v>0</v>
      </c>
      <c r="F255" s="89">
        <v>0</v>
      </c>
      <c r="G255" s="90">
        <v>0</v>
      </c>
      <c r="H255" s="90">
        <v>0</v>
      </c>
      <c r="I255" s="90">
        <v>0</v>
      </c>
      <c r="J255" s="89">
        <v>0</v>
      </c>
    </row>
    <row r="256" spans="1:10" hidden="1" x14ac:dyDescent="0.2">
      <c r="A256">
        <f t="shared" si="3"/>
        <v>13</v>
      </c>
      <c r="B256" s="136">
        <v>37773</v>
      </c>
      <c r="C256" s="89" t="s">
        <v>160</v>
      </c>
      <c r="D256" s="89" t="s">
        <v>55</v>
      </c>
      <c r="E256" s="90">
        <v>-1.9230571400000001</v>
      </c>
      <c r="F256" s="89">
        <v>0</v>
      </c>
      <c r="G256" s="90">
        <v>-1.9230571400000001</v>
      </c>
      <c r="H256" s="90">
        <v>0</v>
      </c>
      <c r="I256" s="90">
        <v>0</v>
      </c>
      <c r="J256" s="89">
        <v>0</v>
      </c>
    </row>
    <row r="257" spans="1:10" hidden="1" x14ac:dyDescent="0.2">
      <c r="A257">
        <f t="shared" si="3"/>
        <v>13</v>
      </c>
      <c r="B257" s="136">
        <v>37773</v>
      </c>
      <c r="C257" s="89" t="s">
        <v>101</v>
      </c>
      <c r="D257" s="89" t="s">
        <v>55</v>
      </c>
      <c r="E257" s="90">
        <v>0.52211001000000001</v>
      </c>
      <c r="F257" s="89">
        <v>0</v>
      </c>
      <c r="G257" s="90">
        <v>0.52211001000000001</v>
      </c>
      <c r="H257" s="90">
        <v>-0.1</v>
      </c>
      <c r="I257" s="90">
        <v>-5.2211001000000007E-2</v>
      </c>
      <c r="J257" s="89">
        <v>0</v>
      </c>
    </row>
    <row r="258" spans="1:10" hidden="1" x14ac:dyDescent="0.2">
      <c r="A258">
        <f t="shared" si="3"/>
        <v>13</v>
      </c>
      <c r="B258" s="136">
        <v>37773</v>
      </c>
      <c r="C258" s="89" t="s">
        <v>167</v>
      </c>
      <c r="D258" s="89" t="s">
        <v>55</v>
      </c>
      <c r="E258" s="90">
        <v>0</v>
      </c>
      <c r="F258" s="89">
        <v>0</v>
      </c>
      <c r="G258" s="90">
        <v>0</v>
      </c>
      <c r="H258" s="90">
        <v>-4.65738773346E-3</v>
      </c>
      <c r="I258" s="90">
        <v>0</v>
      </c>
      <c r="J258" s="89">
        <v>0</v>
      </c>
    </row>
    <row r="259" spans="1:10" hidden="1" x14ac:dyDescent="0.2">
      <c r="A259">
        <f t="shared" si="3"/>
        <v>13</v>
      </c>
      <c r="B259" s="136">
        <v>37803</v>
      </c>
      <c r="C259" s="89" t="s">
        <v>156</v>
      </c>
      <c r="D259" s="89" t="s">
        <v>55</v>
      </c>
      <c r="E259" s="90">
        <v>0</v>
      </c>
      <c r="F259" s="89">
        <v>0</v>
      </c>
      <c r="G259" s="90">
        <v>0</v>
      </c>
      <c r="H259" s="90">
        <v>0</v>
      </c>
      <c r="I259" s="90">
        <v>0</v>
      </c>
      <c r="J259" s="89">
        <v>0</v>
      </c>
    </row>
    <row r="260" spans="1:10" hidden="1" x14ac:dyDescent="0.2">
      <c r="A260">
        <f t="shared" si="3"/>
        <v>13</v>
      </c>
      <c r="B260" s="136">
        <v>37803</v>
      </c>
      <c r="C260" s="89" t="s">
        <v>157</v>
      </c>
      <c r="D260" s="89" t="s">
        <v>55</v>
      </c>
      <c r="E260" s="90">
        <v>0</v>
      </c>
      <c r="F260" s="89">
        <v>0</v>
      </c>
      <c r="G260" s="90">
        <v>0</v>
      </c>
      <c r="H260" s="90">
        <v>0</v>
      </c>
      <c r="I260" s="90">
        <v>0</v>
      </c>
      <c r="J260" s="89">
        <v>0</v>
      </c>
    </row>
    <row r="261" spans="1:10" hidden="1" x14ac:dyDescent="0.2">
      <c r="A261">
        <f t="shared" ref="A261:A324" si="4">INDEX(BucketTable,MATCH(B261,SumMonths,0),1)</f>
        <v>13</v>
      </c>
      <c r="B261" s="136">
        <v>37803</v>
      </c>
      <c r="C261" s="89" t="s">
        <v>158</v>
      </c>
      <c r="D261" s="89" t="s">
        <v>55</v>
      </c>
      <c r="E261" s="90">
        <v>0</v>
      </c>
      <c r="F261" s="89">
        <v>0</v>
      </c>
      <c r="G261" s="90">
        <v>0</v>
      </c>
      <c r="H261" s="90">
        <v>1.26E-2</v>
      </c>
      <c r="I261" s="90">
        <v>0</v>
      </c>
      <c r="J261" s="89">
        <v>0</v>
      </c>
    </row>
    <row r="262" spans="1:10" hidden="1" x14ac:dyDescent="0.2">
      <c r="A262">
        <f t="shared" si="4"/>
        <v>13</v>
      </c>
      <c r="B262" s="136">
        <v>37803</v>
      </c>
      <c r="C262" s="89" t="s">
        <v>159</v>
      </c>
      <c r="D262" s="89" t="s">
        <v>55</v>
      </c>
      <c r="E262" s="90">
        <v>0</v>
      </c>
      <c r="F262" s="89">
        <v>0</v>
      </c>
      <c r="G262" s="90">
        <v>0</v>
      </c>
      <c r="H262" s="90">
        <v>0</v>
      </c>
      <c r="I262" s="90">
        <v>0</v>
      </c>
      <c r="J262" s="89">
        <v>0</v>
      </c>
    </row>
    <row r="263" spans="1:10" hidden="1" x14ac:dyDescent="0.2">
      <c r="A263">
        <f t="shared" si="4"/>
        <v>13</v>
      </c>
      <c r="B263" s="136">
        <v>37803</v>
      </c>
      <c r="C263" s="89" t="s">
        <v>160</v>
      </c>
      <c r="D263" s="89" t="s">
        <v>55</v>
      </c>
      <c r="E263" s="90">
        <v>-1.0052745000000001</v>
      </c>
      <c r="F263" s="89">
        <v>0</v>
      </c>
      <c r="G263" s="90">
        <v>-1.0052745000000001</v>
      </c>
      <c r="H263" s="90">
        <v>0</v>
      </c>
      <c r="I263" s="90">
        <v>0</v>
      </c>
      <c r="J263" s="89">
        <v>0</v>
      </c>
    </row>
    <row r="264" spans="1:10" hidden="1" x14ac:dyDescent="0.2">
      <c r="A264">
        <f t="shared" si="4"/>
        <v>13</v>
      </c>
      <c r="B264" s="136">
        <v>37803</v>
      </c>
      <c r="C264" s="89" t="s">
        <v>101</v>
      </c>
      <c r="D264" s="89" t="s">
        <v>55</v>
      </c>
      <c r="E264" s="90">
        <v>0.53719954000000003</v>
      </c>
      <c r="F264" s="89">
        <v>0</v>
      </c>
      <c r="G264" s="90">
        <v>0.53719954000000003</v>
      </c>
      <c r="H264" s="90">
        <v>-0.1</v>
      </c>
      <c r="I264" s="90">
        <v>-5.3719954000000007E-2</v>
      </c>
      <c r="J264" s="89">
        <v>0</v>
      </c>
    </row>
    <row r="265" spans="1:10" hidden="1" x14ac:dyDescent="0.2">
      <c r="A265">
        <f t="shared" si="4"/>
        <v>13</v>
      </c>
      <c r="B265" s="136">
        <v>37803</v>
      </c>
      <c r="C265" s="89" t="s">
        <v>167</v>
      </c>
      <c r="D265" s="89" t="s">
        <v>55</v>
      </c>
      <c r="E265" s="90">
        <v>0</v>
      </c>
      <c r="F265" s="89">
        <v>0</v>
      </c>
      <c r="G265" s="90">
        <v>0</v>
      </c>
      <c r="H265" s="90">
        <v>2.3514032360000001E-3</v>
      </c>
      <c r="I265" s="90">
        <v>0</v>
      </c>
      <c r="J265" s="89">
        <v>0</v>
      </c>
    </row>
    <row r="266" spans="1:10" hidden="1" x14ac:dyDescent="0.2">
      <c r="A266">
        <f t="shared" si="4"/>
        <v>13</v>
      </c>
      <c r="B266" s="136">
        <v>37834</v>
      </c>
      <c r="C266" s="89" t="s">
        <v>156</v>
      </c>
      <c r="D266" s="89" t="s">
        <v>55</v>
      </c>
      <c r="E266" s="90">
        <v>0</v>
      </c>
      <c r="F266" s="89">
        <v>0</v>
      </c>
      <c r="G266" s="90">
        <v>0</v>
      </c>
      <c r="H266" s="90">
        <v>0</v>
      </c>
      <c r="I266" s="90">
        <v>0</v>
      </c>
      <c r="J266" s="89">
        <v>0</v>
      </c>
    </row>
    <row r="267" spans="1:10" hidden="1" x14ac:dyDescent="0.2">
      <c r="A267">
        <f t="shared" si="4"/>
        <v>13</v>
      </c>
      <c r="B267" s="136">
        <v>37834</v>
      </c>
      <c r="C267" s="89" t="s">
        <v>157</v>
      </c>
      <c r="D267" s="89" t="s">
        <v>55</v>
      </c>
      <c r="E267" s="90">
        <v>0</v>
      </c>
      <c r="F267" s="89">
        <v>0</v>
      </c>
      <c r="G267" s="90">
        <v>0</v>
      </c>
      <c r="H267" s="90">
        <v>0</v>
      </c>
      <c r="I267" s="90">
        <v>0</v>
      </c>
      <c r="J267" s="89">
        <v>0</v>
      </c>
    </row>
    <row r="268" spans="1:10" hidden="1" x14ac:dyDescent="0.2">
      <c r="A268">
        <f t="shared" si="4"/>
        <v>13</v>
      </c>
      <c r="B268" s="136">
        <v>37834</v>
      </c>
      <c r="C268" s="89" t="s">
        <v>158</v>
      </c>
      <c r="D268" s="89" t="s">
        <v>55</v>
      </c>
      <c r="E268" s="90">
        <v>0</v>
      </c>
      <c r="F268" s="89">
        <v>0</v>
      </c>
      <c r="G268" s="90">
        <v>0</v>
      </c>
      <c r="H268" s="90">
        <v>1.26E-2</v>
      </c>
      <c r="I268" s="90">
        <v>0</v>
      </c>
      <c r="J268" s="89">
        <v>0</v>
      </c>
    </row>
    <row r="269" spans="1:10" hidden="1" x14ac:dyDescent="0.2">
      <c r="A269">
        <f t="shared" si="4"/>
        <v>13</v>
      </c>
      <c r="B269" s="136">
        <v>37834</v>
      </c>
      <c r="C269" s="89" t="s">
        <v>159</v>
      </c>
      <c r="D269" s="89" t="s">
        <v>55</v>
      </c>
      <c r="E269" s="90">
        <v>0</v>
      </c>
      <c r="F269" s="89">
        <v>0</v>
      </c>
      <c r="G269" s="90">
        <v>0</v>
      </c>
      <c r="H269" s="90">
        <v>0</v>
      </c>
      <c r="I269" s="90">
        <v>0</v>
      </c>
      <c r="J269" s="89">
        <v>0</v>
      </c>
    </row>
    <row r="270" spans="1:10" hidden="1" x14ac:dyDescent="0.2">
      <c r="A270">
        <f t="shared" si="4"/>
        <v>13</v>
      </c>
      <c r="B270" s="136">
        <v>37834</v>
      </c>
      <c r="C270" s="89" t="s">
        <v>160</v>
      </c>
      <c r="D270" s="89" t="s">
        <v>55</v>
      </c>
      <c r="E270" s="90">
        <v>-1.0484888999999999</v>
      </c>
      <c r="F270" s="89">
        <v>0</v>
      </c>
      <c r="G270" s="90">
        <v>-1.0484888999999999</v>
      </c>
      <c r="H270" s="90">
        <v>0</v>
      </c>
      <c r="I270" s="90">
        <v>0</v>
      </c>
      <c r="J270" s="89">
        <v>0</v>
      </c>
    </row>
    <row r="271" spans="1:10" hidden="1" x14ac:dyDescent="0.2">
      <c r="A271">
        <f t="shared" si="4"/>
        <v>13</v>
      </c>
      <c r="B271" s="136">
        <v>37834</v>
      </c>
      <c r="C271" s="89" t="s">
        <v>101</v>
      </c>
      <c r="D271" s="89" t="s">
        <v>55</v>
      </c>
      <c r="E271" s="90">
        <v>0.53482465999999995</v>
      </c>
      <c r="F271" s="89">
        <v>0</v>
      </c>
      <c r="G271" s="90">
        <v>0.53482465999999995</v>
      </c>
      <c r="H271" s="90">
        <v>-0.1</v>
      </c>
      <c r="I271" s="90">
        <v>-5.3482465999999999E-2</v>
      </c>
      <c r="J271" s="89">
        <v>0</v>
      </c>
    </row>
    <row r="272" spans="1:10" hidden="1" x14ac:dyDescent="0.2">
      <c r="A272">
        <f t="shared" si="4"/>
        <v>13</v>
      </c>
      <c r="B272" s="136">
        <v>37834</v>
      </c>
      <c r="C272" s="89" t="s">
        <v>167</v>
      </c>
      <c r="D272" s="89" t="s">
        <v>55</v>
      </c>
      <c r="E272" s="90">
        <v>0</v>
      </c>
      <c r="F272" s="89">
        <v>0</v>
      </c>
      <c r="G272" s="90">
        <v>0</v>
      </c>
      <c r="H272" s="90">
        <v>0</v>
      </c>
      <c r="I272" s="90">
        <v>0</v>
      </c>
      <c r="J272" s="89">
        <v>0</v>
      </c>
    </row>
    <row r="273" spans="1:10" hidden="1" x14ac:dyDescent="0.2">
      <c r="A273">
        <f t="shared" si="4"/>
        <v>13</v>
      </c>
      <c r="B273" s="136">
        <v>37865</v>
      </c>
      <c r="C273" s="89" t="s">
        <v>156</v>
      </c>
      <c r="D273" s="89" t="s">
        <v>55</v>
      </c>
      <c r="E273" s="90">
        <v>0</v>
      </c>
      <c r="F273" s="89">
        <v>0</v>
      </c>
      <c r="G273" s="90">
        <v>0</v>
      </c>
      <c r="H273" s="90">
        <v>0</v>
      </c>
      <c r="I273" s="90">
        <v>0</v>
      </c>
      <c r="J273" s="89">
        <v>0</v>
      </c>
    </row>
    <row r="274" spans="1:10" hidden="1" x14ac:dyDescent="0.2">
      <c r="A274">
        <f t="shared" si="4"/>
        <v>13</v>
      </c>
      <c r="B274" s="136">
        <v>37865</v>
      </c>
      <c r="C274" s="89" t="s">
        <v>157</v>
      </c>
      <c r="D274" s="89" t="s">
        <v>55</v>
      </c>
      <c r="E274" s="90">
        <v>0</v>
      </c>
      <c r="F274" s="89">
        <v>0</v>
      </c>
      <c r="G274" s="90">
        <v>0</v>
      </c>
      <c r="H274" s="90">
        <v>0</v>
      </c>
      <c r="I274" s="90">
        <v>0</v>
      </c>
      <c r="J274" s="89">
        <v>0</v>
      </c>
    </row>
    <row r="275" spans="1:10" hidden="1" x14ac:dyDescent="0.2">
      <c r="A275">
        <f t="shared" si="4"/>
        <v>13</v>
      </c>
      <c r="B275" s="136">
        <v>37865</v>
      </c>
      <c r="C275" s="89" t="s">
        <v>158</v>
      </c>
      <c r="D275" s="89" t="s">
        <v>55</v>
      </c>
      <c r="E275" s="90">
        <v>0</v>
      </c>
      <c r="F275" s="89">
        <v>0</v>
      </c>
      <c r="G275" s="90">
        <v>0</v>
      </c>
      <c r="H275" s="90">
        <v>1.26E-2</v>
      </c>
      <c r="I275" s="90">
        <v>0</v>
      </c>
      <c r="J275" s="89">
        <v>0</v>
      </c>
    </row>
    <row r="276" spans="1:10" hidden="1" x14ac:dyDescent="0.2">
      <c r="A276">
        <f t="shared" si="4"/>
        <v>13</v>
      </c>
      <c r="B276" s="136">
        <v>37865</v>
      </c>
      <c r="C276" s="89" t="s">
        <v>159</v>
      </c>
      <c r="D276" s="89" t="s">
        <v>55</v>
      </c>
      <c r="E276" s="90">
        <v>0</v>
      </c>
      <c r="F276" s="89">
        <v>0</v>
      </c>
      <c r="G276" s="90">
        <v>0</v>
      </c>
      <c r="H276" s="90">
        <v>0</v>
      </c>
      <c r="I276" s="90">
        <v>0</v>
      </c>
      <c r="J276" s="89">
        <v>0</v>
      </c>
    </row>
    <row r="277" spans="1:10" hidden="1" x14ac:dyDescent="0.2">
      <c r="A277">
        <f t="shared" si="4"/>
        <v>13</v>
      </c>
      <c r="B277" s="136">
        <v>37865</v>
      </c>
      <c r="C277" s="89" t="s">
        <v>160</v>
      </c>
      <c r="D277" s="89" t="s">
        <v>55</v>
      </c>
      <c r="E277" s="90">
        <v>-1.04365321</v>
      </c>
      <c r="F277" s="89">
        <v>0</v>
      </c>
      <c r="G277" s="90">
        <v>-1.04365321</v>
      </c>
      <c r="H277" s="90">
        <v>0</v>
      </c>
      <c r="I277" s="90">
        <v>0</v>
      </c>
      <c r="J277" s="89">
        <v>0</v>
      </c>
    </row>
    <row r="278" spans="1:10" hidden="1" x14ac:dyDescent="0.2">
      <c r="A278">
        <f t="shared" si="4"/>
        <v>13</v>
      </c>
      <c r="B278" s="136">
        <v>37865</v>
      </c>
      <c r="C278" s="89" t="s">
        <v>101</v>
      </c>
      <c r="D278" s="89" t="s">
        <v>55</v>
      </c>
      <c r="E278" s="90">
        <v>0.51518516999999997</v>
      </c>
      <c r="F278" s="89">
        <v>0</v>
      </c>
      <c r="G278" s="90">
        <v>0.51518516999999997</v>
      </c>
      <c r="H278" s="90">
        <v>-0.1</v>
      </c>
      <c r="I278" s="90">
        <v>-5.1518517E-2</v>
      </c>
      <c r="J278" s="89">
        <v>0</v>
      </c>
    </row>
    <row r="279" spans="1:10" hidden="1" x14ac:dyDescent="0.2">
      <c r="A279">
        <f t="shared" si="4"/>
        <v>13</v>
      </c>
      <c r="B279" s="136">
        <v>37865</v>
      </c>
      <c r="C279" s="89" t="s">
        <v>167</v>
      </c>
      <c r="D279" s="89" t="s">
        <v>55</v>
      </c>
      <c r="E279" s="90">
        <v>0</v>
      </c>
      <c r="F279" s="89">
        <v>0</v>
      </c>
      <c r="G279" s="90">
        <v>0</v>
      </c>
      <c r="H279" s="90">
        <v>2.2460222239999998E-3</v>
      </c>
      <c r="I279" s="90">
        <v>0</v>
      </c>
      <c r="J279" s="89">
        <v>0</v>
      </c>
    </row>
    <row r="280" spans="1:10" hidden="1" x14ac:dyDescent="0.2">
      <c r="A280">
        <f t="shared" si="4"/>
        <v>13</v>
      </c>
      <c r="B280" s="136">
        <v>37895</v>
      </c>
      <c r="C280" s="89" t="s">
        <v>156</v>
      </c>
      <c r="D280" s="89" t="s">
        <v>55</v>
      </c>
      <c r="E280" s="90">
        <v>0</v>
      </c>
      <c r="F280" s="89">
        <v>0</v>
      </c>
      <c r="G280" s="90">
        <v>0</v>
      </c>
      <c r="H280" s="90">
        <v>0</v>
      </c>
      <c r="I280" s="90">
        <v>0</v>
      </c>
      <c r="J280" s="89">
        <v>0</v>
      </c>
    </row>
    <row r="281" spans="1:10" hidden="1" x14ac:dyDescent="0.2">
      <c r="A281">
        <f t="shared" si="4"/>
        <v>13</v>
      </c>
      <c r="B281" s="136">
        <v>37895</v>
      </c>
      <c r="C281" s="89" t="s">
        <v>157</v>
      </c>
      <c r="D281" s="89" t="s">
        <v>55</v>
      </c>
      <c r="E281" s="90">
        <v>0</v>
      </c>
      <c r="F281" s="89">
        <v>0</v>
      </c>
      <c r="G281" s="90">
        <v>0</v>
      </c>
      <c r="H281" s="90">
        <v>0</v>
      </c>
      <c r="I281" s="90">
        <v>0</v>
      </c>
      <c r="J281" s="89">
        <v>0</v>
      </c>
    </row>
    <row r="282" spans="1:10" hidden="1" x14ac:dyDescent="0.2">
      <c r="A282">
        <f t="shared" si="4"/>
        <v>13</v>
      </c>
      <c r="B282" s="136">
        <v>37895</v>
      </c>
      <c r="C282" s="89" t="s">
        <v>158</v>
      </c>
      <c r="D282" s="89" t="s">
        <v>55</v>
      </c>
      <c r="E282" s="90">
        <v>0</v>
      </c>
      <c r="F282" s="89">
        <v>0</v>
      </c>
      <c r="G282" s="90">
        <v>0</v>
      </c>
      <c r="H282" s="90">
        <v>1.26E-2</v>
      </c>
      <c r="I282" s="90">
        <v>0</v>
      </c>
      <c r="J282" s="89">
        <v>0</v>
      </c>
    </row>
    <row r="283" spans="1:10" hidden="1" x14ac:dyDescent="0.2">
      <c r="A283">
        <f t="shared" si="4"/>
        <v>13</v>
      </c>
      <c r="B283" s="136">
        <v>37895</v>
      </c>
      <c r="C283" s="89" t="s">
        <v>159</v>
      </c>
      <c r="D283" s="89" t="s">
        <v>55</v>
      </c>
      <c r="E283" s="90">
        <v>0</v>
      </c>
      <c r="F283" s="89">
        <v>0</v>
      </c>
      <c r="G283" s="90">
        <v>0</v>
      </c>
      <c r="H283" s="90">
        <v>0</v>
      </c>
      <c r="I283" s="90">
        <v>0</v>
      </c>
      <c r="J283" s="89">
        <v>0</v>
      </c>
    </row>
    <row r="284" spans="1:10" hidden="1" x14ac:dyDescent="0.2">
      <c r="A284">
        <f t="shared" si="4"/>
        <v>13</v>
      </c>
      <c r="B284" s="136">
        <v>37895</v>
      </c>
      <c r="C284" s="89" t="s">
        <v>160</v>
      </c>
      <c r="D284" s="89" t="s">
        <v>55</v>
      </c>
      <c r="E284" s="90">
        <v>-1.36963389</v>
      </c>
      <c r="F284" s="89">
        <v>0</v>
      </c>
      <c r="G284" s="90">
        <v>-1.36963389</v>
      </c>
      <c r="H284" s="90">
        <v>0</v>
      </c>
      <c r="I284" s="90">
        <v>0</v>
      </c>
      <c r="J284" s="89">
        <v>0</v>
      </c>
    </row>
    <row r="285" spans="1:10" hidden="1" x14ac:dyDescent="0.2">
      <c r="A285">
        <f t="shared" si="4"/>
        <v>13</v>
      </c>
      <c r="B285" s="136">
        <v>37895</v>
      </c>
      <c r="C285" s="89" t="s">
        <v>101</v>
      </c>
      <c r="D285" s="89" t="s">
        <v>55</v>
      </c>
      <c r="E285" s="90">
        <v>0.53000108000000001</v>
      </c>
      <c r="F285" s="89">
        <v>0</v>
      </c>
      <c r="G285" s="90">
        <v>0.53000108000000001</v>
      </c>
      <c r="H285" s="90">
        <v>-0.1</v>
      </c>
      <c r="I285" s="90">
        <v>-5.3000108000000004E-2</v>
      </c>
      <c r="J285" s="89">
        <v>0</v>
      </c>
    </row>
    <row r="286" spans="1:10" hidden="1" x14ac:dyDescent="0.2">
      <c r="A286">
        <f t="shared" si="4"/>
        <v>13</v>
      </c>
      <c r="B286" s="136">
        <v>37895</v>
      </c>
      <c r="C286" s="89" t="s">
        <v>167</v>
      </c>
      <c r="D286" s="89" t="s">
        <v>55</v>
      </c>
      <c r="E286" s="90">
        <v>0</v>
      </c>
      <c r="F286" s="89">
        <v>0</v>
      </c>
      <c r="G286" s="90">
        <v>0</v>
      </c>
      <c r="H286" s="90">
        <v>4.8512220380000004E-3</v>
      </c>
      <c r="I286" s="90">
        <v>0</v>
      </c>
      <c r="J286" s="89">
        <v>0</v>
      </c>
    </row>
    <row r="287" spans="1:10" hidden="1" x14ac:dyDescent="0.2">
      <c r="A287">
        <f t="shared" si="4"/>
        <v>14</v>
      </c>
      <c r="B287" s="136">
        <v>37926</v>
      </c>
      <c r="C287" s="89" t="s">
        <v>156</v>
      </c>
      <c r="D287" s="89" t="s">
        <v>55</v>
      </c>
      <c r="E287" s="90">
        <v>0</v>
      </c>
      <c r="F287" s="89">
        <v>0</v>
      </c>
      <c r="G287" s="90">
        <v>0</v>
      </c>
      <c r="H287" s="90">
        <v>-6.0130357742400001E-3</v>
      </c>
      <c r="I287" s="90">
        <v>0</v>
      </c>
      <c r="J287" s="89">
        <v>0</v>
      </c>
    </row>
    <row r="288" spans="1:10" hidden="1" x14ac:dyDescent="0.2">
      <c r="A288">
        <f t="shared" si="4"/>
        <v>14</v>
      </c>
      <c r="B288" s="136">
        <v>37926</v>
      </c>
      <c r="C288" s="89" t="s">
        <v>157</v>
      </c>
      <c r="D288" s="89" t="s">
        <v>55</v>
      </c>
      <c r="E288" s="90">
        <v>0</v>
      </c>
      <c r="F288" s="89">
        <v>0</v>
      </c>
      <c r="G288" s="90">
        <v>0</v>
      </c>
      <c r="H288" s="90">
        <v>1.4886856079E-2</v>
      </c>
      <c r="I288" s="90">
        <v>0</v>
      </c>
      <c r="J288" s="89">
        <v>0</v>
      </c>
    </row>
    <row r="289" spans="1:10" hidden="1" x14ac:dyDescent="0.2">
      <c r="A289">
        <f t="shared" si="4"/>
        <v>14</v>
      </c>
      <c r="B289" s="136">
        <v>37926</v>
      </c>
      <c r="C289" s="89" t="s">
        <v>158</v>
      </c>
      <c r="D289" s="89" t="s">
        <v>55</v>
      </c>
      <c r="E289" s="90">
        <v>0</v>
      </c>
      <c r="F289" s="89">
        <v>0</v>
      </c>
      <c r="G289" s="90">
        <v>0</v>
      </c>
      <c r="H289" s="90">
        <v>1.26E-2</v>
      </c>
      <c r="I289" s="90">
        <v>0</v>
      </c>
      <c r="J289" s="89">
        <v>0</v>
      </c>
    </row>
    <row r="290" spans="1:10" hidden="1" x14ac:dyDescent="0.2">
      <c r="A290">
        <f t="shared" si="4"/>
        <v>14</v>
      </c>
      <c r="B290" s="136">
        <v>37926</v>
      </c>
      <c r="C290" s="89" t="s">
        <v>159</v>
      </c>
      <c r="D290" s="89" t="s">
        <v>55</v>
      </c>
      <c r="E290" s="90">
        <v>0</v>
      </c>
      <c r="F290" s="89">
        <v>0</v>
      </c>
      <c r="G290" s="90">
        <v>0</v>
      </c>
      <c r="H290" s="90">
        <v>0</v>
      </c>
      <c r="I290" s="90">
        <v>0</v>
      </c>
      <c r="J290" s="89">
        <v>0</v>
      </c>
    </row>
    <row r="291" spans="1:10" hidden="1" x14ac:dyDescent="0.2">
      <c r="A291">
        <f t="shared" si="4"/>
        <v>14</v>
      </c>
      <c r="B291" s="136">
        <v>37926</v>
      </c>
      <c r="C291" s="89" t="s">
        <v>160</v>
      </c>
      <c r="D291" s="89" t="s">
        <v>55</v>
      </c>
      <c r="E291" s="90">
        <v>-1.7396864299999999</v>
      </c>
      <c r="F291" s="89">
        <v>0</v>
      </c>
      <c r="G291" s="90">
        <v>-1.7396864299999999</v>
      </c>
      <c r="H291" s="90">
        <v>0</v>
      </c>
      <c r="I291" s="90">
        <v>0</v>
      </c>
      <c r="J291" s="89">
        <v>0</v>
      </c>
    </row>
    <row r="292" spans="1:10" hidden="1" x14ac:dyDescent="0.2">
      <c r="A292">
        <f t="shared" si="4"/>
        <v>14</v>
      </c>
      <c r="B292" s="136">
        <v>37926</v>
      </c>
      <c r="C292" s="89" t="s">
        <v>101</v>
      </c>
      <c r="D292" s="89" t="s">
        <v>55</v>
      </c>
      <c r="E292" s="90">
        <v>0.51062147999999996</v>
      </c>
      <c r="F292" s="89">
        <v>0</v>
      </c>
      <c r="G292" s="90">
        <v>0.51062147999999996</v>
      </c>
      <c r="H292" s="90">
        <v>-0.1</v>
      </c>
      <c r="I292" s="90">
        <v>-5.1062148000000002E-2</v>
      </c>
      <c r="J292" s="89">
        <v>0</v>
      </c>
    </row>
    <row r="293" spans="1:10" hidden="1" x14ac:dyDescent="0.2">
      <c r="A293">
        <f t="shared" si="4"/>
        <v>14</v>
      </c>
      <c r="B293" s="136">
        <v>37956</v>
      </c>
      <c r="C293" s="89" t="s">
        <v>156</v>
      </c>
      <c r="D293" s="89" t="s">
        <v>55</v>
      </c>
      <c r="E293" s="90">
        <v>0</v>
      </c>
      <c r="F293" s="89">
        <v>0</v>
      </c>
      <c r="G293" s="90">
        <v>0</v>
      </c>
      <c r="H293" s="90">
        <v>-1.1899828910829999E-2</v>
      </c>
      <c r="I293" s="90">
        <v>0</v>
      </c>
      <c r="J293" s="89">
        <v>0</v>
      </c>
    </row>
    <row r="294" spans="1:10" hidden="1" x14ac:dyDescent="0.2">
      <c r="A294">
        <f t="shared" si="4"/>
        <v>14</v>
      </c>
      <c r="B294" s="136">
        <v>37956</v>
      </c>
      <c r="C294" s="89" t="s">
        <v>157</v>
      </c>
      <c r="D294" s="89" t="s">
        <v>55</v>
      </c>
      <c r="E294" s="90">
        <v>0</v>
      </c>
      <c r="F294" s="89">
        <v>0</v>
      </c>
      <c r="G294" s="90">
        <v>0</v>
      </c>
      <c r="H294" s="90">
        <v>7.9866647719999996E-3</v>
      </c>
      <c r="I294" s="90">
        <v>0</v>
      </c>
      <c r="J294" s="89">
        <v>0</v>
      </c>
    </row>
    <row r="295" spans="1:10" hidden="1" x14ac:dyDescent="0.2">
      <c r="A295">
        <f t="shared" si="4"/>
        <v>14</v>
      </c>
      <c r="B295" s="136">
        <v>37956</v>
      </c>
      <c r="C295" s="89" t="s">
        <v>158</v>
      </c>
      <c r="D295" s="89" t="s">
        <v>55</v>
      </c>
      <c r="E295" s="90">
        <v>0</v>
      </c>
      <c r="F295" s="89">
        <v>0</v>
      </c>
      <c r="G295" s="90">
        <v>0</v>
      </c>
      <c r="H295" s="90">
        <v>1.26E-2</v>
      </c>
      <c r="I295" s="90">
        <v>0</v>
      </c>
      <c r="J295" s="89">
        <v>0</v>
      </c>
    </row>
    <row r="296" spans="1:10" hidden="1" x14ac:dyDescent="0.2">
      <c r="A296">
        <f t="shared" si="4"/>
        <v>14</v>
      </c>
      <c r="B296" s="136">
        <v>37956</v>
      </c>
      <c r="C296" s="89" t="s">
        <v>159</v>
      </c>
      <c r="D296" s="89" t="s">
        <v>55</v>
      </c>
      <c r="E296" s="90">
        <v>0</v>
      </c>
      <c r="F296" s="89">
        <v>0</v>
      </c>
      <c r="G296" s="90">
        <v>0</v>
      </c>
      <c r="H296" s="90">
        <v>0</v>
      </c>
      <c r="I296" s="90">
        <v>0</v>
      </c>
      <c r="J296" s="89">
        <v>0</v>
      </c>
    </row>
    <row r="297" spans="1:10" hidden="1" x14ac:dyDescent="0.2">
      <c r="A297">
        <f t="shared" si="4"/>
        <v>14</v>
      </c>
      <c r="B297" s="136">
        <v>37956</v>
      </c>
      <c r="C297" s="89" t="s">
        <v>160</v>
      </c>
      <c r="D297" s="89" t="s">
        <v>55</v>
      </c>
      <c r="E297" s="90">
        <v>-2.9490246899999999</v>
      </c>
      <c r="F297" s="89">
        <v>0</v>
      </c>
      <c r="G297" s="90">
        <v>-2.9490246899999999</v>
      </c>
      <c r="H297" s="90">
        <v>0</v>
      </c>
      <c r="I297" s="90">
        <v>0</v>
      </c>
      <c r="J297" s="89">
        <v>0</v>
      </c>
    </row>
    <row r="298" spans="1:10" hidden="1" x14ac:dyDescent="0.2">
      <c r="A298">
        <f t="shared" si="4"/>
        <v>14</v>
      </c>
      <c r="B298" s="136">
        <v>37956</v>
      </c>
      <c r="C298" s="89" t="s">
        <v>101</v>
      </c>
      <c r="D298" s="89" t="s">
        <v>55</v>
      </c>
      <c r="E298" s="90">
        <v>0.52530087000000003</v>
      </c>
      <c r="F298" s="89">
        <v>0</v>
      </c>
      <c r="G298" s="90">
        <v>0.52530087000000003</v>
      </c>
      <c r="H298" s="90">
        <v>-0.1</v>
      </c>
      <c r="I298" s="90">
        <v>-5.2530087000000003E-2</v>
      </c>
      <c r="J298" s="89">
        <v>0</v>
      </c>
    </row>
    <row r="299" spans="1:10" hidden="1" x14ac:dyDescent="0.2">
      <c r="A299">
        <f t="shared" si="4"/>
        <v>14</v>
      </c>
      <c r="B299" s="136">
        <v>37987</v>
      </c>
      <c r="C299" s="89" t="s">
        <v>156</v>
      </c>
      <c r="D299" s="89" t="s">
        <v>55</v>
      </c>
      <c r="E299" s="90">
        <v>0</v>
      </c>
      <c r="F299" s="89">
        <v>0</v>
      </c>
      <c r="G299" s="90">
        <v>0</v>
      </c>
      <c r="H299" s="90">
        <v>0</v>
      </c>
      <c r="I299" s="90">
        <v>0</v>
      </c>
      <c r="J299" s="89">
        <v>0</v>
      </c>
    </row>
    <row r="300" spans="1:10" hidden="1" x14ac:dyDescent="0.2">
      <c r="A300">
        <f t="shared" si="4"/>
        <v>14</v>
      </c>
      <c r="B300" s="136">
        <v>37987</v>
      </c>
      <c r="C300" s="89" t="s">
        <v>157</v>
      </c>
      <c r="D300" s="89" t="s">
        <v>55</v>
      </c>
      <c r="E300" s="90">
        <v>0</v>
      </c>
      <c r="F300" s="89">
        <v>0</v>
      </c>
      <c r="G300" s="90">
        <v>0</v>
      </c>
      <c r="H300" s="90">
        <v>-2.478742599488E-2</v>
      </c>
      <c r="I300" s="90">
        <v>0</v>
      </c>
      <c r="J300" s="89">
        <v>0</v>
      </c>
    </row>
    <row r="301" spans="1:10" hidden="1" x14ac:dyDescent="0.2">
      <c r="A301">
        <f t="shared" si="4"/>
        <v>14</v>
      </c>
      <c r="B301" s="136">
        <v>37987</v>
      </c>
      <c r="C301" s="89" t="s">
        <v>158</v>
      </c>
      <c r="D301" s="89" t="s">
        <v>55</v>
      </c>
      <c r="E301" s="90">
        <v>0</v>
      </c>
      <c r="F301" s="89">
        <v>0</v>
      </c>
      <c r="G301" s="90">
        <v>0</v>
      </c>
      <c r="H301" s="90">
        <v>1.26E-2</v>
      </c>
      <c r="I301" s="90">
        <v>0</v>
      </c>
      <c r="J301" s="89">
        <v>0</v>
      </c>
    </row>
    <row r="302" spans="1:10" hidden="1" x14ac:dyDescent="0.2">
      <c r="A302">
        <f t="shared" si="4"/>
        <v>14</v>
      </c>
      <c r="B302" s="136">
        <v>37987</v>
      </c>
      <c r="C302" s="89" t="s">
        <v>159</v>
      </c>
      <c r="D302" s="89" t="s">
        <v>55</v>
      </c>
      <c r="E302" s="90">
        <v>0</v>
      </c>
      <c r="F302" s="89">
        <v>0</v>
      </c>
      <c r="G302" s="90">
        <v>0</v>
      </c>
      <c r="H302" s="90">
        <v>0</v>
      </c>
      <c r="I302" s="90">
        <v>0</v>
      </c>
      <c r="J302" s="89">
        <v>0</v>
      </c>
    </row>
    <row r="303" spans="1:10" hidden="1" x14ac:dyDescent="0.2">
      <c r="A303">
        <f t="shared" si="4"/>
        <v>14</v>
      </c>
      <c r="B303" s="136">
        <v>37987</v>
      </c>
      <c r="C303" s="89" t="s">
        <v>101</v>
      </c>
      <c r="D303" s="89" t="s">
        <v>55</v>
      </c>
      <c r="E303" s="90">
        <v>0.35243121999999999</v>
      </c>
      <c r="F303" s="89">
        <v>0</v>
      </c>
      <c r="G303" s="90">
        <v>0.35243121999999999</v>
      </c>
      <c r="H303" s="90">
        <v>-0.1</v>
      </c>
      <c r="I303" s="90">
        <v>-3.5243122000000002E-2</v>
      </c>
      <c r="J303" s="89">
        <v>0</v>
      </c>
    </row>
    <row r="304" spans="1:10" hidden="1" x14ac:dyDescent="0.2">
      <c r="A304">
        <f t="shared" si="4"/>
        <v>14</v>
      </c>
      <c r="B304" s="136">
        <v>38018</v>
      </c>
      <c r="C304" s="89" t="s">
        <v>156</v>
      </c>
      <c r="D304" s="89" t="s">
        <v>55</v>
      </c>
      <c r="E304" s="90">
        <v>0</v>
      </c>
      <c r="F304" s="89">
        <v>0</v>
      </c>
      <c r="G304" s="90">
        <v>0</v>
      </c>
      <c r="H304" s="90">
        <v>0</v>
      </c>
      <c r="I304" s="90">
        <v>0</v>
      </c>
      <c r="J304" s="89">
        <v>0</v>
      </c>
    </row>
    <row r="305" spans="1:10" hidden="1" x14ac:dyDescent="0.2">
      <c r="A305">
        <f t="shared" si="4"/>
        <v>14</v>
      </c>
      <c r="B305" s="136">
        <v>38018</v>
      </c>
      <c r="C305" s="89" t="s">
        <v>157</v>
      </c>
      <c r="D305" s="89" t="s">
        <v>55</v>
      </c>
      <c r="E305" s="90">
        <v>0</v>
      </c>
      <c r="F305" s="89">
        <v>0</v>
      </c>
      <c r="G305" s="90">
        <v>0</v>
      </c>
      <c r="H305" s="90">
        <v>-6.5728425979699997E-3</v>
      </c>
      <c r="I305" s="90">
        <v>0</v>
      </c>
      <c r="J305" s="89">
        <v>0</v>
      </c>
    </row>
    <row r="306" spans="1:10" hidden="1" x14ac:dyDescent="0.2">
      <c r="A306">
        <f t="shared" si="4"/>
        <v>14</v>
      </c>
      <c r="B306" s="136">
        <v>38018</v>
      </c>
      <c r="C306" s="89" t="s">
        <v>158</v>
      </c>
      <c r="D306" s="89" t="s">
        <v>55</v>
      </c>
      <c r="E306" s="90">
        <v>0</v>
      </c>
      <c r="F306" s="89">
        <v>0</v>
      </c>
      <c r="G306" s="90">
        <v>0</v>
      </c>
      <c r="H306" s="90">
        <v>1.26E-2</v>
      </c>
      <c r="I306" s="90">
        <v>0</v>
      </c>
      <c r="J306" s="89">
        <v>0</v>
      </c>
    </row>
    <row r="307" spans="1:10" hidden="1" x14ac:dyDescent="0.2">
      <c r="A307">
        <f t="shared" si="4"/>
        <v>14</v>
      </c>
      <c r="B307" s="136">
        <v>38018</v>
      </c>
      <c r="C307" s="89" t="s">
        <v>159</v>
      </c>
      <c r="D307" s="89" t="s">
        <v>55</v>
      </c>
      <c r="E307" s="90">
        <v>0</v>
      </c>
      <c r="F307" s="89">
        <v>0</v>
      </c>
      <c r="G307" s="90">
        <v>0</v>
      </c>
      <c r="H307" s="90">
        <v>0</v>
      </c>
      <c r="I307" s="90">
        <v>0</v>
      </c>
      <c r="J307" s="89">
        <v>0</v>
      </c>
    </row>
    <row r="308" spans="1:10" hidden="1" x14ac:dyDescent="0.2">
      <c r="A308">
        <f t="shared" si="4"/>
        <v>14</v>
      </c>
      <c r="B308" s="136">
        <v>38018</v>
      </c>
      <c r="C308" s="89" t="s">
        <v>101</v>
      </c>
      <c r="D308" s="89" t="s">
        <v>55</v>
      </c>
      <c r="E308" s="90">
        <v>0.32815861000000002</v>
      </c>
      <c r="F308" s="89">
        <v>0</v>
      </c>
      <c r="G308" s="90">
        <v>0.32815861000000002</v>
      </c>
      <c r="H308" s="90">
        <v>-0.1</v>
      </c>
      <c r="I308" s="90">
        <v>-3.2815861000000002E-2</v>
      </c>
      <c r="J308" s="89">
        <v>0</v>
      </c>
    </row>
    <row r="309" spans="1:10" hidden="1" x14ac:dyDescent="0.2">
      <c r="A309">
        <f t="shared" si="4"/>
        <v>14</v>
      </c>
      <c r="B309" s="136">
        <v>38047</v>
      </c>
      <c r="C309" s="89" t="s">
        <v>156</v>
      </c>
      <c r="D309" s="89" t="s">
        <v>55</v>
      </c>
      <c r="E309" s="90">
        <v>0</v>
      </c>
      <c r="F309" s="89">
        <v>0</v>
      </c>
      <c r="G309" s="90">
        <v>0</v>
      </c>
      <c r="H309" s="90">
        <v>0</v>
      </c>
      <c r="I309" s="90">
        <v>0</v>
      </c>
      <c r="J309" s="89">
        <v>0</v>
      </c>
    </row>
    <row r="310" spans="1:10" hidden="1" x14ac:dyDescent="0.2">
      <c r="A310">
        <f t="shared" si="4"/>
        <v>14</v>
      </c>
      <c r="B310" s="136">
        <v>38047</v>
      </c>
      <c r="C310" s="89" t="s">
        <v>157</v>
      </c>
      <c r="D310" s="89" t="s">
        <v>55</v>
      </c>
      <c r="E310" s="90">
        <v>0</v>
      </c>
      <c r="F310" s="89">
        <v>0</v>
      </c>
      <c r="G310" s="90">
        <v>0</v>
      </c>
      <c r="H310" s="90">
        <v>2.1078705787E-2</v>
      </c>
      <c r="I310" s="90">
        <v>0</v>
      </c>
      <c r="J310" s="89">
        <v>0</v>
      </c>
    </row>
    <row r="311" spans="1:10" hidden="1" x14ac:dyDescent="0.2">
      <c r="A311">
        <f t="shared" si="4"/>
        <v>14</v>
      </c>
      <c r="B311" s="136">
        <v>38047</v>
      </c>
      <c r="C311" s="89" t="s">
        <v>158</v>
      </c>
      <c r="D311" s="89" t="s">
        <v>55</v>
      </c>
      <c r="E311" s="90">
        <v>0</v>
      </c>
      <c r="F311" s="89">
        <v>0</v>
      </c>
      <c r="G311" s="90">
        <v>0</v>
      </c>
      <c r="H311" s="90">
        <v>1.26E-2</v>
      </c>
      <c r="I311" s="90">
        <v>0</v>
      </c>
      <c r="J311" s="89">
        <v>0</v>
      </c>
    </row>
    <row r="312" spans="1:10" hidden="1" x14ac:dyDescent="0.2">
      <c r="A312">
        <f t="shared" si="4"/>
        <v>14</v>
      </c>
      <c r="B312" s="136">
        <v>38047</v>
      </c>
      <c r="C312" s="89" t="s">
        <v>159</v>
      </c>
      <c r="D312" s="89" t="s">
        <v>55</v>
      </c>
      <c r="E312" s="90">
        <v>0</v>
      </c>
      <c r="F312" s="89">
        <v>0</v>
      </c>
      <c r="G312" s="90">
        <v>0</v>
      </c>
      <c r="H312" s="90">
        <v>0</v>
      </c>
      <c r="I312" s="90">
        <v>0</v>
      </c>
      <c r="J312" s="89">
        <v>0</v>
      </c>
    </row>
    <row r="313" spans="1:10" hidden="1" x14ac:dyDescent="0.2">
      <c r="A313">
        <f t="shared" si="4"/>
        <v>14</v>
      </c>
      <c r="B313" s="136">
        <v>38047</v>
      </c>
      <c r="C313" s="89" t="s">
        <v>101</v>
      </c>
      <c r="D313" s="89" t="s">
        <v>55</v>
      </c>
      <c r="E313" s="90">
        <v>0.34922435000000002</v>
      </c>
      <c r="F313" s="89">
        <v>0</v>
      </c>
      <c r="G313" s="90">
        <v>0.34922435000000002</v>
      </c>
      <c r="H313" s="90">
        <v>-0.1</v>
      </c>
      <c r="I313" s="90">
        <v>-3.4922435000000002E-2</v>
      </c>
      <c r="J313" s="89">
        <v>0</v>
      </c>
    </row>
    <row r="314" spans="1:10" hidden="1" x14ac:dyDescent="0.2">
      <c r="A314">
        <f t="shared" si="4"/>
        <v>14</v>
      </c>
      <c r="B314" s="136">
        <v>38078</v>
      </c>
      <c r="C314" s="89" t="s">
        <v>156</v>
      </c>
      <c r="D314" s="89" t="s">
        <v>55</v>
      </c>
      <c r="E314" s="90">
        <v>0</v>
      </c>
      <c r="F314" s="89">
        <v>0</v>
      </c>
      <c r="G314" s="90">
        <v>0</v>
      </c>
      <c r="H314" s="90">
        <v>0</v>
      </c>
      <c r="I314" s="90">
        <v>0</v>
      </c>
      <c r="J314" s="89">
        <v>0</v>
      </c>
    </row>
    <row r="315" spans="1:10" hidden="1" x14ac:dyDescent="0.2">
      <c r="A315">
        <f t="shared" si="4"/>
        <v>14</v>
      </c>
      <c r="B315" s="136">
        <v>38078</v>
      </c>
      <c r="C315" s="89" t="s">
        <v>157</v>
      </c>
      <c r="D315" s="89" t="s">
        <v>55</v>
      </c>
      <c r="E315" s="90">
        <v>0</v>
      </c>
      <c r="F315" s="89">
        <v>0</v>
      </c>
      <c r="G315" s="90">
        <v>0</v>
      </c>
      <c r="H315" s="90">
        <v>0</v>
      </c>
      <c r="I315" s="90">
        <v>0</v>
      </c>
      <c r="J315" s="89">
        <v>0</v>
      </c>
    </row>
    <row r="316" spans="1:10" hidden="1" x14ac:dyDescent="0.2">
      <c r="A316">
        <f t="shared" si="4"/>
        <v>14</v>
      </c>
      <c r="B316" s="136">
        <v>38078</v>
      </c>
      <c r="C316" s="89" t="s">
        <v>158</v>
      </c>
      <c r="D316" s="89" t="s">
        <v>55</v>
      </c>
      <c r="E316" s="90">
        <v>0</v>
      </c>
      <c r="F316" s="89">
        <v>0</v>
      </c>
      <c r="G316" s="90">
        <v>0</v>
      </c>
      <c r="H316" s="90">
        <v>1.26E-2</v>
      </c>
      <c r="I316" s="90">
        <v>0</v>
      </c>
      <c r="J316" s="89">
        <v>0</v>
      </c>
    </row>
    <row r="317" spans="1:10" hidden="1" x14ac:dyDescent="0.2">
      <c r="A317">
        <f t="shared" si="4"/>
        <v>14</v>
      </c>
      <c r="B317" s="136">
        <v>38078</v>
      </c>
      <c r="C317" s="89" t="s">
        <v>159</v>
      </c>
      <c r="D317" s="89" t="s">
        <v>55</v>
      </c>
      <c r="E317" s="90">
        <v>0</v>
      </c>
      <c r="F317" s="89">
        <v>0</v>
      </c>
      <c r="G317" s="90">
        <v>0</v>
      </c>
      <c r="H317" s="90">
        <v>0</v>
      </c>
      <c r="I317" s="90">
        <v>0</v>
      </c>
      <c r="J317" s="89">
        <v>0</v>
      </c>
    </row>
    <row r="318" spans="1:10" hidden="1" x14ac:dyDescent="0.2">
      <c r="A318">
        <f t="shared" si="4"/>
        <v>14</v>
      </c>
      <c r="B318" s="136">
        <v>38078</v>
      </c>
      <c r="C318" s="89" t="s">
        <v>101</v>
      </c>
      <c r="D318" s="89" t="s">
        <v>55</v>
      </c>
      <c r="E318" s="90">
        <v>0.33633914999999998</v>
      </c>
      <c r="F318" s="89">
        <v>0</v>
      </c>
      <c r="G318" s="90">
        <v>0.33633914999999998</v>
      </c>
      <c r="H318" s="90">
        <v>-0.1</v>
      </c>
      <c r="I318" s="90">
        <v>-3.3633915E-2</v>
      </c>
      <c r="J318" s="89">
        <v>0</v>
      </c>
    </row>
    <row r="319" spans="1:10" hidden="1" x14ac:dyDescent="0.2">
      <c r="A319">
        <f t="shared" si="4"/>
        <v>14</v>
      </c>
      <c r="B319" s="136">
        <v>38108</v>
      </c>
      <c r="C319" s="89" t="s">
        <v>156</v>
      </c>
      <c r="D319" s="89" t="s">
        <v>55</v>
      </c>
      <c r="E319" s="90">
        <v>0</v>
      </c>
      <c r="F319" s="89">
        <v>0</v>
      </c>
      <c r="G319" s="90">
        <v>0</v>
      </c>
      <c r="H319" s="90">
        <v>0</v>
      </c>
      <c r="I319" s="90">
        <v>0</v>
      </c>
      <c r="J319" s="89">
        <v>0</v>
      </c>
    </row>
    <row r="320" spans="1:10" hidden="1" x14ac:dyDescent="0.2">
      <c r="A320">
        <f t="shared" si="4"/>
        <v>14</v>
      </c>
      <c r="B320" s="136">
        <v>38108</v>
      </c>
      <c r="C320" s="89" t="s">
        <v>157</v>
      </c>
      <c r="D320" s="89" t="s">
        <v>55</v>
      </c>
      <c r="E320" s="90">
        <v>0</v>
      </c>
      <c r="F320" s="89">
        <v>0</v>
      </c>
      <c r="G320" s="90">
        <v>0</v>
      </c>
      <c r="H320" s="90">
        <v>0</v>
      </c>
      <c r="I320" s="90">
        <v>0</v>
      </c>
      <c r="J320" s="89">
        <v>0</v>
      </c>
    </row>
    <row r="321" spans="1:10" hidden="1" x14ac:dyDescent="0.2">
      <c r="A321">
        <f t="shared" si="4"/>
        <v>14</v>
      </c>
      <c r="B321" s="136">
        <v>38108</v>
      </c>
      <c r="C321" s="89" t="s">
        <v>158</v>
      </c>
      <c r="D321" s="89" t="s">
        <v>55</v>
      </c>
      <c r="E321" s="90">
        <v>0</v>
      </c>
      <c r="F321" s="89">
        <v>0</v>
      </c>
      <c r="G321" s="90">
        <v>0</v>
      </c>
      <c r="H321" s="90">
        <v>1.26E-2</v>
      </c>
      <c r="I321" s="90">
        <v>0</v>
      </c>
      <c r="J321" s="89">
        <v>0</v>
      </c>
    </row>
    <row r="322" spans="1:10" hidden="1" x14ac:dyDescent="0.2">
      <c r="A322">
        <f t="shared" si="4"/>
        <v>14</v>
      </c>
      <c r="B322" s="136">
        <v>38108</v>
      </c>
      <c r="C322" s="89" t="s">
        <v>159</v>
      </c>
      <c r="D322" s="89" t="s">
        <v>55</v>
      </c>
      <c r="E322" s="90">
        <v>0</v>
      </c>
      <c r="F322" s="89">
        <v>0</v>
      </c>
      <c r="G322" s="90">
        <v>0</v>
      </c>
      <c r="H322" s="90">
        <v>0</v>
      </c>
      <c r="I322" s="90">
        <v>0</v>
      </c>
      <c r="J322" s="89">
        <v>0</v>
      </c>
    </row>
    <row r="323" spans="1:10" hidden="1" x14ac:dyDescent="0.2">
      <c r="A323">
        <f t="shared" si="4"/>
        <v>14</v>
      </c>
      <c r="B323" s="136">
        <v>38108</v>
      </c>
      <c r="C323" s="89" t="s">
        <v>101</v>
      </c>
      <c r="D323" s="89" t="s">
        <v>55</v>
      </c>
      <c r="E323" s="90">
        <v>0.34593601000000002</v>
      </c>
      <c r="F323" s="89">
        <v>0</v>
      </c>
      <c r="G323" s="90">
        <v>0.34593601000000002</v>
      </c>
      <c r="H323" s="90">
        <v>-0.1</v>
      </c>
      <c r="I323" s="90">
        <v>-3.4593601000000002E-2</v>
      </c>
      <c r="J323" s="89">
        <v>0</v>
      </c>
    </row>
    <row r="324" spans="1:10" hidden="1" x14ac:dyDescent="0.2">
      <c r="A324">
        <f t="shared" si="4"/>
        <v>14</v>
      </c>
      <c r="B324" s="136">
        <v>38139</v>
      </c>
      <c r="C324" s="89" t="s">
        <v>156</v>
      </c>
      <c r="D324" s="89" t="s">
        <v>55</v>
      </c>
      <c r="E324" s="90">
        <v>0</v>
      </c>
      <c r="F324" s="89">
        <v>0</v>
      </c>
      <c r="G324" s="90">
        <v>0</v>
      </c>
      <c r="H324" s="90">
        <v>0</v>
      </c>
      <c r="I324" s="90">
        <v>0</v>
      </c>
      <c r="J324" s="89">
        <v>0</v>
      </c>
    </row>
    <row r="325" spans="1:10" hidden="1" x14ac:dyDescent="0.2">
      <c r="A325">
        <f t="shared" ref="A325:A384" si="5">INDEX(BucketTable,MATCH(B325,SumMonths,0),1)</f>
        <v>14</v>
      </c>
      <c r="B325" s="136">
        <v>38139</v>
      </c>
      <c r="C325" s="89" t="s">
        <v>157</v>
      </c>
      <c r="D325" s="89" t="s">
        <v>55</v>
      </c>
      <c r="E325" s="90">
        <v>0</v>
      </c>
      <c r="F325" s="89">
        <v>0</v>
      </c>
      <c r="G325" s="90">
        <v>0</v>
      </c>
      <c r="H325" s="90">
        <v>0</v>
      </c>
      <c r="I325" s="90">
        <v>0</v>
      </c>
      <c r="J325" s="89">
        <v>0</v>
      </c>
    </row>
    <row r="326" spans="1:10" hidden="1" x14ac:dyDescent="0.2">
      <c r="A326">
        <f t="shared" si="5"/>
        <v>14</v>
      </c>
      <c r="B326" s="136">
        <v>38139</v>
      </c>
      <c r="C326" s="89" t="s">
        <v>158</v>
      </c>
      <c r="D326" s="89" t="s">
        <v>55</v>
      </c>
      <c r="E326" s="90">
        <v>0</v>
      </c>
      <c r="F326" s="89">
        <v>0</v>
      </c>
      <c r="G326" s="90">
        <v>0</v>
      </c>
      <c r="H326" s="90">
        <v>1.26E-2</v>
      </c>
      <c r="I326" s="90">
        <v>0</v>
      </c>
      <c r="J326" s="89">
        <v>0</v>
      </c>
    </row>
    <row r="327" spans="1:10" hidden="1" x14ac:dyDescent="0.2">
      <c r="A327">
        <f t="shared" si="5"/>
        <v>14</v>
      </c>
      <c r="B327" s="136">
        <v>38139</v>
      </c>
      <c r="C327" s="89" t="s">
        <v>159</v>
      </c>
      <c r="D327" s="89" t="s">
        <v>55</v>
      </c>
      <c r="E327" s="90">
        <v>0</v>
      </c>
      <c r="F327" s="89">
        <v>0</v>
      </c>
      <c r="G327" s="90">
        <v>0</v>
      </c>
      <c r="H327" s="90">
        <v>0</v>
      </c>
      <c r="I327" s="90">
        <v>0</v>
      </c>
      <c r="J327" s="89">
        <v>0</v>
      </c>
    </row>
    <row r="328" spans="1:10" hidden="1" x14ac:dyDescent="0.2">
      <c r="A328">
        <f t="shared" si="5"/>
        <v>14</v>
      </c>
      <c r="B328" s="136">
        <v>38139</v>
      </c>
      <c r="C328" s="89" t="s">
        <v>101</v>
      </c>
      <c r="D328" s="89" t="s">
        <v>55</v>
      </c>
      <c r="E328" s="90">
        <v>0.33313616000000001</v>
      </c>
      <c r="F328" s="89">
        <v>0</v>
      </c>
      <c r="G328" s="90">
        <v>0.33313616000000001</v>
      </c>
      <c r="H328" s="90">
        <v>-0.1</v>
      </c>
      <c r="I328" s="90">
        <v>-3.3313616000000004E-2</v>
      </c>
      <c r="J328" s="89">
        <v>0</v>
      </c>
    </row>
    <row r="329" spans="1:10" hidden="1" x14ac:dyDescent="0.2">
      <c r="A329">
        <f t="shared" si="5"/>
        <v>14</v>
      </c>
      <c r="B329" s="136">
        <v>38169</v>
      </c>
      <c r="C329" s="89" t="s">
        <v>156</v>
      </c>
      <c r="D329" s="89" t="s">
        <v>55</v>
      </c>
      <c r="E329" s="90">
        <v>0</v>
      </c>
      <c r="F329" s="89">
        <v>0</v>
      </c>
      <c r="G329" s="90">
        <v>0</v>
      </c>
      <c r="H329" s="90">
        <v>0</v>
      </c>
      <c r="I329" s="90">
        <v>0</v>
      </c>
      <c r="J329" s="89">
        <v>0</v>
      </c>
    </row>
    <row r="330" spans="1:10" hidden="1" x14ac:dyDescent="0.2">
      <c r="A330">
        <f t="shared" si="5"/>
        <v>14</v>
      </c>
      <c r="B330" s="136">
        <v>38169</v>
      </c>
      <c r="C330" s="89" t="s">
        <v>157</v>
      </c>
      <c r="D330" s="89" t="s">
        <v>55</v>
      </c>
      <c r="E330" s="90">
        <v>0</v>
      </c>
      <c r="F330" s="89">
        <v>0</v>
      </c>
      <c r="G330" s="90">
        <v>0</v>
      </c>
      <c r="H330" s="90">
        <v>0</v>
      </c>
      <c r="I330" s="90">
        <v>0</v>
      </c>
      <c r="J330" s="89">
        <v>0</v>
      </c>
    </row>
    <row r="331" spans="1:10" hidden="1" x14ac:dyDescent="0.2">
      <c r="A331">
        <f t="shared" si="5"/>
        <v>14</v>
      </c>
      <c r="B331" s="136">
        <v>38169</v>
      </c>
      <c r="C331" s="89" t="s">
        <v>158</v>
      </c>
      <c r="D331" s="89" t="s">
        <v>55</v>
      </c>
      <c r="E331" s="90">
        <v>0</v>
      </c>
      <c r="F331" s="89">
        <v>0</v>
      </c>
      <c r="G331" s="90">
        <v>0</v>
      </c>
      <c r="H331" s="90">
        <v>1.26E-2</v>
      </c>
      <c r="I331" s="90">
        <v>0</v>
      </c>
      <c r="J331" s="89">
        <v>0</v>
      </c>
    </row>
    <row r="332" spans="1:10" hidden="1" x14ac:dyDescent="0.2">
      <c r="A332">
        <f t="shared" si="5"/>
        <v>14</v>
      </c>
      <c r="B332" s="136">
        <v>38169</v>
      </c>
      <c r="C332" s="89" t="s">
        <v>159</v>
      </c>
      <c r="D332" s="89" t="s">
        <v>55</v>
      </c>
      <c r="E332" s="90">
        <v>0</v>
      </c>
      <c r="F332" s="89">
        <v>0</v>
      </c>
      <c r="G332" s="90">
        <v>0</v>
      </c>
      <c r="H332" s="90">
        <v>0</v>
      </c>
      <c r="I332" s="90">
        <v>0</v>
      </c>
      <c r="J332" s="89">
        <v>0</v>
      </c>
    </row>
    <row r="333" spans="1:10" hidden="1" x14ac:dyDescent="0.2">
      <c r="A333">
        <f t="shared" si="5"/>
        <v>14</v>
      </c>
      <c r="B333" s="136">
        <v>38169</v>
      </c>
      <c r="C333" s="89" t="s">
        <v>101</v>
      </c>
      <c r="D333" s="89" t="s">
        <v>55</v>
      </c>
      <c r="E333" s="90">
        <v>0.34262029999999999</v>
      </c>
      <c r="F333" s="89">
        <v>0</v>
      </c>
      <c r="G333" s="90">
        <v>0.34262029999999999</v>
      </c>
      <c r="H333" s="90">
        <v>-0.1</v>
      </c>
      <c r="I333" s="90">
        <v>-3.4262029999999999E-2</v>
      </c>
      <c r="J333" s="89">
        <v>0</v>
      </c>
    </row>
    <row r="334" spans="1:10" hidden="1" x14ac:dyDescent="0.2">
      <c r="A334">
        <f t="shared" si="5"/>
        <v>14</v>
      </c>
      <c r="B334" s="136">
        <v>38200</v>
      </c>
      <c r="C334" s="89" t="s">
        <v>156</v>
      </c>
      <c r="D334" s="89" t="s">
        <v>55</v>
      </c>
      <c r="E334" s="90">
        <v>0</v>
      </c>
      <c r="F334" s="89">
        <v>0</v>
      </c>
      <c r="G334" s="90">
        <v>0</v>
      </c>
      <c r="H334" s="90">
        <v>0</v>
      </c>
      <c r="I334" s="90">
        <v>0</v>
      </c>
      <c r="J334" s="89">
        <v>0</v>
      </c>
    </row>
    <row r="335" spans="1:10" hidden="1" x14ac:dyDescent="0.2">
      <c r="A335">
        <f t="shared" si="5"/>
        <v>14</v>
      </c>
      <c r="B335" s="136">
        <v>38200</v>
      </c>
      <c r="C335" s="89" t="s">
        <v>157</v>
      </c>
      <c r="D335" s="89" t="s">
        <v>55</v>
      </c>
      <c r="E335" s="90">
        <v>0</v>
      </c>
      <c r="F335" s="89">
        <v>0</v>
      </c>
      <c r="G335" s="90">
        <v>0</v>
      </c>
      <c r="H335" s="90">
        <v>0</v>
      </c>
      <c r="I335" s="90">
        <v>0</v>
      </c>
      <c r="J335" s="89">
        <v>0</v>
      </c>
    </row>
    <row r="336" spans="1:10" hidden="1" x14ac:dyDescent="0.2">
      <c r="A336">
        <f t="shared" si="5"/>
        <v>14</v>
      </c>
      <c r="B336" s="136">
        <v>38200</v>
      </c>
      <c r="C336" s="89" t="s">
        <v>158</v>
      </c>
      <c r="D336" s="89" t="s">
        <v>55</v>
      </c>
      <c r="E336" s="90">
        <v>0</v>
      </c>
      <c r="F336" s="89">
        <v>0</v>
      </c>
      <c r="G336" s="90">
        <v>0</v>
      </c>
      <c r="H336" s="90">
        <v>1.26E-2</v>
      </c>
      <c r="I336" s="90">
        <v>0</v>
      </c>
      <c r="J336" s="89">
        <v>0</v>
      </c>
    </row>
    <row r="337" spans="1:10" hidden="1" x14ac:dyDescent="0.2">
      <c r="A337">
        <f t="shared" si="5"/>
        <v>14</v>
      </c>
      <c r="B337" s="136">
        <v>38200</v>
      </c>
      <c r="C337" s="89" t="s">
        <v>159</v>
      </c>
      <c r="D337" s="89" t="s">
        <v>55</v>
      </c>
      <c r="E337" s="90">
        <v>0</v>
      </c>
      <c r="F337" s="89">
        <v>0</v>
      </c>
      <c r="G337" s="90">
        <v>0</v>
      </c>
      <c r="H337" s="90">
        <v>0</v>
      </c>
      <c r="I337" s="90">
        <v>0</v>
      </c>
      <c r="J337" s="89">
        <v>0</v>
      </c>
    </row>
    <row r="338" spans="1:10" hidden="1" x14ac:dyDescent="0.2">
      <c r="A338">
        <f t="shared" si="5"/>
        <v>14</v>
      </c>
      <c r="B338" s="136">
        <v>38200</v>
      </c>
      <c r="C338" s="89" t="s">
        <v>101</v>
      </c>
      <c r="D338" s="89" t="s">
        <v>55</v>
      </c>
      <c r="E338" s="90">
        <v>0.34097471000000001</v>
      </c>
      <c r="F338" s="89">
        <v>0</v>
      </c>
      <c r="G338" s="90">
        <v>0.34097471000000001</v>
      </c>
      <c r="H338" s="90">
        <v>-0.1</v>
      </c>
      <c r="I338" s="90">
        <v>-3.4097471000000004E-2</v>
      </c>
      <c r="J338" s="89">
        <v>0</v>
      </c>
    </row>
    <row r="339" spans="1:10" hidden="1" x14ac:dyDescent="0.2">
      <c r="A339">
        <f t="shared" si="5"/>
        <v>14</v>
      </c>
      <c r="B339" s="136">
        <v>38231</v>
      </c>
      <c r="C339" s="89" t="s">
        <v>156</v>
      </c>
      <c r="D339" s="89" t="s">
        <v>55</v>
      </c>
      <c r="E339" s="90">
        <v>0</v>
      </c>
      <c r="F339" s="89">
        <v>0</v>
      </c>
      <c r="G339" s="90">
        <v>0</v>
      </c>
      <c r="H339" s="90">
        <v>0</v>
      </c>
      <c r="I339" s="90">
        <v>0</v>
      </c>
      <c r="J339" s="89">
        <v>0</v>
      </c>
    </row>
    <row r="340" spans="1:10" hidden="1" x14ac:dyDescent="0.2">
      <c r="A340">
        <f t="shared" si="5"/>
        <v>14</v>
      </c>
      <c r="B340" s="136">
        <v>38231</v>
      </c>
      <c r="C340" s="89" t="s">
        <v>157</v>
      </c>
      <c r="D340" s="89" t="s">
        <v>55</v>
      </c>
      <c r="E340" s="90">
        <v>0</v>
      </c>
      <c r="F340" s="89">
        <v>0</v>
      </c>
      <c r="G340" s="90">
        <v>0</v>
      </c>
      <c r="H340" s="90">
        <v>0</v>
      </c>
      <c r="I340" s="90">
        <v>0</v>
      </c>
      <c r="J340" s="89">
        <v>0</v>
      </c>
    </row>
    <row r="341" spans="1:10" hidden="1" x14ac:dyDescent="0.2">
      <c r="A341">
        <f t="shared" si="5"/>
        <v>14</v>
      </c>
      <c r="B341" s="136">
        <v>38231</v>
      </c>
      <c r="C341" s="89" t="s">
        <v>158</v>
      </c>
      <c r="D341" s="89" t="s">
        <v>55</v>
      </c>
      <c r="E341" s="90">
        <v>0</v>
      </c>
      <c r="F341" s="89">
        <v>0</v>
      </c>
      <c r="G341" s="90">
        <v>0</v>
      </c>
      <c r="H341" s="90">
        <v>1.26E-2</v>
      </c>
      <c r="I341" s="90">
        <v>0</v>
      </c>
      <c r="J341" s="89">
        <v>0</v>
      </c>
    </row>
    <row r="342" spans="1:10" hidden="1" x14ac:dyDescent="0.2">
      <c r="A342">
        <f t="shared" si="5"/>
        <v>14</v>
      </c>
      <c r="B342" s="136">
        <v>38231</v>
      </c>
      <c r="C342" s="89" t="s">
        <v>159</v>
      </c>
      <c r="D342" s="89" t="s">
        <v>55</v>
      </c>
      <c r="E342" s="90">
        <v>0</v>
      </c>
      <c r="F342" s="89">
        <v>0</v>
      </c>
      <c r="G342" s="90">
        <v>0</v>
      </c>
      <c r="H342" s="90">
        <v>0</v>
      </c>
      <c r="I342" s="90">
        <v>0</v>
      </c>
      <c r="J342" s="89">
        <v>0</v>
      </c>
    </row>
    <row r="343" spans="1:10" hidden="1" x14ac:dyDescent="0.2">
      <c r="A343">
        <f t="shared" si="5"/>
        <v>14</v>
      </c>
      <c r="B343" s="136">
        <v>38231</v>
      </c>
      <c r="C343" s="89" t="s">
        <v>101</v>
      </c>
      <c r="D343" s="89" t="s">
        <v>55</v>
      </c>
      <c r="E343" s="90">
        <v>0.32836375000000001</v>
      </c>
      <c r="F343" s="89">
        <v>0</v>
      </c>
      <c r="G343" s="90">
        <v>0.32836375000000001</v>
      </c>
      <c r="H343" s="90">
        <v>-0.1</v>
      </c>
      <c r="I343" s="90">
        <v>-3.2836375000000001E-2</v>
      </c>
      <c r="J343" s="89">
        <v>0</v>
      </c>
    </row>
    <row r="344" spans="1:10" hidden="1" x14ac:dyDescent="0.2">
      <c r="A344">
        <f t="shared" si="5"/>
        <v>14</v>
      </c>
      <c r="B344" s="136">
        <v>38261</v>
      </c>
      <c r="C344" s="89" t="s">
        <v>156</v>
      </c>
      <c r="D344" s="89" t="s">
        <v>55</v>
      </c>
      <c r="E344" s="90">
        <v>0</v>
      </c>
      <c r="F344" s="89">
        <v>0</v>
      </c>
      <c r="G344" s="90">
        <v>0</v>
      </c>
      <c r="H344" s="90">
        <v>0</v>
      </c>
      <c r="I344" s="90">
        <v>0</v>
      </c>
      <c r="J344" s="89">
        <v>0</v>
      </c>
    </row>
    <row r="345" spans="1:10" hidden="1" x14ac:dyDescent="0.2">
      <c r="A345">
        <f t="shared" si="5"/>
        <v>14</v>
      </c>
      <c r="B345" s="136">
        <v>38261</v>
      </c>
      <c r="C345" s="89" t="s">
        <v>157</v>
      </c>
      <c r="D345" s="89" t="s">
        <v>55</v>
      </c>
      <c r="E345" s="90">
        <v>0</v>
      </c>
      <c r="F345" s="89">
        <v>0</v>
      </c>
      <c r="G345" s="90">
        <v>0</v>
      </c>
      <c r="H345" s="90">
        <v>0</v>
      </c>
      <c r="I345" s="90">
        <v>0</v>
      </c>
      <c r="J345" s="89">
        <v>0</v>
      </c>
    </row>
    <row r="346" spans="1:10" hidden="1" x14ac:dyDescent="0.2">
      <c r="A346">
        <f t="shared" si="5"/>
        <v>14</v>
      </c>
      <c r="B346" s="136">
        <v>38261</v>
      </c>
      <c r="C346" s="89" t="s">
        <v>158</v>
      </c>
      <c r="D346" s="89" t="s">
        <v>55</v>
      </c>
      <c r="E346" s="90">
        <v>0</v>
      </c>
      <c r="F346" s="89">
        <v>0</v>
      </c>
      <c r="G346" s="90">
        <v>0</v>
      </c>
      <c r="H346" s="90">
        <v>1.26E-2</v>
      </c>
      <c r="I346" s="90">
        <v>0</v>
      </c>
      <c r="J346" s="89">
        <v>0</v>
      </c>
    </row>
    <row r="347" spans="1:10" hidden="1" x14ac:dyDescent="0.2">
      <c r="A347">
        <f t="shared" si="5"/>
        <v>14</v>
      </c>
      <c r="B347" s="136">
        <v>38261</v>
      </c>
      <c r="C347" s="89" t="s">
        <v>159</v>
      </c>
      <c r="D347" s="89" t="s">
        <v>55</v>
      </c>
      <c r="E347" s="90">
        <v>0</v>
      </c>
      <c r="F347" s="89">
        <v>0</v>
      </c>
      <c r="G347" s="90">
        <v>0</v>
      </c>
      <c r="H347" s="90">
        <v>0</v>
      </c>
      <c r="I347" s="90">
        <v>0</v>
      </c>
      <c r="J347" s="89">
        <v>0</v>
      </c>
    </row>
    <row r="348" spans="1:10" hidden="1" x14ac:dyDescent="0.2">
      <c r="A348">
        <f t="shared" si="5"/>
        <v>14</v>
      </c>
      <c r="B348" s="136">
        <v>38261</v>
      </c>
      <c r="C348" s="89" t="s">
        <v>101</v>
      </c>
      <c r="D348" s="89" t="s">
        <v>55</v>
      </c>
      <c r="E348" s="90">
        <v>0.33768055000000002</v>
      </c>
      <c r="F348" s="89">
        <v>0</v>
      </c>
      <c r="G348" s="90">
        <v>0.33768055000000002</v>
      </c>
      <c r="H348" s="90">
        <v>-0.1</v>
      </c>
      <c r="I348" s="90">
        <v>-3.3768055000000005E-2</v>
      </c>
      <c r="J348" s="89">
        <v>0</v>
      </c>
    </row>
    <row r="349" spans="1:10" hidden="1" x14ac:dyDescent="0.2">
      <c r="A349">
        <f t="shared" si="5"/>
        <v>14</v>
      </c>
      <c r="B349" s="136">
        <v>38292</v>
      </c>
      <c r="C349" s="89" t="s">
        <v>156</v>
      </c>
      <c r="D349" s="89" t="s">
        <v>55</v>
      </c>
      <c r="E349" s="90">
        <v>0</v>
      </c>
      <c r="F349" s="89">
        <v>0</v>
      </c>
      <c r="G349" s="90">
        <v>0</v>
      </c>
      <c r="H349" s="90">
        <v>-6.0740113258399998E-3</v>
      </c>
      <c r="I349" s="90">
        <v>0</v>
      </c>
      <c r="J349" s="89">
        <v>0</v>
      </c>
    </row>
    <row r="350" spans="1:10" hidden="1" x14ac:dyDescent="0.2">
      <c r="A350">
        <f t="shared" si="5"/>
        <v>14</v>
      </c>
      <c r="B350" s="136">
        <v>38292</v>
      </c>
      <c r="C350" s="89" t="s">
        <v>157</v>
      </c>
      <c r="D350" s="89" t="s">
        <v>55</v>
      </c>
      <c r="E350" s="90">
        <v>0</v>
      </c>
      <c r="F350" s="89">
        <v>0</v>
      </c>
      <c r="G350" s="90">
        <v>0</v>
      </c>
      <c r="H350" s="90">
        <v>1.4951467514E-2</v>
      </c>
      <c r="I350" s="90">
        <v>0</v>
      </c>
      <c r="J350" s="89">
        <v>0</v>
      </c>
    </row>
    <row r="351" spans="1:10" hidden="1" x14ac:dyDescent="0.2">
      <c r="A351">
        <f t="shared" si="5"/>
        <v>14</v>
      </c>
      <c r="B351" s="136">
        <v>38292</v>
      </c>
      <c r="C351" s="89" t="s">
        <v>158</v>
      </c>
      <c r="D351" s="89" t="s">
        <v>55</v>
      </c>
      <c r="E351" s="90">
        <v>0</v>
      </c>
      <c r="F351" s="89">
        <v>0</v>
      </c>
      <c r="G351" s="90">
        <v>0</v>
      </c>
      <c r="H351" s="90">
        <v>1.26E-2</v>
      </c>
      <c r="I351" s="90">
        <v>0</v>
      </c>
      <c r="J351" s="89">
        <v>0</v>
      </c>
    </row>
    <row r="352" spans="1:10" hidden="1" x14ac:dyDescent="0.2">
      <c r="A352">
        <f t="shared" si="5"/>
        <v>14</v>
      </c>
      <c r="B352" s="136">
        <v>38292</v>
      </c>
      <c r="C352" s="89" t="s">
        <v>159</v>
      </c>
      <c r="D352" s="89" t="s">
        <v>55</v>
      </c>
      <c r="E352" s="90">
        <v>0</v>
      </c>
      <c r="F352" s="89">
        <v>0</v>
      </c>
      <c r="G352" s="90">
        <v>0</v>
      </c>
      <c r="H352" s="90">
        <v>0</v>
      </c>
      <c r="I352" s="90">
        <v>0</v>
      </c>
      <c r="J352" s="89">
        <v>0</v>
      </c>
    </row>
    <row r="353" spans="1:10" hidden="1" x14ac:dyDescent="0.2">
      <c r="A353">
        <f t="shared" si="5"/>
        <v>14</v>
      </c>
      <c r="B353" s="136">
        <v>38292</v>
      </c>
      <c r="C353" s="89" t="s">
        <v>101</v>
      </c>
      <c r="D353" s="89" t="s">
        <v>55</v>
      </c>
      <c r="E353" s="90">
        <v>0.32514248000000001</v>
      </c>
      <c r="F353" s="89">
        <v>0</v>
      </c>
      <c r="G353" s="90">
        <v>0.32514248000000001</v>
      </c>
      <c r="H353" s="90">
        <v>-0.1</v>
      </c>
      <c r="I353" s="90">
        <v>-3.2514248000000003E-2</v>
      </c>
      <c r="J353" s="89">
        <v>0</v>
      </c>
    </row>
    <row r="354" spans="1:10" hidden="1" x14ac:dyDescent="0.2">
      <c r="A354">
        <f t="shared" si="5"/>
        <v>14</v>
      </c>
      <c r="B354" s="136">
        <v>38322</v>
      </c>
      <c r="C354" s="89" t="s">
        <v>156</v>
      </c>
      <c r="D354" s="89" t="s">
        <v>55</v>
      </c>
      <c r="E354" s="90">
        <v>0</v>
      </c>
      <c r="F354" s="89">
        <v>0</v>
      </c>
      <c r="G354" s="90">
        <v>0</v>
      </c>
      <c r="H354" s="90">
        <v>-1.1926770210270001E-2</v>
      </c>
      <c r="I354" s="90">
        <v>0</v>
      </c>
      <c r="J354" s="89">
        <v>0</v>
      </c>
    </row>
    <row r="355" spans="1:10" hidden="1" x14ac:dyDescent="0.2">
      <c r="A355">
        <f t="shared" si="5"/>
        <v>14</v>
      </c>
      <c r="B355" s="136">
        <v>38322</v>
      </c>
      <c r="C355" s="89" t="s">
        <v>157</v>
      </c>
      <c r="D355" s="89" t="s">
        <v>55</v>
      </c>
      <c r="E355" s="90">
        <v>0</v>
      </c>
      <c r="F355" s="89">
        <v>0</v>
      </c>
      <c r="G355" s="90">
        <v>0</v>
      </c>
      <c r="H355" s="90">
        <v>8.0277919760000007E-3</v>
      </c>
      <c r="I355" s="90">
        <v>0</v>
      </c>
      <c r="J355" s="89">
        <v>0</v>
      </c>
    </row>
    <row r="356" spans="1:10" hidden="1" x14ac:dyDescent="0.2">
      <c r="A356">
        <f t="shared" si="5"/>
        <v>14</v>
      </c>
      <c r="B356" s="136">
        <v>38322</v>
      </c>
      <c r="C356" s="89" t="s">
        <v>158</v>
      </c>
      <c r="D356" s="89" t="s">
        <v>55</v>
      </c>
      <c r="E356" s="90">
        <v>0</v>
      </c>
      <c r="F356" s="89">
        <v>0</v>
      </c>
      <c r="G356" s="90">
        <v>0</v>
      </c>
      <c r="H356" s="90">
        <v>1.26E-2</v>
      </c>
      <c r="I356" s="90">
        <v>0</v>
      </c>
      <c r="J356" s="89">
        <v>0</v>
      </c>
    </row>
    <row r="357" spans="1:10" hidden="1" x14ac:dyDescent="0.2">
      <c r="A357">
        <f t="shared" si="5"/>
        <v>14</v>
      </c>
      <c r="B357" s="136">
        <v>38322</v>
      </c>
      <c r="C357" s="89" t="s">
        <v>159</v>
      </c>
      <c r="D357" s="89" t="s">
        <v>55</v>
      </c>
      <c r="E357" s="90">
        <v>0</v>
      </c>
      <c r="F357" s="89">
        <v>0</v>
      </c>
      <c r="G357" s="90">
        <v>0</v>
      </c>
      <c r="H357" s="90">
        <v>0</v>
      </c>
      <c r="I357" s="90">
        <v>0</v>
      </c>
      <c r="J357" s="89">
        <v>0</v>
      </c>
    </row>
    <row r="358" spans="1:10" hidden="1" x14ac:dyDescent="0.2">
      <c r="A358">
        <f t="shared" si="5"/>
        <v>14</v>
      </c>
      <c r="B358" s="136">
        <v>38322</v>
      </c>
      <c r="C358" s="89" t="s">
        <v>101</v>
      </c>
      <c r="D358" s="89" t="s">
        <v>55</v>
      </c>
      <c r="E358" s="90">
        <v>0.33431769</v>
      </c>
      <c r="F358" s="89">
        <v>0</v>
      </c>
      <c r="G358" s="90">
        <v>0.33431769</v>
      </c>
      <c r="H358" s="90">
        <v>-0.1</v>
      </c>
      <c r="I358" s="90">
        <v>-3.3431769E-2</v>
      </c>
      <c r="J358" s="89">
        <v>0</v>
      </c>
    </row>
    <row r="359" spans="1:10" hidden="1" x14ac:dyDescent="0.2">
      <c r="A359">
        <f t="shared" si="5"/>
        <v>14</v>
      </c>
      <c r="B359" s="136">
        <v>38353</v>
      </c>
      <c r="C359" s="89" t="s">
        <v>156</v>
      </c>
      <c r="D359" s="89" t="s">
        <v>55</v>
      </c>
      <c r="E359" s="90">
        <v>0</v>
      </c>
      <c r="F359" s="89">
        <v>0</v>
      </c>
      <c r="G359" s="90">
        <v>0</v>
      </c>
      <c r="H359" s="90">
        <v>0</v>
      </c>
      <c r="I359" s="90">
        <v>0</v>
      </c>
      <c r="J359" s="89">
        <v>0</v>
      </c>
    </row>
    <row r="360" spans="1:10" hidden="1" x14ac:dyDescent="0.2">
      <c r="A360">
        <f t="shared" si="5"/>
        <v>14</v>
      </c>
      <c r="B360" s="136">
        <v>38353</v>
      </c>
      <c r="C360" s="89" t="s">
        <v>157</v>
      </c>
      <c r="D360" s="89" t="s">
        <v>55</v>
      </c>
      <c r="E360" s="90">
        <v>0</v>
      </c>
      <c r="F360" s="89">
        <v>0</v>
      </c>
      <c r="G360" s="90">
        <v>0</v>
      </c>
      <c r="H360" s="90">
        <v>-2.4680793285370001E-2</v>
      </c>
      <c r="I360" s="90">
        <v>0</v>
      </c>
      <c r="J360" s="89">
        <v>0</v>
      </c>
    </row>
    <row r="361" spans="1:10" hidden="1" x14ac:dyDescent="0.2">
      <c r="A361">
        <f t="shared" si="5"/>
        <v>14</v>
      </c>
      <c r="B361" s="136">
        <v>38353</v>
      </c>
      <c r="C361" s="89" t="s">
        <v>158</v>
      </c>
      <c r="D361" s="89" t="s">
        <v>55</v>
      </c>
      <c r="E361" s="90">
        <v>0</v>
      </c>
      <c r="F361" s="89">
        <v>0</v>
      </c>
      <c r="G361" s="90">
        <v>0</v>
      </c>
      <c r="H361" s="90">
        <v>1.26E-2</v>
      </c>
      <c r="I361" s="90">
        <v>0</v>
      </c>
      <c r="J361" s="89">
        <v>0</v>
      </c>
    </row>
    <row r="362" spans="1:10" hidden="1" x14ac:dyDescent="0.2">
      <c r="A362">
        <f t="shared" si="5"/>
        <v>14</v>
      </c>
      <c r="B362" s="136">
        <v>38353</v>
      </c>
      <c r="C362" s="89" t="s">
        <v>159</v>
      </c>
      <c r="D362" s="89" t="s">
        <v>55</v>
      </c>
      <c r="E362" s="90">
        <v>0</v>
      </c>
      <c r="F362" s="89">
        <v>0</v>
      </c>
      <c r="G362" s="90">
        <v>0</v>
      </c>
      <c r="H362" s="90">
        <v>0</v>
      </c>
      <c r="I362" s="90">
        <v>0</v>
      </c>
      <c r="J362" s="89">
        <v>0</v>
      </c>
    </row>
    <row r="363" spans="1:10" hidden="1" x14ac:dyDescent="0.2">
      <c r="A363">
        <f t="shared" si="5"/>
        <v>14</v>
      </c>
      <c r="B363" s="136">
        <v>38353</v>
      </c>
      <c r="C363" s="89" t="s">
        <v>101</v>
      </c>
      <c r="D363" s="89" t="s">
        <v>55</v>
      </c>
      <c r="E363" s="90">
        <v>0.18538470000000001</v>
      </c>
      <c r="F363" s="89">
        <v>0</v>
      </c>
      <c r="G363" s="90">
        <v>0.18538470000000001</v>
      </c>
      <c r="H363" s="90">
        <v>-0.1</v>
      </c>
      <c r="I363" s="90">
        <v>-1.8538470000000001E-2</v>
      </c>
      <c r="J363" s="89">
        <v>0</v>
      </c>
    </row>
    <row r="364" spans="1:10" hidden="1" x14ac:dyDescent="0.2">
      <c r="A364">
        <f t="shared" si="5"/>
        <v>14</v>
      </c>
      <c r="B364" s="136">
        <v>38384</v>
      </c>
      <c r="C364" s="89" t="s">
        <v>156</v>
      </c>
      <c r="D364" s="89" t="s">
        <v>55</v>
      </c>
      <c r="E364" s="90">
        <v>0</v>
      </c>
      <c r="F364" s="89">
        <v>0</v>
      </c>
      <c r="G364" s="90">
        <v>0</v>
      </c>
      <c r="H364" s="90">
        <v>0</v>
      </c>
      <c r="I364" s="90">
        <v>0</v>
      </c>
      <c r="J364" s="89">
        <v>0</v>
      </c>
    </row>
    <row r="365" spans="1:10" hidden="1" x14ac:dyDescent="0.2">
      <c r="A365">
        <f t="shared" si="5"/>
        <v>14</v>
      </c>
      <c r="B365" s="136">
        <v>38384</v>
      </c>
      <c r="C365" s="89" t="s">
        <v>157</v>
      </c>
      <c r="D365" s="89" t="s">
        <v>55</v>
      </c>
      <c r="E365" s="90">
        <v>0</v>
      </c>
      <c r="F365" s="89">
        <v>0</v>
      </c>
      <c r="G365" s="90">
        <v>0</v>
      </c>
      <c r="H365" s="90">
        <v>-6.6689848899900003E-3</v>
      </c>
      <c r="I365" s="90">
        <v>0</v>
      </c>
      <c r="J365" s="89">
        <v>0</v>
      </c>
    </row>
    <row r="366" spans="1:10" hidden="1" x14ac:dyDescent="0.2">
      <c r="A366">
        <f t="shared" si="5"/>
        <v>14</v>
      </c>
      <c r="B366" s="136">
        <v>38384</v>
      </c>
      <c r="C366" s="89" t="s">
        <v>158</v>
      </c>
      <c r="D366" s="89" t="s">
        <v>55</v>
      </c>
      <c r="E366" s="90">
        <v>0</v>
      </c>
      <c r="F366" s="89">
        <v>0</v>
      </c>
      <c r="G366" s="90">
        <v>0</v>
      </c>
      <c r="H366" s="90">
        <v>1.26E-2</v>
      </c>
      <c r="I366" s="90">
        <v>0</v>
      </c>
      <c r="J366" s="89">
        <v>0</v>
      </c>
    </row>
    <row r="367" spans="1:10" hidden="1" x14ac:dyDescent="0.2">
      <c r="A367">
        <f t="shared" si="5"/>
        <v>14</v>
      </c>
      <c r="B367" s="136">
        <v>38384</v>
      </c>
      <c r="C367" s="89" t="s">
        <v>159</v>
      </c>
      <c r="D367" s="89" t="s">
        <v>55</v>
      </c>
      <c r="E367" s="90">
        <v>0</v>
      </c>
      <c r="F367" s="89">
        <v>0</v>
      </c>
      <c r="G367" s="90">
        <v>0</v>
      </c>
      <c r="H367" s="90">
        <v>0</v>
      </c>
      <c r="I367" s="90">
        <v>0</v>
      </c>
      <c r="J367" s="89">
        <v>0</v>
      </c>
    </row>
    <row r="368" spans="1:10" hidden="1" x14ac:dyDescent="0.2">
      <c r="A368">
        <f t="shared" si="5"/>
        <v>14</v>
      </c>
      <c r="B368" s="136">
        <v>38384</v>
      </c>
      <c r="C368" s="89" t="s">
        <v>101</v>
      </c>
      <c r="D368" s="89" t="s">
        <v>55</v>
      </c>
      <c r="E368" s="90">
        <v>0.16658073000000001</v>
      </c>
      <c r="F368" s="89">
        <v>0</v>
      </c>
      <c r="G368" s="90">
        <v>0.16658073000000001</v>
      </c>
      <c r="H368" s="90">
        <v>-0.1</v>
      </c>
      <c r="I368" s="90">
        <v>-1.6658073000000002E-2</v>
      </c>
      <c r="J368" s="89">
        <v>0</v>
      </c>
    </row>
    <row r="369" spans="1:10" hidden="1" x14ac:dyDescent="0.2">
      <c r="A369">
        <f t="shared" si="5"/>
        <v>14</v>
      </c>
      <c r="B369" s="136">
        <v>38412</v>
      </c>
      <c r="C369" s="89" t="s">
        <v>156</v>
      </c>
      <c r="D369" s="89" t="s">
        <v>55</v>
      </c>
      <c r="E369" s="90">
        <v>0</v>
      </c>
      <c r="F369" s="89">
        <v>0</v>
      </c>
      <c r="G369" s="90">
        <v>0</v>
      </c>
      <c r="H369" s="90">
        <v>0</v>
      </c>
      <c r="I369" s="90">
        <v>0</v>
      </c>
      <c r="J369" s="89">
        <v>0</v>
      </c>
    </row>
    <row r="370" spans="1:10" hidden="1" x14ac:dyDescent="0.2">
      <c r="A370">
        <f t="shared" si="5"/>
        <v>14</v>
      </c>
      <c r="B370" s="136">
        <v>38412</v>
      </c>
      <c r="C370" s="89" t="s">
        <v>157</v>
      </c>
      <c r="D370" s="89" t="s">
        <v>55</v>
      </c>
      <c r="E370" s="90">
        <v>0</v>
      </c>
      <c r="F370" s="89">
        <v>0</v>
      </c>
      <c r="G370" s="90">
        <v>0</v>
      </c>
      <c r="H370" s="90">
        <v>2.1202683448000002E-2</v>
      </c>
      <c r="I370" s="90">
        <v>0</v>
      </c>
      <c r="J370" s="89">
        <v>0</v>
      </c>
    </row>
    <row r="371" spans="1:10" hidden="1" x14ac:dyDescent="0.2">
      <c r="A371">
        <f t="shared" si="5"/>
        <v>14</v>
      </c>
      <c r="B371" s="136">
        <v>38412</v>
      </c>
      <c r="C371" s="89" t="s">
        <v>158</v>
      </c>
      <c r="D371" s="89" t="s">
        <v>55</v>
      </c>
      <c r="E371" s="90">
        <v>0</v>
      </c>
      <c r="F371" s="89">
        <v>0</v>
      </c>
      <c r="G371" s="90">
        <v>0</v>
      </c>
      <c r="H371" s="90">
        <v>1.26E-2</v>
      </c>
      <c r="I371" s="90">
        <v>0</v>
      </c>
      <c r="J371" s="89">
        <v>0</v>
      </c>
    </row>
    <row r="372" spans="1:10" hidden="1" x14ac:dyDescent="0.2">
      <c r="A372">
        <f t="shared" si="5"/>
        <v>14</v>
      </c>
      <c r="B372" s="136">
        <v>38412</v>
      </c>
      <c r="C372" s="89" t="s">
        <v>159</v>
      </c>
      <c r="D372" s="89" t="s">
        <v>55</v>
      </c>
      <c r="E372" s="90">
        <v>0</v>
      </c>
      <c r="F372" s="89">
        <v>0</v>
      </c>
      <c r="G372" s="90">
        <v>0</v>
      </c>
      <c r="H372" s="90">
        <v>0</v>
      </c>
      <c r="I372" s="90">
        <v>0</v>
      </c>
      <c r="J372" s="89">
        <v>0</v>
      </c>
    </row>
    <row r="373" spans="1:10" hidden="1" x14ac:dyDescent="0.2">
      <c r="A373">
        <f t="shared" si="5"/>
        <v>14</v>
      </c>
      <c r="B373" s="136">
        <v>38412</v>
      </c>
      <c r="C373" s="89" t="s">
        <v>101</v>
      </c>
      <c r="D373" s="89" t="s">
        <v>55</v>
      </c>
      <c r="E373" s="90">
        <v>0.18355763999999999</v>
      </c>
      <c r="F373" s="89">
        <v>0</v>
      </c>
      <c r="G373" s="90">
        <v>0.18355763999999999</v>
      </c>
      <c r="H373" s="90">
        <v>-0.1</v>
      </c>
      <c r="I373" s="90">
        <v>-1.8355764E-2</v>
      </c>
      <c r="J373" s="89">
        <v>0</v>
      </c>
    </row>
    <row r="374" spans="1:10" hidden="1" x14ac:dyDescent="0.2">
      <c r="A374">
        <f t="shared" si="5"/>
        <v>14</v>
      </c>
      <c r="B374" s="136">
        <v>38443</v>
      </c>
      <c r="C374" s="89" t="s">
        <v>156</v>
      </c>
      <c r="D374" s="89" t="s">
        <v>55</v>
      </c>
      <c r="E374" s="90">
        <v>0</v>
      </c>
      <c r="F374" s="89">
        <v>0</v>
      </c>
      <c r="G374" s="90">
        <v>0</v>
      </c>
      <c r="H374" s="90">
        <v>0</v>
      </c>
      <c r="I374" s="90">
        <v>0</v>
      </c>
      <c r="J374" s="89">
        <v>0</v>
      </c>
    </row>
    <row r="375" spans="1:10" hidden="1" x14ac:dyDescent="0.2">
      <c r="A375">
        <f t="shared" si="5"/>
        <v>14</v>
      </c>
      <c r="B375" s="136">
        <v>38443</v>
      </c>
      <c r="C375" s="89" t="s">
        <v>157</v>
      </c>
      <c r="D375" s="89" t="s">
        <v>55</v>
      </c>
      <c r="E375" s="90">
        <v>0</v>
      </c>
      <c r="F375" s="89">
        <v>0</v>
      </c>
      <c r="G375" s="90">
        <v>0</v>
      </c>
      <c r="H375" s="90">
        <v>0</v>
      </c>
      <c r="I375" s="90">
        <v>0</v>
      </c>
      <c r="J375" s="89">
        <v>0</v>
      </c>
    </row>
    <row r="376" spans="1:10" hidden="1" x14ac:dyDescent="0.2">
      <c r="A376">
        <f t="shared" si="5"/>
        <v>14</v>
      </c>
      <c r="B376" s="136">
        <v>38443</v>
      </c>
      <c r="C376" s="89" t="s">
        <v>158</v>
      </c>
      <c r="D376" s="89" t="s">
        <v>55</v>
      </c>
      <c r="E376" s="90">
        <v>0</v>
      </c>
      <c r="F376" s="89">
        <v>0</v>
      </c>
      <c r="G376" s="90">
        <v>0</v>
      </c>
      <c r="H376" s="90">
        <v>1.26E-2</v>
      </c>
      <c r="I376" s="90">
        <v>0</v>
      </c>
      <c r="J376" s="89">
        <v>0</v>
      </c>
    </row>
    <row r="377" spans="1:10" hidden="1" x14ac:dyDescent="0.2">
      <c r="A377">
        <f t="shared" si="5"/>
        <v>14</v>
      </c>
      <c r="B377" s="136">
        <v>38443</v>
      </c>
      <c r="C377" s="89" t="s">
        <v>159</v>
      </c>
      <c r="D377" s="89" t="s">
        <v>55</v>
      </c>
      <c r="E377" s="90">
        <v>0</v>
      </c>
      <c r="F377" s="89">
        <v>0</v>
      </c>
      <c r="G377" s="90">
        <v>0</v>
      </c>
      <c r="H377" s="90">
        <v>0</v>
      </c>
      <c r="I377" s="90">
        <v>0</v>
      </c>
      <c r="J377" s="89">
        <v>0</v>
      </c>
    </row>
    <row r="378" spans="1:10" hidden="1" x14ac:dyDescent="0.2">
      <c r="A378">
        <f t="shared" si="5"/>
        <v>14</v>
      </c>
      <c r="B378" s="136">
        <v>38443</v>
      </c>
      <c r="C378" s="89" t="s">
        <v>101</v>
      </c>
      <c r="D378" s="89" t="s">
        <v>55</v>
      </c>
      <c r="E378" s="90">
        <v>0.17671181999999999</v>
      </c>
      <c r="F378" s="89">
        <v>0</v>
      </c>
      <c r="G378" s="90">
        <v>0.17671181999999999</v>
      </c>
      <c r="H378" s="90">
        <v>-0.1</v>
      </c>
      <c r="I378" s="90">
        <v>-1.7671182000000001E-2</v>
      </c>
      <c r="J378" s="89">
        <v>0</v>
      </c>
    </row>
    <row r="379" spans="1:10" hidden="1" x14ac:dyDescent="0.2">
      <c r="A379">
        <f t="shared" si="5"/>
        <v>14</v>
      </c>
      <c r="B379" s="136">
        <v>38473</v>
      </c>
      <c r="C379" s="89" t="s">
        <v>156</v>
      </c>
      <c r="D379" s="89" t="s">
        <v>55</v>
      </c>
      <c r="E379" s="90">
        <v>0</v>
      </c>
      <c r="F379" s="89">
        <v>0</v>
      </c>
      <c r="G379" s="90">
        <v>0</v>
      </c>
      <c r="H379" s="90">
        <v>0</v>
      </c>
      <c r="I379" s="90">
        <v>0</v>
      </c>
      <c r="J379" s="89">
        <v>0</v>
      </c>
    </row>
    <row r="380" spans="1:10" hidden="1" x14ac:dyDescent="0.2">
      <c r="A380">
        <f t="shared" si="5"/>
        <v>14</v>
      </c>
      <c r="B380" s="136">
        <v>38473</v>
      </c>
      <c r="C380" s="89" t="s">
        <v>157</v>
      </c>
      <c r="D380" s="89" t="s">
        <v>55</v>
      </c>
      <c r="E380" s="90">
        <v>0</v>
      </c>
      <c r="F380" s="89">
        <v>0</v>
      </c>
      <c r="G380" s="90">
        <v>0</v>
      </c>
      <c r="H380" s="90">
        <v>0</v>
      </c>
      <c r="I380" s="90">
        <v>0</v>
      </c>
      <c r="J380" s="89">
        <v>0</v>
      </c>
    </row>
    <row r="381" spans="1:10" hidden="1" x14ac:dyDescent="0.2">
      <c r="A381">
        <f t="shared" si="5"/>
        <v>14</v>
      </c>
      <c r="B381" s="136">
        <v>38473</v>
      </c>
      <c r="C381" s="89" t="s">
        <v>158</v>
      </c>
      <c r="D381" s="89" t="s">
        <v>55</v>
      </c>
      <c r="E381" s="90">
        <v>0</v>
      </c>
      <c r="F381" s="89">
        <v>0</v>
      </c>
      <c r="G381" s="90">
        <v>0</v>
      </c>
      <c r="H381" s="90">
        <v>1.26E-2</v>
      </c>
      <c r="I381" s="90">
        <v>0</v>
      </c>
      <c r="J381" s="89">
        <v>0</v>
      </c>
    </row>
    <row r="382" spans="1:10" hidden="1" x14ac:dyDescent="0.2">
      <c r="A382">
        <f t="shared" si="5"/>
        <v>14</v>
      </c>
      <c r="B382" s="136">
        <v>38473</v>
      </c>
      <c r="C382" s="89" t="s">
        <v>159</v>
      </c>
      <c r="D382" s="89" t="s">
        <v>55</v>
      </c>
      <c r="E382" s="90">
        <v>0</v>
      </c>
      <c r="F382" s="89">
        <v>0</v>
      </c>
      <c r="G382" s="90">
        <v>0</v>
      </c>
      <c r="H382" s="90">
        <v>0</v>
      </c>
      <c r="I382" s="90">
        <v>0</v>
      </c>
      <c r="J382" s="89">
        <v>0</v>
      </c>
    </row>
    <row r="383" spans="1:10" hidden="1" x14ac:dyDescent="0.2">
      <c r="A383">
        <f t="shared" si="5"/>
        <v>14</v>
      </c>
      <c r="B383" s="136">
        <v>38473</v>
      </c>
      <c r="C383" s="89" t="s">
        <v>101</v>
      </c>
      <c r="D383" s="89" t="s">
        <v>55</v>
      </c>
      <c r="E383" s="90">
        <v>0.18168570000000001</v>
      </c>
      <c r="F383" s="89">
        <v>0</v>
      </c>
      <c r="G383" s="90">
        <v>0.18168570000000001</v>
      </c>
      <c r="H383" s="90">
        <v>-0.1</v>
      </c>
      <c r="I383" s="90">
        <v>-1.8168570000000002E-2</v>
      </c>
      <c r="J383" s="89">
        <v>0</v>
      </c>
    </row>
    <row r="384" spans="1:10" hidden="1" x14ac:dyDescent="0.2">
      <c r="A384">
        <f t="shared" si="5"/>
        <v>14</v>
      </c>
      <c r="B384" s="136">
        <v>38504</v>
      </c>
      <c r="C384" s="89" t="s">
        <v>156</v>
      </c>
      <c r="D384" s="89" t="s">
        <v>55</v>
      </c>
      <c r="E384" s="90">
        <v>0</v>
      </c>
      <c r="F384" s="89">
        <v>0</v>
      </c>
      <c r="G384" s="90">
        <v>0</v>
      </c>
      <c r="H384" s="90">
        <v>0</v>
      </c>
      <c r="I384" s="90">
        <v>0</v>
      </c>
      <c r="J384" s="89">
        <v>0</v>
      </c>
    </row>
    <row r="385" spans="1:10" hidden="1" x14ac:dyDescent="0.2">
      <c r="A385">
        <f t="shared" ref="A385:A441" si="6">INDEX(BucketTable,MATCH(B385,SumMonths,0),1)</f>
        <v>14</v>
      </c>
      <c r="B385" s="136">
        <v>38504</v>
      </c>
      <c r="C385" s="89" t="s">
        <v>157</v>
      </c>
      <c r="D385" s="89" t="s">
        <v>55</v>
      </c>
      <c r="E385" s="90">
        <v>0</v>
      </c>
      <c r="F385" s="89">
        <v>0</v>
      </c>
      <c r="G385" s="90">
        <v>0</v>
      </c>
      <c r="H385" s="90">
        <v>0</v>
      </c>
      <c r="I385" s="90">
        <v>0</v>
      </c>
      <c r="J385" s="89">
        <v>0</v>
      </c>
    </row>
    <row r="386" spans="1:10" hidden="1" x14ac:dyDescent="0.2">
      <c r="A386">
        <f t="shared" si="6"/>
        <v>14</v>
      </c>
      <c r="B386" s="136">
        <v>38504</v>
      </c>
      <c r="C386" s="89" t="s">
        <v>158</v>
      </c>
      <c r="D386" s="89" t="s">
        <v>55</v>
      </c>
      <c r="E386" s="90">
        <v>0</v>
      </c>
      <c r="F386" s="89">
        <v>0</v>
      </c>
      <c r="G386" s="90">
        <v>0</v>
      </c>
      <c r="H386" s="90">
        <v>1.26E-2</v>
      </c>
      <c r="I386" s="90">
        <v>0</v>
      </c>
      <c r="J386" s="89">
        <v>0</v>
      </c>
    </row>
    <row r="387" spans="1:10" hidden="1" x14ac:dyDescent="0.2">
      <c r="A387">
        <f t="shared" si="6"/>
        <v>14</v>
      </c>
      <c r="B387" s="136">
        <v>38504</v>
      </c>
      <c r="C387" s="89" t="s">
        <v>159</v>
      </c>
      <c r="D387" s="89" t="s">
        <v>55</v>
      </c>
      <c r="E387" s="90">
        <v>0</v>
      </c>
      <c r="F387" s="89">
        <v>0</v>
      </c>
      <c r="G387" s="90">
        <v>0</v>
      </c>
      <c r="H387" s="90">
        <v>0</v>
      </c>
      <c r="I387" s="90">
        <v>0</v>
      </c>
      <c r="J387" s="89">
        <v>0</v>
      </c>
    </row>
    <row r="388" spans="1:10" hidden="1" x14ac:dyDescent="0.2">
      <c r="A388">
        <f t="shared" si="6"/>
        <v>14</v>
      </c>
      <c r="B388" s="136">
        <v>38504</v>
      </c>
      <c r="C388" s="89" t="s">
        <v>101</v>
      </c>
      <c r="D388" s="89" t="s">
        <v>55</v>
      </c>
      <c r="E388" s="90">
        <v>0.17490195</v>
      </c>
      <c r="F388" s="89">
        <v>0</v>
      </c>
      <c r="G388" s="90">
        <v>0.17490195</v>
      </c>
      <c r="H388" s="90">
        <v>-0.1</v>
      </c>
      <c r="I388" s="90">
        <v>-1.7490195E-2</v>
      </c>
      <c r="J388" s="89">
        <v>0</v>
      </c>
    </row>
    <row r="389" spans="1:10" hidden="1" x14ac:dyDescent="0.2">
      <c r="A389">
        <f t="shared" si="6"/>
        <v>14</v>
      </c>
      <c r="B389" s="136">
        <v>38534</v>
      </c>
      <c r="C389" s="89" t="s">
        <v>156</v>
      </c>
      <c r="D389" s="89" t="s">
        <v>55</v>
      </c>
      <c r="E389" s="90">
        <v>0</v>
      </c>
      <c r="F389" s="89">
        <v>0</v>
      </c>
      <c r="G389" s="90">
        <v>0</v>
      </c>
      <c r="H389" s="90">
        <v>0</v>
      </c>
      <c r="I389" s="90">
        <v>0</v>
      </c>
      <c r="J389" s="89">
        <v>0</v>
      </c>
    </row>
    <row r="390" spans="1:10" hidden="1" x14ac:dyDescent="0.2">
      <c r="A390">
        <f t="shared" si="6"/>
        <v>14</v>
      </c>
      <c r="B390" s="136">
        <v>38534</v>
      </c>
      <c r="C390" s="89" t="s">
        <v>157</v>
      </c>
      <c r="D390" s="89" t="s">
        <v>55</v>
      </c>
      <c r="E390" s="90">
        <v>0</v>
      </c>
      <c r="F390" s="89">
        <v>0</v>
      </c>
      <c r="G390" s="90">
        <v>0</v>
      </c>
      <c r="H390" s="90">
        <v>0</v>
      </c>
      <c r="I390" s="90">
        <v>0</v>
      </c>
      <c r="J390" s="89">
        <v>0</v>
      </c>
    </row>
    <row r="391" spans="1:10" hidden="1" x14ac:dyDescent="0.2">
      <c r="A391">
        <f t="shared" si="6"/>
        <v>14</v>
      </c>
      <c r="B391" s="136">
        <v>38534</v>
      </c>
      <c r="C391" s="89" t="s">
        <v>158</v>
      </c>
      <c r="D391" s="89" t="s">
        <v>55</v>
      </c>
      <c r="E391" s="90">
        <v>0</v>
      </c>
      <c r="F391" s="89">
        <v>0</v>
      </c>
      <c r="G391" s="90">
        <v>0</v>
      </c>
      <c r="H391" s="90">
        <v>1.26E-2</v>
      </c>
      <c r="I391" s="90">
        <v>0</v>
      </c>
      <c r="J391" s="89">
        <v>0</v>
      </c>
    </row>
    <row r="392" spans="1:10" hidden="1" x14ac:dyDescent="0.2">
      <c r="A392">
        <f t="shared" si="6"/>
        <v>14</v>
      </c>
      <c r="B392" s="136">
        <v>38534</v>
      </c>
      <c r="C392" s="89" t="s">
        <v>159</v>
      </c>
      <c r="D392" s="89" t="s">
        <v>55</v>
      </c>
      <c r="E392" s="90">
        <v>0</v>
      </c>
      <c r="F392" s="89">
        <v>0</v>
      </c>
      <c r="G392" s="90">
        <v>0</v>
      </c>
      <c r="H392" s="90">
        <v>0</v>
      </c>
      <c r="I392" s="90">
        <v>0</v>
      </c>
      <c r="J392" s="89">
        <v>0</v>
      </c>
    </row>
    <row r="393" spans="1:10" hidden="1" x14ac:dyDescent="0.2">
      <c r="A393">
        <f t="shared" si="6"/>
        <v>14</v>
      </c>
      <c r="B393" s="136">
        <v>38534</v>
      </c>
      <c r="C393" s="89" t="s">
        <v>101</v>
      </c>
      <c r="D393" s="89" t="s">
        <v>55</v>
      </c>
      <c r="E393" s="90">
        <v>0.17981279</v>
      </c>
      <c r="F393" s="89">
        <v>0</v>
      </c>
      <c r="G393" s="90">
        <v>0.17981279</v>
      </c>
      <c r="H393" s="90">
        <v>-0.1</v>
      </c>
      <c r="I393" s="90">
        <v>-1.7981278999999999E-2</v>
      </c>
      <c r="J393" s="89">
        <v>0</v>
      </c>
    </row>
    <row r="394" spans="1:10" hidden="1" x14ac:dyDescent="0.2">
      <c r="A394">
        <f t="shared" si="6"/>
        <v>14</v>
      </c>
      <c r="B394" s="136">
        <v>38565</v>
      </c>
      <c r="C394" s="89" t="s">
        <v>156</v>
      </c>
      <c r="D394" s="89" t="s">
        <v>55</v>
      </c>
      <c r="E394" s="90">
        <v>0</v>
      </c>
      <c r="F394" s="89">
        <v>0</v>
      </c>
      <c r="G394" s="90">
        <v>0</v>
      </c>
      <c r="H394" s="90">
        <v>0</v>
      </c>
      <c r="I394" s="90">
        <v>0</v>
      </c>
      <c r="J394" s="89">
        <v>0</v>
      </c>
    </row>
    <row r="395" spans="1:10" hidden="1" x14ac:dyDescent="0.2">
      <c r="A395">
        <f t="shared" si="6"/>
        <v>14</v>
      </c>
      <c r="B395" s="136">
        <v>38565</v>
      </c>
      <c r="C395" s="89" t="s">
        <v>157</v>
      </c>
      <c r="D395" s="89" t="s">
        <v>55</v>
      </c>
      <c r="E395" s="90">
        <v>0</v>
      </c>
      <c r="F395" s="89">
        <v>0</v>
      </c>
      <c r="G395" s="90">
        <v>0</v>
      </c>
      <c r="H395" s="90">
        <v>0</v>
      </c>
      <c r="I395" s="90">
        <v>0</v>
      </c>
      <c r="J395" s="89">
        <v>0</v>
      </c>
    </row>
    <row r="396" spans="1:10" hidden="1" x14ac:dyDescent="0.2">
      <c r="A396">
        <f t="shared" si="6"/>
        <v>14</v>
      </c>
      <c r="B396" s="136">
        <v>38565</v>
      </c>
      <c r="C396" s="89" t="s">
        <v>158</v>
      </c>
      <c r="D396" s="89" t="s">
        <v>55</v>
      </c>
      <c r="E396" s="90">
        <v>0</v>
      </c>
      <c r="F396" s="89">
        <v>0</v>
      </c>
      <c r="G396" s="90">
        <v>0</v>
      </c>
      <c r="H396" s="90">
        <v>1.26E-2</v>
      </c>
      <c r="I396" s="90">
        <v>0</v>
      </c>
      <c r="J396" s="89">
        <v>0</v>
      </c>
    </row>
    <row r="397" spans="1:10" hidden="1" x14ac:dyDescent="0.2">
      <c r="A397">
        <f t="shared" si="6"/>
        <v>14</v>
      </c>
      <c r="B397" s="136">
        <v>38565</v>
      </c>
      <c r="C397" s="89" t="s">
        <v>159</v>
      </c>
      <c r="D397" s="89" t="s">
        <v>55</v>
      </c>
      <c r="E397" s="90">
        <v>0</v>
      </c>
      <c r="F397" s="89">
        <v>0</v>
      </c>
      <c r="G397" s="90">
        <v>0</v>
      </c>
      <c r="H397" s="90">
        <v>0</v>
      </c>
      <c r="I397" s="90">
        <v>0</v>
      </c>
      <c r="J397" s="89">
        <v>0</v>
      </c>
    </row>
    <row r="398" spans="1:10" hidden="1" x14ac:dyDescent="0.2">
      <c r="A398">
        <f t="shared" si="6"/>
        <v>14</v>
      </c>
      <c r="B398" s="136">
        <v>38565</v>
      </c>
      <c r="C398" s="89" t="s">
        <v>101</v>
      </c>
      <c r="D398" s="89" t="s">
        <v>55</v>
      </c>
      <c r="E398" s="90">
        <v>0.17886678</v>
      </c>
      <c r="F398" s="89">
        <v>0</v>
      </c>
      <c r="G398" s="90">
        <v>0.17886678</v>
      </c>
      <c r="H398" s="90">
        <v>-0.1</v>
      </c>
      <c r="I398" s="90">
        <v>-1.7886678E-2</v>
      </c>
      <c r="J398" s="89">
        <v>0</v>
      </c>
    </row>
    <row r="399" spans="1:10" hidden="1" x14ac:dyDescent="0.2">
      <c r="A399">
        <f t="shared" si="6"/>
        <v>14</v>
      </c>
      <c r="B399" s="136">
        <v>38596</v>
      </c>
      <c r="C399" s="89" t="s">
        <v>156</v>
      </c>
      <c r="D399" s="89" t="s">
        <v>55</v>
      </c>
      <c r="E399" s="90">
        <v>0</v>
      </c>
      <c r="F399" s="89">
        <v>0</v>
      </c>
      <c r="G399" s="90">
        <v>0</v>
      </c>
      <c r="H399" s="90">
        <v>0</v>
      </c>
      <c r="I399" s="90">
        <v>0</v>
      </c>
      <c r="J399" s="89">
        <v>0</v>
      </c>
    </row>
    <row r="400" spans="1:10" hidden="1" x14ac:dyDescent="0.2">
      <c r="A400">
        <f t="shared" si="6"/>
        <v>14</v>
      </c>
      <c r="B400" s="136">
        <v>38596</v>
      </c>
      <c r="C400" s="89" t="s">
        <v>157</v>
      </c>
      <c r="D400" s="89" t="s">
        <v>55</v>
      </c>
      <c r="E400" s="90">
        <v>0</v>
      </c>
      <c r="F400" s="89">
        <v>0</v>
      </c>
      <c r="G400" s="90">
        <v>0</v>
      </c>
      <c r="H400" s="90">
        <v>0</v>
      </c>
      <c r="I400" s="90">
        <v>0</v>
      </c>
      <c r="J400" s="89">
        <v>0</v>
      </c>
    </row>
    <row r="401" spans="1:10" hidden="1" x14ac:dyDescent="0.2">
      <c r="A401">
        <f t="shared" si="6"/>
        <v>14</v>
      </c>
      <c r="B401" s="136">
        <v>38596</v>
      </c>
      <c r="C401" s="89" t="s">
        <v>158</v>
      </c>
      <c r="D401" s="89" t="s">
        <v>55</v>
      </c>
      <c r="E401" s="90">
        <v>0</v>
      </c>
      <c r="F401" s="89">
        <v>0</v>
      </c>
      <c r="G401" s="90">
        <v>0</v>
      </c>
      <c r="H401" s="90">
        <v>1.26E-2</v>
      </c>
      <c r="I401" s="90">
        <v>0</v>
      </c>
      <c r="J401" s="89">
        <v>0</v>
      </c>
    </row>
    <row r="402" spans="1:10" hidden="1" x14ac:dyDescent="0.2">
      <c r="A402">
        <f t="shared" si="6"/>
        <v>14</v>
      </c>
      <c r="B402" s="136">
        <v>38596</v>
      </c>
      <c r="C402" s="89" t="s">
        <v>159</v>
      </c>
      <c r="D402" s="89" t="s">
        <v>55</v>
      </c>
      <c r="E402" s="90">
        <v>0</v>
      </c>
      <c r="F402" s="89">
        <v>0</v>
      </c>
      <c r="G402" s="90">
        <v>0</v>
      </c>
      <c r="H402" s="90">
        <v>0</v>
      </c>
      <c r="I402" s="90">
        <v>0</v>
      </c>
      <c r="J402" s="89">
        <v>0</v>
      </c>
    </row>
    <row r="403" spans="1:10" hidden="1" x14ac:dyDescent="0.2">
      <c r="A403">
        <f t="shared" si="6"/>
        <v>14</v>
      </c>
      <c r="B403" s="136">
        <v>38596</v>
      </c>
      <c r="C403" s="89" t="s">
        <v>101</v>
      </c>
      <c r="D403" s="89" t="s">
        <v>55</v>
      </c>
      <c r="E403" s="90">
        <v>0.1721761</v>
      </c>
      <c r="F403" s="89">
        <v>0</v>
      </c>
      <c r="G403" s="90">
        <v>0.1721761</v>
      </c>
      <c r="H403" s="90">
        <v>-0.1</v>
      </c>
      <c r="I403" s="90">
        <v>-1.7217610000000001E-2</v>
      </c>
      <c r="J403" s="89">
        <v>0</v>
      </c>
    </row>
    <row r="404" spans="1:10" hidden="1" x14ac:dyDescent="0.2">
      <c r="A404">
        <f t="shared" si="6"/>
        <v>14</v>
      </c>
      <c r="B404" s="136">
        <v>38626</v>
      </c>
      <c r="C404" s="89" t="s">
        <v>156</v>
      </c>
      <c r="D404" s="89" t="s">
        <v>55</v>
      </c>
      <c r="E404" s="90">
        <v>0</v>
      </c>
      <c r="F404" s="89">
        <v>0</v>
      </c>
      <c r="G404" s="90">
        <v>0</v>
      </c>
      <c r="H404" s="90">
        <v>0</v>
      </c>
      <c r="I404" s="90">
        <v>0</v>
      </c>
      <c r="J404" s="89">
        <v>0</v>
      </c>
    </row>
    <row r="405" spans="1:10" hidden="1" x14ac:dyDescent="0.2">
      <c r="A405">
        <f t="shared" si="6"/>
        <v>14</v>
      </c>
      <c r="B405" s="136">
        <v>38626</v>
      </c>
      <c r="C405" s="89" t="s">
        <v>157</v>
      </c>
      <c r="D405" s="89" t="s">
        <v>55</v>
      </c>
      <c r="E405" s="90">
        <v>0</v>
      </c>
      <c r="F405" s="89">
        <v>0</v>
      </c>
      <c r="G405" s="90">
        <v>0</v>
      </c>
      <c r="H405" s="90">
        <v>0</v>
      </c>
      <c r="I405" s="90">
        <v>0</v>
      </c>
      <c r="J405" s="89">
        <v>0</v>
      </c>
    </row>
    <row r="406" spans="1:10" hidden="1" x14ac:dyDescent="0.2">
      <c r="A406">
        <f t="shared" si="6"/>
        <v>14</v>
      </c>
      <c r="B406" s="136">
        <v>38626</v>
      </c>
      <c r="C406" s="89" t="s">
        <v>158</v>
      </c>
      <c r="D406" s="89" t="s">
        <v>55</v>
      </c>
      <c r="E406" s="90">
        <v>0</v>
      </c>
      <c r="F406" s="89">
        <v>0</v>
      </c>
      <c r="G406" s="90">
        <v>0</v>
      </c>
      <c r="H406" s="90">
        <v>1.26E-2</v>
      </c>
      <c r="I406" s="90">
        <v>0</v>
      </c>
      <c r="J406" s="89">
        <v>0</v>
      </c>
    </row>
    <row r="407" spans="1:10" hidden="1" x14ac:dyDescent="0.2">
      <c r="A407">
        <f t="shared" si="6"/>
        <v>14</v>
      </c>
      <c r="B407" s="136">
        <v>38626</v>
      </c>
      <c r="C407" s="89" t="s">
        <v>159</v>
      </c>
      <c r="D407" s="89" t="s">
        <v>55</v>
      </c>
      <c r="E407" s="90">
        <v>0</v>
      </c>
      <c r="F407" s="89">
        <v>0</v>
      </c>
      <c r="G407" s="90">
        <v>0</v>
      </c>
      <c r="H407" s="90">
        <v>0</v>
      </c>
      <c r="I407" s="90">
        <v>0</v>
      </c>
      <c r="J407" s="89">
        <v>0</v>
      </c>
    </row>
    <row r="408" spans="1:10" hidden="1" x14ac:dyDescent="0.2">
      <c r="A408">
        <f t="shared" si="6"/>
        <v>14</v>
      </c>
      <c r="B408" s="136">
        <v>38626</v>
      </c>
      <c r="C408" s="89" t="s">
        <v>101</v>
      </c>
      <c r="D408" s="89" t="s">
        <v>55</v>
      </c>
      <c r="E408" s="90">
        <v>0.17699580000000001</v>
      </c>
      <c r="F408" s="89">
        <v>0</v>
      </c>
      <c r="G408" s="90">
        <v>0.17699580000000001</v>
      </c>
      <c r="H408" s="90">
        <v>-0.1</v>
      </c>
      <c r="I408" s="90">
        <v>-1.7699580000000003E-2</v>
      </c>
      <c r="J408" s="89">
        <v>0</v>
      </c>
    </row>
    <row r="409" spans="1:10" hidden="1" x14ac:dyDescent="0.2">
      <c r="A409">
        <f t="shared" si="6"/>
        <v>14</v>
      </c>
      <c r="B409" s="136">
        <v>38657</v>
      </c>
      <c r="C409" s="89" t="s">
        <v>156</v>
      </c>
      <c r="D409" s="89" t="s">
        <v>55</v>
      </c>
      <c r="E409" s="90">
        <v>0</v>
      </c>
      <c r="F409" s="89">
        <v>0</v>
      </c>
      <c r="G409" s="90">
        <v>0</v>
      </c>
      <c r="H409" s="90">
        <v>-5.8925151824999996E-3</v>
      </c>
      <c r="I409" s="90">
        <v>0</v>
      </c>
      <c r="J409" s="89">
        <v>0</v>
      </c>
    </row>
    <row r="410" spans="1:10" hidden="1" x14ac:dyDescent="0.2">
      <c r="A410">
        <f t="shared" si="6"/>
        <v>14</v>
      </c>
      <c r="B410" s="136">
        <v>38657</v>
      </c>
      <c r="C410" s="89" t="s">
        <v>157</v>
      </c>
      <c r="D410" s="89" t="s">
        <v>55</v>
      </c>
      <c r="E410" s="90">
        <v>0</v>
      </c>
      <c r="F410" s="89">
        <v>0</v>
      </c>
      <c r="G410" s="90">
        <v>0</v>
      </c>
      <c r="H410" s="90">
        <v>1.4382243156000001E-2</v>
      </c>
      <c r="I410" s="90">
        <v>0</v>
      </c>
      <c r="J410" s="89">
        <v>0</v>
      </c>
    </row>
    <row r="411" spans="1:10" hidden="1" x14ac:dyDescent="0.2">
      <c r="A411">
        <f t="shared" si="6"/>
        <v>14</v>
      </c>
      <c r="B411" s="136">
        <v>38657</v>
      </c>
      <c r="C411" s="89" t="s">
        <v>158</v>
      </c>
      <c r="D411" s="89" t="s">
        <v>55</v>
      </c>
      <c r="E411" s="90">
        <v>0</v>
      </c>
      <c r="F411" s="89">
        <v>0</v>
      </c>
      <c r="G411" s="90">
        <v>0</v>
      </c>
      <c r="H411" s="90">
        <v>1.26E-2</v>
      </c>
      <c r="I411" s="90">
        <v>0</v>
      </c>
      <c r="J411" s="89">
        <v>0</v>
      </c>
    </row>
    <row r="412" spans="1:10" hidden="1" x14ac:dyDescent="0.2">
      <c r="A412">
        <f t="shared" si="6"/>
        <v>14</v>
      </c>
      <c r="B412" s="136">
        <v>38657</v>
      </c>
      <c r="C412" s="89" t="s">
        <v>159</v>
      </c>
      <c r="D412" s="89" t="s">
        <v>55</v>
      </c>
      <c r="E412" s="90">
        <v>0</v>
      </c>
      <c r="F412" s="89">
        <v>0</v>
      </c>
      <c r="G412" s="90">
        <v>0</v>
      </c>
      <c r="H412" s="90">
        <v>0</v>
      </c>
      <c r="I412" s="90">
        <v>0</v>
      </c>
      <c r="J412" s="89">
        <v>0</v>
      </c>
    </row>
    <row r="413" spans="1:10" hidden="1" x14ac:dyDescent="0.2">
      <c r="A413">
        <f t="shared" si="6"/>
        <v>14</v>
      </c>
      <c r="B413" s="136">
        <v>38657</v>
      </c>
      <c r="C413" s="89" t="s">
        <v>101</v>
      </c>
      <c r="D413" s="89" t="s">
        <v>55</v>
      </c>
      <c r="E413" s="90">
        <v>0.17037585</v>
      </c>
      <c r="F413" s="89">
        <v>0</v>
      </c>
      <c r="G413" s="90">
        <v>0.17037585</v>
      </c>
      <c r="H413" s="90">
        <v>-0.1</v>
      </c>
      <c r="I413" s="90">
        <v>-1.7037585000000001E-2</v>
      </c>
      <c r="J413" s="89">
        <v>0</v>
      </c>
    </row>
    <row r="414" spans="1:10" hidden="1" x14ac:dyDescent="0.2">
      <c r="A414">
        <f t="shared" si="6"/>
        <v>14</v>
      </c>
      <c r="B414" s="136">
        <v>38687</v>
      </c>
      <c r="C414" s="89" t="s">
        <v>156</v>
      </c>
      <c r="D414" s="89" t="s">
        <v>55</v>
      </c>
      <c r="E414" s="90">
        <v>0</v>
      </c>
      <c r="F414" s="89">
        <v>0</v>
      </c>
      <c r="G414" s="90">
        <v>0</v>
      </c>
      <c r="H414" s="90">
        <v>-1.1339962482459999E-2</v>
      </c>
      <c r="I414" s="90">
        <v>0</v>
      </c>
      <c r="J414" s="89">
        <v>0</v>
      </c>
    </row>
    <row r="415" spans="1:10" hidden="1" x14ac:dyDescent="0.2">
      <c r="A415">
        <f t="shared" si="6"/>
        <v>14</v>
      </c>
      <c r="B415" s="136">
        <v>38687</v>
      </c>
      <c r="C415" s="89" t="s">
        <v>157</v>
      </c>
      <c r="D415" s="89" t="s">
        <v>55</v>
      </c>
      <c r="E415" s="90">
        <v>0</v>
      </c>
      <c r="F415" s="89">
        <v>0</v>
      </c>
      <c r="G415" s="90">
        <v>0</v>
      </c>
      <c r="H415" s="90">
        <v>7.6647996899999998E-3</v>
      </c>
      <c r="I415" s="90">
        <v>0</v>
      </c>
      <c r="J415" s="89">
        <v>0</v>
      </c>
    </row>
    <row r="416" spans="1:10" hidden="1" x14ac:dyDescent="0.2">
      <c r="A416">
        <f t="shared" si="6"/>
        <v>14</v>
      </c>
      <c r="B416" s="136">
        <v>38687</v>
      </c>
      <c r="C416" s="89" t="s">
        <v>158</v>
      </c>
      <c r="D416" s="89" t="s">
        <v>55</v>
      </c>
      <c r="E416" s="90">
        <v>0</v>
      </c>
      <c r="F416" s="89">
        <v>0</v>
      </c>
      <c r="G416" s="90">
        <v>0</v>
      </c>
      <c r="H416" s="90">
        <v>1.26E-2</v>
      </c>
      <c r="I416" s="90">
        <v>0</v>
      </c>
      <c r="J416" s="89">
        <v>0</v>
      </c>
    </row>
    <row r="417" spans="1:10" hidden="1" x14ac:dyDescent="0.2">
      <c r="A417">
        <f t="shared" si="6"/>
        <v>14</v>
      </c>
      <c r="B417" s="136">
        <v>38687</v>
      </c>
      <c r="C417" s="89" t="s">
        <v>159</v>
      </c>
      <c r="D417" s="89" t="s">
        <v>55</v>
      </c>
      <c r="E417" s="90">
        <v>0</v>
      </c>
      <c r="F417" s="89">
        <v>0</v>
      </c>
      <c r="G417" s="90">
        <v>0</v>
      </c>
      <c r="H417" s="90">
        <v>0</v>
      </c>
      <c r="I417" s="90">
        <v>0</v>
      </c>
      <c r="J417" s="89">
        <v>0</v>
      </c>
    </row>
    <row r="418" spans="1:10" hidden="1" x14ac:dyDescent="0.2">
      <c r="A418">
        <f t="shared" si="6"/>
        <v>14</v>
      </c>
      <c r="B418" s="136">
        <v>38687</v>
      </c>
      <c r="C418" s="89" t="s">
        <v>101</v>
      </c>
      <c r="D418" s="89" t="s">
        <v>55</v>
      </c>
      <c r="E418" s="90">
        <v>0.17514052999999999</v>
      </c>
      <c r="F418" s="89">
        <v>0</v>
      </c>
      <c r="G418" s="90">
        <v>0.17514052999999999</v>
      </c>
      <c r="H418" s="90">
        <v>-0.1</v>
      </c>
      <c r="I418" s="90">
        <v>-1.7514052999999998E-2</v>
      </c>
      <c r="J418" s="89">
        <v>0</v>
      </c>
    </row>
    <row r="419" spans="1:10" hidden="1" x14ac:dyDescent="0.2">
      <c r="A419">
        <f t="shared" si="6"/>
        <v>14</v>
      </c>
      <c r="B419" s="136">
        <v>38718</v>
      </c>
      <c r="C419" s="89" t="s">
        <v>156</v>
      </c>
      <c r="D419" s="89" t="s">
        <v>55</v>
      </c>
      <c r="E419" s="90">
        <v>0</v>
      </c>
      <c r="F419" s="89">
        <v>0</v>
      </c>
      <c r="G419" s="90">
        <v>0</v>
      </c>
      <c r="H419" s="90">
        <v>0</v>
      </c>
      <c r="I419" s="90">
        <v>0</v>
      </c>
      <c r="J419" s="89">
        <v>0</v>
      </c>
    </row>
    <row r="420" spans="1:10" hidden="1" x14ac:dyDescent="0.2">
      <c r="A420">
        <f t="shared" si="6"/>
        <v>14</v>
      </c>
      <c r="B420" s="136">
        <v>38718</v>
      </c>
      <c r="C420" s="89" t="s">
        <v>157</v>
      </c>
      <c r="D420" s="89" t="s">
        <v>55</v>
      </c>
      <c r="E420" s="90">
        <v>0</v>
      </c>
      <c r="F420" s="89">
        <v>0</v>
      </c>
      <c r="G420" s="90">
        <v>0</v>
      </c>
      <c r="H420" s="90">
        <v>-2.319759130478E-2</v>
      </c>
      <c r="I420" s="90">
        <v>0</v>
      </c>
      <c r="J420" s="89">
        <v>0</v>
      </c>
    </row>
    <row r="421" spans="1:10" hidden="1" x14ac:dyDescent="0.2">
      <c r="A421">
        <f t="shared" si="6"/>
        <v>14</v>
      </c>
      <c r="B421" s="136">
        <v>38718</v>
      </c>
      <c r="C421" s="89" t="s">
        <v>158</v>
      </c>
      <c r="D421" s="89" t="s">
        <v>55</v>
      </c>
      <c r="E421" s="90">
        <v>0</v>
      </c>
      <c r="F421" s="89">
        <v>0</v>
      </c>
      <c r="G421" s="90">
        <v>0</v>
      </c>
      <c r="H421" s="90">
        <v>1.26E-2</v>
      </c>
      <c r="I421" s="90">
        <v>0</v>
      </c>
      <c r="J421" s="89">
        <v>0</v>
      </c>
    </row>
    <row r="422" spans="1:10" hidden="1" x14ac:dyDescent="0.2">
      <c r="A422">
        <f t="shared" si="6"/>
        <v>14</v>
      </c>
      <c r="B422" s="136">
        <v>38718</v>
      </c>
      <c r="C422" s="89" t="s">
        <v>159</v>
      </c>
      <c r="D422" s="89" t="s">
        <v>55</v>
      </c>
      <c r="E422" s="90">
        <v>0</v>
      </c>
      <c r="F422" s="89">
        <v>0</v>
      </c>
      <c r="G422" s="90">
        <v>0</v>
      </c>
      <c r="H422" s="90">
        <v>0</v>
      </c>
      <c r="I422" s="90">
        <v>0</v>
      </c>
      <c r="J422" s="89">
        <v>0</v>
      </c>
    </row>
    <row r="423" spans="1:10" hidden="1" x14ac:dyDescent="0.2">
      <c r="A423">
        <f t="shared" si="6"/>
        <v>14</v>
      </c>
      <c r="B423" s="136">
        <v>38749</v>
      </c>
      <c r="C423" s="89" t="s">
        <v>156</v>
      </c>
      <c r="D423" s="89" t="s">
        <v>55</v>
      </c>
      <c r="E423" s="90">
        <v>0</v>
      </c>
      <c r="F423" s="89">
        <v>0</v>
      </c>
      <c r="G423" s="90">
        <v>0</v>
      </c>
      <c r="H423" s="90">
        <v>0</v>
      </c>
      <c r="I423" s="90">
        <v>0</v>
      </c>
      <c r="J423" s="89">
        <v>0</v>
      </c>
    </row>
    <row r="424" spans="1:10" hidden="1" x14ac:dyDescent="0.2">
      <c r="A424">
        <f t="shared" si="6"/>
        <v>14</v>
      </c>
      <c r="B424" s="136">
        <v>38749</v>
      </c>
      <c r="C424" s="89" t="s">
        <v>157</v>
      </c>
      <c r="D424" s="89" t="s">
        <v>55</v>
      </c>
      <c r="E424" s="90">
        <v>0</v>
      </c>
      <c r="F424" s="89">
        <v>0</v>
      </c>
      <c r="G424" s="90">
        <v>0</v>
      </c>
      <c r="H424" s="90">
        <v>-6.6358447074899999E-3</v>
      </c>
      <c r="I424" s="90">
        <v>0</v>
      </c>
      <c r="J424" s="89">
        <v>0</v>
      </c>
    </row>
    <row r="425" spans="1:10" hidden="1" x14ac:dyDescent="0.2">
      <c r="A425">
        <f t="shared" si="6"/>
        <v>14</v>
      </c>
      <c r="B425" s="136">
        <v>38749</v>
      </c>
      <c r="C425" s="89" t="s">
        <v>158</v>
      </c>
      <c r="D425" s="89" t="s">
        <v>55</v>
      </c>
      <c r="E425" s="90">
        <v>0</v>
      </c>
      <c r="F425" s="89">
        <v>0</v>
      </c>
      <c r="G425" s="90">
        <v>0</v>
      </c>
      <c r="H425" s="90">
        <v>1.26E-2</v>
      </c>
      <c r="I425" s="90">
        <v>0</v>
      </c>
      <c r="J425" s="89">
        <v>0</v>
      </c>
    </row>
    <row r="426" spans="1:10" hidden="1" x14ac:dyDescent="0.2">
      <c r="A426">
        <f t="shared" si="6"/>
        <v>14</v>
      </c>
      <c r="B426" s="136">
        <v>38749</v>
      </c>
      <c r="C426" s="89" t="s">
        <v>159</v>
      </c>
      <c r="D426" s="89" t="s">
        <v>55</v>
      </c>
      <c r="E426" s="90">
        <v>0</v>
      </c>
      <c r="F426" s="89">
        <v>0</v>
      </c>
      <c r="G426" s="90">
        <v>0</v>
      </c>
      <c r="H426" s="90">
        <v>0</v>
      </c>
      <c r="I426" s="90">
        <v>0</v>
      </c>
      <c r="J426" s="89">
        <v>0</v>
      </c>
    </row>
    <row r="427" spans="1:10" hidden="1" x14ac:dyDescent="0.2">
      <c r="A427">
        <f t="shared" si="6"/>
        <v>14</v>
      </c>
      <c r="B427" s="136">
        <v>38777</v>
      </c>
      <c r="C427" s="89" t="s">
        <v>156</v>
      </c>
      <c r="D427" s="89" t="s">
        <v>55</v>
      </c>
      <c r="E427" s="90">
        <v>0</v>
      </c>
      <c r="F427" s="89">
        <v>0</v>
      </c>
      <c r="G427" s="90">
        <v>0</v>
      </c>
      <c r="H427" s="90">
        <v>0</v>
      </c>
      <c r="I427" s="90">
        <v>0</v>
      </c>
      <c r="J427" s="89">
        <v>0</v>
      </c>
    </row>
    <row r="428" spans="1:10" hidden="1" x14ac:dyDescent="0.2">
      <c r="A428">
        <f t="shared" si="6"/>
        <v>14</v>
      </c>
      <c r="B428" s="136">
        <v>38777</v>
      </c>
      <c r="C428" s="89" t="s">
        <v>157</v>
      </c>
      <c r="D428" s="89" t="s">
        <v>55</v>
      </c>
      <c r="E428" s="90">
        <v>0</v>
      </c>
      <c r="F428" s="89">
        <v>0</v>
      </c>
      <c r="G428" s="90">
        <v>0</v>
      </c>
      <c r="H428" s="90">
        <v>2.0832419394999999E-2</v>
      </c>
      <c r="I428" s="90">
        <v>0</v>
      </c>
      <c r="J428" s="89">
        <v>0</v>
      </c>
    </row>
    <row r="429" spans="1:10" hidden="1" x14ac:dyDescent="0.2">
      <c r="A429">
        <f t="shared" si="6"/>
        <v>14</v>
      </c>
      <c r="B429" s="136">
        <v>38777</v>
      </c>
      <c r="C429" s="89" t="s">
        <v>158</v>
      </c>
      <c r="D429" s="89" t="s">
        <v>55</v>
      </c>
      <c r="E429" s="90">
        <v>0</v>
      </c>
      <c r="F429" s="89">
        <v>0</v>
      </c>
      <c r="G429" s="90">
        <v>0</v>
      </c>
      <c r="H429" s="90">
        <v>1.26E-2</v>
      </c>
      <c r="I429" s="90">
        <v>0</v>
      </c>
      <c r="J429" s="89">
        <v>0</v>
      </c>
    </row>
    <row r="430" spans="1:10" hidden="1" x14ac:dyDescent="0.2">
      <c r="A430">
        <f t="shared" si="6"/>
        <v>14</v>
      </c>
      <c r="B430" s="136">
        <v>38777</v>
      </c>
      <c r="C430" s="89" t="s">
        <v>159</v>
      </c>
      <c r="D430" s="89" t="s">
        <v>55</v>
      </c>
      <c r="E430" s="90">
        <v>0</v>
      </c>
      <c r="F430" s="89">
        <v>0</v>
      </c>
      <c r="G430" s="90">
        <v>0</v>
      </c>
      <c r="H430" s="90">
        <v>0</v>
      </c>
      <c r="I430" s="90">
        <v>0</v>
      </c>
      <c r="J430" s="89">
        <v>0</v>
      </c>
    </row>
    <row r="431" spans="1:10" hidden="1" x14ac:dyDescent="0.2">
      <c r="A431">
        <f t="shared" si="6"/>
        <v>14</v>
      </c>
      <c r="B431" s="136">
        <v>38808</v>
      </c>
      <c r="C431" s="89" t="s">
        <v>156</v>
      </c>
      <c r="D431" s="89" t="s">
        <v>55</v>
      </c>
      <c r="E431" s="90">
        <v>0</v>
      </c>
      <c r="F431" s="89">
        <v>0</v>
      </c>
      <c r="G431" s="90">
        <v>0</v>
      </c>
      <c r="H431" s="90">
        <v>0</v>
      </c>
      <c r="I431" s="90">
        <v>0</v>
      </c>
      <c r="J431" s="89">
        <v>0</v>
      </c>
    </row>
    <row r="432" spans="1:10" hidden="1" x14ac:dyDescent="0.2">
      <c r="A432">
        <f t="shared" si="6"/>
        <v>14</v>
      </c>
      <c r="B432" s="136">
        <v>38808</v>
      </c>
      <c r="C432" s="89" t="s">
        <v>157</v>
      </c>
      <c r="D432" s="89" t="s">
        <v>55</v>
      </c>
      <c r="E432" s="90">
        <v>0</v>
      </c>
      <c r="F432" s="89">
        <v>0</v>
      </c>
      <c r="G432" s="90">
        <v>0</v>
      </c>
      <c r="H432" s="90">
        <v>0</v>
      </c>
      <c r="I432" s="90">
        <v>0</v>
      </c>
      <c r="J432" s="89">
        <v>0</v>
      </c>
    </row>
    <row r="433" spans="1:10" hidden="1" x14ac:dyDescent="0.2">
      <c r="A433">
        <f t="shared" si="6"/>
        <v>14</v>
      </c>
      <c r="B433" s="136">
        <v>38808</v>
      </c>
      <c r="C433" s="89" t="s">
        <v>158</v>
      </c>
      <c r="D433" s="89" t="s">
        <v>55</v>
      </c>
      <c r="E433" s="90">
        <v>0</v>
      </c>
      <c r="F433" s="89">
        <v>0</v>
      </c>
      <c r="G433" s="90">
        <v>0</v>
      </c>
      <c r="H433" s="90">
        <v>1.26E-2</v>
      </c>
      <c r="I433" s="90">
        <v>0</v>
      </c>
      <c r="J433" s="89">
        <v>0</v>
      </c>
    </row>
    <row r="434" spans="1:10" hidden="1" x14ac:dyDescent="0.2">
      <c r="A434">
        <f t="shared" si="6"/>
        <v>14</v>
      </c>
      <c r="B434" s="136">
        <v>38808</v>
      </c>
      <c r="C434" s="89" t="s">
        <v>159</v>
      </c>
      <c r="D434" s="89" t="s">
        <v>55</v>
      </c>
      <c r="E434" s="90">
        <v>0</v>
      </c>
      <c r="F434" s="89">
        <v>0</v>
      </c>
      <c r="G434" s="90">
        <v>0</v>
      </c>
      <c r="H434" s="90">
        <v>0</v>
      </c>
      <c r="I434" s="90">
        <v>0</v>
      </c>
      <c r="J434" s="89">
        <v>0</v>
      </c>
    </row>
    <row r="435" spans="1:10" hidden="1" x14ac:dyDescent="0.2">
      <c r="A435">
        <f t="shared" si="6"/>
        <v>14</v>
      </c>
      <c r="B435" s="136">
        <v>38838</v>
      </c>
      <c r="C435" s="89" t="s">
        <v>156</v>
      </c>
      <c r="D435" s="89" t="s">
        <v>55</v>
      </c>
      <c r="E435" s="90">
        <v>0</v>
      </c>
      <c r="F435" s="89">
        <v>0</v>
      </c>
      <c r="G435" s="90">
        <v>0</v>
      </c>
      <c r="H435" s="90">
        <v>0</v>
      </c>
      <c r="I435" s="90">
        <v>0</v>
      </c>
      <c r="J435" s="89">
        <v>0</v>
      </c>
    </row>
    <row r="436" spans="1:10" hidden="1" x14ac:dyDescent="0.2">
      <c r="A436">
        <f t="shared" si="6"/>
        <v>14</v>
      </c>
      <c r="B436" s="136">
        <v>38838</v>
      </c>
      <c r="C436" s="89" t="s">
        <v>157</v>
      </c>
      <c r="D436" s="89" t="s">
        <v>55</v>
      </c>
      <c r="E436" s="90">
        <v>0</v>
      </c>
      <c r="F436" s="89">
        <v>0</v>
      </c>
      <c r="G436" s="90">
        <v>0</v>
      </c>
      <c r="H436" s="90">
        <v>0</v>
      </c>
      <c r="I436" s="90">
        <v>0</v>
      </c>
      <c r="J436" s="89">
        <v>0</v>
      </c>
    </row>
    <row r="437" spans="1:10" hidden="1" x14ac:dyDescent="0.2">
      <c r="A437">
        <f t="shared" si="6"/>
        <v>14</v>
      </c>
      <c r="B437" s="136">
        <v>38838</v>
      </c>
      <c r="C437" s="89" t="s">
        <v>158</v>
      </c>
      <c r="D437" s="89" t="s">
        <v>55</v>
      </c>
      <c r="E437" s="90">
        <v>0</v>
      </c>
      <c r="F437" s="89">
        <v>0</v>
      </c>
      <c r="G437" s="90">
        <v>0</v>
      </c>
      <c r="H437" s="90">
        <v>1.26E-2</v>
      </c>
      <c r="I437" s="90">
        <v>0</v>
      </c>
      <c r="J437" s="89">
        <v>0</v>
      </c>
    </row>
    <row r="438" spans="1:10" hidden="1" x14ac:dyDescent="0.2">
      <c r="A438">
        <f t="shared" si="6"/>
        <v>14</v>
      </c>
      <c r="B438" s="136">
        <v>38838</v>
      </c>
      <c r="C438" s="89" t="s">
        <v>159</v>
      </c>
      <c r="D438" s="89" t="s">
        <v>55</v>
      </c>
      <c r="E438" s="90">
        <v>0</v>
      </c>
      <c r="F438" s="89">
        <v>0</v>
      </c>
      <c r="G438" s="90">
        <v>0</v>
      </c>
      <c r="H438" s="90">
        <v>0</v>
      </c>
      <c r="I438" s="90">
        <v>0</v>
      </c>
      <c r="J438" s="89">
        <v>0</v>
      </c>
    </row>
    <row r="439" spans="1:10" hidden="1" x14ac:dyDescent="0.2">
      <c r="A439">
        <f t="shared" si="6"/>
        <v>14</v>
      </c>
      <c r="B439" s="136">
        <v>38869</v>
      </c>
      <c r="C439" s="89" t="s">
        <v>156</v>
      </c>
      <c r="D439" s="89" t="s">
        <v>55</v>
      </c>
      <c r="E439" s="90">
        <v>0</v>
      </c>
      <c r="F439" s="89">
        <v>0</v>
      </c>
      <c r="G439" s="90">
        <v>0</v>
      </c>
      <c r="H439" s="90">
        <v>0</v>
      </c>
      <c r="I439" s="90">
        <v>0</v>
      </c>
      <c r="J439" s="89">
        <v>0</v>
      </c>
    </row>
    <row r="440" spans="1:10" hidden="1" x14ac:dyDescent="0.2">
      <c r="A440">
        <f t="shared" si="6"/>
        <v>14</v>
      </c>
      <c r="B440" s="136">
        <v>38869</v>
      </c>
      <c r="C440" s="89" t="s">
        <v>157</v>
      </c>
      <c r="D440" s="89" t="s">
        <v>55</v>
      </c>
      <c r="E440" s="90">
        <v>0</v>
      </c>
      <c r="F440" s="89">
        <v>0</v>
      </c>
      <c r="G440" s="90">
        <v>0</v>
      </c>
      <c r="H440" s="90">
        <v>0</v>
      </c>
      <c r="I440" s="90">
        <v>0</v>
      </c>
      <c r="J440" s="89">
        <v>0</v>
      </c>
    </row>
    <row r="441" spans="1:10" hidden="1" x14ac:dyDescent="0.2">
      <c r="A441">
        <f t="shared" si="6"/>
        <v>14</v>
      </c>
      <c r="B441" s="136">
        <v>38869</v>
      </c>
      <c r="C441" s="89" t="s">
        <v>158</v>
      </c>
      <c r="D441" s="89" t="s">
        <v>55</v>
      </c>
      <c r="E441" s="90">
        <v>0</v>
      </c>
      <c r="F441" s="89">
        <v>0</v>
      </c>
      <c r="G441" s="90">
        <v>0</v>
      </c>
      <c r="H441" s="90">
        <v>1.26E-2</v>
      </c>
      <c r="I441" s="90">
        <v>0</v>
      </c>
      <c r="J441" s="89">
        <v>0</v>
      </c>
    </row>
    <row r="442" spans="1:10" hidden="1" x14ac:dyDescent="0.2">
      <c r="A442">
        <f t="shared" ref="A442:A505" si="7">INDEX(BucketTable,MATCH(B442,SumMonths,0),1)</f>
        <v>14</v>
      </c>
      <c r="B442" s="136">
        <v>38869</v>
      </c>
      <c r="C442" s="89" t="s">
        <v>159</v>
      </c>
      <c r="D442" s="89" t="s">
        <v>55</v>
      </c>
      <c r="E442" s="90">
        <v>0</v>
      </c>
      <c r="F442" s="89">
        <v>0</v>
      </c>
      <c r="G442" s="90">
        <v>0</v>
      </c>
      <c r="H442" s="90">
        <v>0</v>
      </c>
      <c r="I442" s="90">
        <v>0</v>
      </c>
      <c r="J442" s="89">
        <v>0</v>
      </c>
    </row>
    <row r="443" spans="1:10" hidden="1" x14ac:dyDescent="0.2">
      <c r="A443">
        <f t="shared" si="7"/>
        <v>14</v>
      </c>
      <c r="B443" s="136">
        <v>38899</v>
      </c>
      <c r="C443" s="89" t="s">
        <v>156</v>
      </c>
      <c r="D443" s="89" t="s">
        <v>55</v>
      </c>
      <c r="E443" s="90">
        <v>0</v>
      </c>
      <c r="F443" s="89">
        <v>0</v>
      </c>
      <c r="G443" s="90">
        <v>0</v>
      </c>
      <c r="H443" s="90">
        <v>0</v>
      </c>
      <c r="I443" s="90">
        <v>0</v>
      </c>
      <c r="J443" s="89">
        <v>0</v>
      </c>
    </row>
    <row r="444" spans="1:10" hidden="1" x14ac:dyDescent="0.2">
      <c r="A444">
        <f t="shared" si="7"/>
        <v>14</v>
      </c>
      <c r="B444" s="136">
        <v>38899</v>
      </c>
      <c r="C444" s="89" t="s">
        <v>157</v>
      </c>
      <c r="D444" s="89" t="s">
        <v>55</v>
      </c>
      <c r="E444" s="90">
        <v>0</v>
      </c>
      <c r="F444" s="89">
        <v>0</v>
      </c>
      <c r="G444" s="90">
        <v>0</v>
      </c>
      <c r="H444" s="90">
        <v>0</v>
      </c>
      <c r="I444" s="90">
        <v>0</v>
      </c>
      <c r="J444" s="89">
        <v>0</v>
      </c>
    </row>
    <row r="445" spans="1:10" hidden="1" x14ac:dyDescent="0.2">
      <c r="A445">
        <f t="shared" si="7"/>
        <v>14</v>
      </c>
      <c r="B445" s="136">
        <v>38899</v>
      </c>
      <c r="C445" s="89" t="s">
        <v>158</v>
      </c>
      <c r="D445" s="89" t="s">
        <v>55</v>
      </c>
      <c r="E445" s="90">
        <v>0</v>
      </c>
      <c r="F445" s="89">
        <v>0</v>
      </c>
      <c r="G445" s="90">
        <v>0</v>
      </c>
      <c r="H445" s="90">
        <v>1.26E-2</v>
      </c>
      <c r="I445" s="90">
        <v>0</v>
      </c>
      <c r="J445" s="89">
        <v>0</v>
      </c>
    </row>
    <row r="446" spans="1:10" hidden="1" x14ac:dyDescent="0.2">
      <c r="A446">
        <f t="shared" si="7"/>
        <v>14</v>
      </c>
      <c r="B446" s="136">
        <v>38899</v>
      </c>
      <c r="C446" s="89" t="s">
        <v>159</v>
      </c>
      <c r="D446" s="89" t="s">
        <v>55</v>
      </c>
      <c r="E446" s="90">
        <v>0</v>
      </c>
      <c r="F446" s="89">
        <v>0</v>
      </c>
      <c r="G446" s="90">
        <v>0</v>
      </c>
      <c r="H446" s="90">
        <v>0</v>
      </c>
      <c r="I446" s="90">
        <v>0</v>
      </c>
      <c r="J446" s="89">
        <v>0</v>
      </c>
    </row>
    <row r="447" spans="1:10" hidden="1" x14ac:dyDescent="0.2">
      <c r="A447">
        <f t="shared" si="7"/>
        <v>14</v>
      </c>
      <c r="B447" s="136">
        <v>38930</v>
      </c>
      <c r="C447" s="89" t="s">
        <v>156</v>
      </c>
      <c r="D447" s="89" t="s">
        <v>55</v>
      </c>
      <c r="E447" s="90">
        <v>0</v>
      </c>
      <c r="F447" s="89">
        <v>0</v>
      </c>
      <c r="G447" s="90">
        <v>0</v>
      </c>
      <c r="H447" s="90">
        <v>0</v>
      </c>
      <c r="I447" s="90">
        <v>0</v>
      </c>
      <c r="J447" s="89">
        <v>0</v>
      </c>
    </row>
    <row r="448" spans="1:10" hidden="1" x14ac:dyDescent="0.2">
      <c r="A448">
        <f t="shared" si="7"/>
        <v>14</v>
      </c>
      <c r="B448" s="136">
        <v>38930</v>
      </c>
      <c r="C448" s="89" t="s">
        <v>157</v>
      </c>
      <c r="D448" s="89" t="s">
        <v>55</v>
      </c>
      <c r="E448" s="90">
        <v>0</v>
      </c>
      <c r="F448" s="89">
        <v>0</v>
      </c>
      <c r="G448" s="90">
        <v>0</v>
      </c>
      <c r="H448" s="90">
        <v>0</v>
      </c>
      <c r="I448" s="90">
        <v>0</v>
      </c>
      <c r="J448" s="89">
        <v>0</v>
      </c>
    </row>
    <row r="449" spans="1:10" hidden="1" x14ac:dyDescent="0.2">
      <c r="A449">
        <f t="shared" si="7"/>
        <v>14</v>
      </c>
      <c r="B449" s="136">
        <v>38930</v>
      </c>
      <c r="C449" s="89" t="s">
        <v>158</v>
      </c>
      <c r="D449" s="89" t="s">
        <v>55</v>
      </c>
      <c r="E449" s="90">
        <v>0</v>
      </c>
      <c r="F449" s="89">
        <v>0</v>
      </c>
      <c r="G449" s="90">
        <v>0</v>
      </c>
      <c r="H449" s="90">
        <v>1.26E-2</v>
      </c>
      <c r="I449" s="90">
        <v>0</v>
      </c>
      <c r="J449" s="89">
        <v>0</v>
      </c>
    </row>
    <row r="450" spans="1:10" hidden="1" x14ac:dyDescent="0.2">
      <c r="A450">
        <f t="shared" si="7"/>
        <v>14</v>
      </c>
      <c r="B450" s="136">
        <v>38930</v>
      </c>
      <c r="C450" s="89" t="s">
        <v>159</v>
      </c>
      <c r="D450" s="89" t="s">
        <v>55</v>
      </c>
      <c r="E450" s="90">
        <v>0</v>
      </c>
      <c r="F450" s="89">
        <v>0</v>
      </c>
      <c r="G450" s="90">
        <v>0</v>
      </c>
      <c r="H450" s="90">
        <v>0</v>
      </c>
      <c r="I450" s="90">
        <v>0</v>
      </c>
      <c r="J450" s="89">
        <v>0</v>
      </c>
    </row>
    <row r="451" spans="1:10" hidden="1" x14ac:dyDescent="0.2">
      <c r="A451">
        <f t="shared" si="7"/>
        <v>14</v>
      </c>
      <c r="B451" s="136">
        <v>38961</v>
      </c>
      <c r="C451" s="89" t="s">
        <v>156</v>
      </c>
      <c r="D451" s="89" t="s">
        <v>55</v>
      </c>
      <c r="E451" s="90">
        <v>0</v>
      </c>
      <c r="F451" s="89">
        <v>0</v>
      </c>
      <c r="G451" s="90">
        <v>0</v>
      </c>
      <c r="H451" s="90">
        <v>0</v>
      </c>
      <c r="I451" s="90">
        <v>0</v>
      </c>
      <c r="J451" s="89">
        <v>0</v>
      </c>
    </row>
    <row r="452" spans="1:10" hidden="1" x14ac:dyDescent="0.2">
      <c r="A452">
        <f t="shared" si="7"/>
        <v>14</v>
      </c>
      <c r="B452" s="136">
        <v>38961</v>
      </c>
      <c r="C452" s="89" t="s">
        <v>157</v>
      </c>
      <c r="D452" s="89" t="s">
        <v>55</v>
      </c>
      <c r="E452" s="90">
        <v>0</v>
      </c>
      <c r="F452" s="89">
        <v>0</v>
      </c>
      <c r="G452" s="90">
        <v>0</v>
      </c>
      <c r="H452" s="90">
        <v>0</v>
      </c>
      <c r="I452" s="90">
        <v>0</v>
      </c>
      <c r="J452" s="89">
        <v>0</v>
      </c>
    </row>
    <row r="453" spans="1:10" hidden="1" x14ac:dyDescent="0.2">
      <c r="A453">
        <f t="shared" si="7"/>
        <v>14</v>
      </c>
      <c r="B453" s="136">
        <v>38961</v>
      </c>
      <c r="C453" s="89" t="s">
        <v>158</v>
      </c>
      <c r="D453" s="89" t="s">
        <v>55</v>
      </c>
      <c r="E453" s="90">
        <v>0</v>
      </c>
      <c r="F453" s="89">
        <v>0</v>
      </c>
      <c r="G453" s="90">
        <v>0</v>
      </c>
      <c r="H453" s="90">
        <v>1.26E-2</v>
      </c>
      <c r="I453" s="90">
        <v>0</v>
      </c>
      <c r="J453" s="89">
        <v>0</v>
      </c>
    </row>
    <row r="454" spans="1:10" hidden="1" x14ac:dyDescent="0.2">
      <c r="A454">
        <f t="shared" si="7"/>
        <v>14</v>
      </c>
      <c r="B454" s="136">
        <v>38961</v>
      </c>
      <c r="C454" s="89" t="s">
        <v>159</v>
      </c>
      <c r="D454" s="89" t="s">
        <v>55</v>
      </c>
      <c r="E454" s="90">
        <v>0</v>
      </c>
      <c r="F454" s="89">
        <v>0</v>
      </c>
      <c r="G454" s="90">
        <v>0</v>
      </c>
      <c r="H454" s="90">
        <v>0</v>
      </c>
      <c r="I454" s="90">
        <v>0</v>
      </c>
      <c r="J454" s="89">
        <v>0</v>
      </c>
    </row>
    <row r="455" spans="1:10" hidden="1" x14ac:dyDescent="0.2">
      <c r="A455">
        <f t="shared" si="7"/>
        <v>14</v>
      </c>
      <c r="B455" s="136">
        <v>38991</v>
      </c>
      <c r="C455" s="89" t="s">
        <v>156</v>
      </c>
      <c r="D455" s="89" t="s">
        <v>55</v>
      </c>
      <c r="E455" s="90">
        <v>0</v>
      </c>
      <c r="F455" s="89">
        <v>0</v>
      </c>
      <c r="G455" s="90">
        <v>0</v>
      </c>
      <c r="H455" s="90">
        <v>0</v>
      </c>
      <c r="I455" s="90">
        <v>0</v>
      </c>
      <c r="J455" s="89">
        <v>0</v>
      </c>
    </row>
    <row r="456" spans="1:10" hidden="1" x14ac:dyDescent="0.2">
      <c r="A456">
        <f t="shared" si="7"/>
        <v>14</v>
      </c>
      <c r="B456" s="136">
        <v>38991</v>
      </c>
      <c r="C456" s="89" t="s">
        <v>157</v>
      </c>
      <c r="D456" s="89" t="s">
        <v>55</v>
      </c>
      <c r="E456" s="90">
        <v>0</v>
      </c>
      <c r="F456" s="89">
        <v>0</v>
      </c>
      <c r="G456" s="90">
        <v>0</v>
      </c>
      <c r="H456" s="90">
        <v>0</v>
      </c>
      <c r="I456" s="90">
        <v>0</v>
      </c>
      <c r="J456" s="89">
        <v>0</v>
      </c>
    </row>
    <row r="457" spans="1:10" hidden="1" x14ac:dyDescent="0.2">
      <c r="A457">
        <f t="shared" si="7"/>
        <v>14</v>
      </c>
      <c r="B457" s="136">
        <v>38991</v>
      </c>
      <c r="C457" s="89" t="s">
        <v>158</v>
      </c>
      <c r="D457" s="89" t="s">
        <v>55</v>
      </c>
      <c r="E457" s="90">
        <v>0</v>
      </c>
      <c r="F457" s="89">
        <v>0</v>
      </c>
      <c r="G457" s="90">
        <v>0</v>
      </c>
      <c r="H457" s="90">
        <v>1.26E-2</v>
      </c>
      <c r="I457" s="90">
        <v>0</v>
      </c>
      <c r="J457" s="89">
        <v>0</v>
      </c>
    </row>
    <row r="458" spans="1:10" hidden="1" x14ac:dyDescent="0.2">
      <c r="A458">
        <f t="shared" si="7"/>
        <v>14</v>
      </c>
      <c r="B458" s="136">
        <v>38991</v>
      </c>
      <c r="C458" s="89" t="s">
        <v>159</v>
      </c>
      <c r="D458" s="89" t="s">
        <v>55</v>
      </c>
      <c r="E458" s="90">
        <v>0</v>
      </c>
      <c r="F458" s="89">
        <v>0</v>
      </c>
      <c r="G458" s="90">
        <v>0</v>
      </c>
      <c r="H458" s="90">
        <v>0</v>
      </c>
      <c r="I458" s="90">
        <v>0</v>
      </c>
      <c r="J458" s="89">
        <v>0</v>
      </c>
    </row>
    <row r="459" spans="1:10" hidden="1" x14ac:dyDescent="0.2">
      <c r="A459">
        <f t="shared" si="7"/>
        <v>14</v>
      </c>
      <c r="B459" s="136">
        <v>39022</v>
      </c>
      <c r="C459" s="89" t="s">
        <v>156</v>
      </c>
      <c r="D459" s="89" t="s">
        <v>55</v>
      </c>
      <c r="E459" s="90">
        <v>0</v>
      </c>
      <c r="F459" s="89">
        <v>0</v>
      </c>
      <c r="G459" s="90">
        <v>0</v>
      </c>
      <c r="H459" s="90">
        <v>-5.6993961334300004E-3</v>
      </c>
      <c r="I459" s="90">
        <v>0</v>
      </c>
      <c r="J459" s="89">
        <v>0</v>
      </c>
    </row>
    <row r="460" spans="1:10" hidden="1" x14ac:dyDescent="0.2">
      <c r="A460">
        <f t="shared" si="7"/>
        <v>14</v>
      </c>
      <c r="B460" s="136">
        <v>39022</v>
      </c>
      <c r="C460" s="89" t="s">
        <v>157</v>
      </c>
      <c r="D460" s="89" t="s">
        <v>55</v>
      </c>
      <c r="E460" s="90">
        <v>0</v>
      </c>
      <c r="F460" s="89">
        <v>0</v>
      </c>
      <c r="G460" s="90">
        <v>0</v>
      </c>
      <c r="H460" s="90">
        <v>1.3834238052E-2</v>
      </c>
      <c r="I460" s="90">
        <v>0</v>
      </c>
      <c r="J460" s="89">
        <v>0</v>
      </c>
    </row>
    <row r="461" spans="1:10" hidden="1" x14ac:dyDescent="0.2">
      <c r="A461">
        <f t="shared" si="7"/>
        <v>14</v>
      </c>
      <c r="B461" s="136">
        <v>39022</v>
      </c>
      <c r="C461" s="89" t="s">
        <v>158</v>
      </c>
      <c r="D461" s="89" t="s">
        <v>55</v>
      </c>
      <c r="E461" s="90">
        <v>0</v>
      </c>
      <c r="F461" s="89">
        <v>0</v>
      </c>
      <c r="G461" s="90">
        <v>0</v>
      </c>
      <c r="H461" s="90">
        <v>1.26E-2</v>
      </c>
      <c r="I461" s="90">
        <v>0</v>
      </c>
      <c r="J461" s="89">
        <v>0</v>
      </c>
    </row>
    <row r="462" spans="1:10" hidden="1" x14ac:dyDescent="0.2">
      <c r="A462">
        <f t="shared" si="7"/>
        <v>14</v>
      </c>
      <c r="B462" s="136">
        <v>39022</v>
      </c>
      <c r="C462" s="89" t="s">
        <v>159</v>
      </c>
      <c r="D462" s="89" t="s">
        <v>55</v>
      </c>
      <c r="E462" s="90">
        <v>0</v>
      </c>
      <c r="F462" s="89">
        <v>0</v>
      </c>
      <c r="G462" s="90">
        <v>0</v>
      </c>
      <c r="H462" s="90">
        <v>0</v>
      </c>
      <c r="I462" s="90">
        <v>0</v>
      </c>
      <c r="J462" s="89">
        <v>0</v>
      </c>
    </row>
    <row r="463" spans="1:10" hidden="1" x14ac:dyDescent="0.2">
      <c r="A463">
        <f t="shared" si="7"/>
        <v>14</v>
      </c>
      <c r="B463" s="136">
        <v>39052</v>
      </c>
      <c r="C463" s="89" t="s">
        <v>156</v>
      </c>
      <c r="D463" s="89" t="s">
        <v>55</v>
      </c>
      <c r="E463" s="90">
        <v>0</v>
      </c>
      <c r="F463" s="89">
        <v>0</v>
      </c>
      <c r="G463" s="90">
        <v>0</v>
      </c>
      <c r="H463" s="90">
        <v>-1.083821058274E-2</v>
      </c>
      <c r="I463" s="90">
        <v>0</v>
      </c>
      <c r="J463" s="89">
        <v>0</v>
      </c>
    </row>
    <row r="464" spans="1:10" hidden="1" x14ac:dyDescent="0.2">
      <c r="A464">
        <f t="shared" si="7"/>
        <v>14</v>
      </c>
      <c r="B464" s="136">
        <v>39052</v>
      </c>
      <c r="C464" s="89" t="s">
        <v>157</v>
      </c>
      <c r="D464" s="89" t="s">
        <v>55</v>
      </c>
      <c r="E464" s="90">
        <v>0</v>
      </c>
      <c r="F464" s="89">
        <v>0</v>
      </c>
      <c r="G464" s="90">
        <v>0</v>
      </c>
      <c r="H464" s="90">
        <v>7.345557212E-3</v>
      </c>
      <c r="I464" s="90">
        <v>0</v>
      </c>
      <c r="J464" s="89">
        <v>0</v>
      </c>
    </row>
    <row r="465" spans="1:10" hidden="1" x14ac:dyDescent="0.2">
      <c r="A465">
        <f t="shared" si="7"/>
        <v>14</v>
      </c>
      <c r="B465" s="136">
        <v>39052</v>
      </c>
      <c r="C465" s="89" t="s">
        <v>158</v>
      </c>
      <c r="D465" s="89" t="s">
        <v>55</v>
      </c>
      <c r="E465" s="90">
        <v>0</v>
      </c>
      <c r="F465" s="89">
        <v>0</v>
      </c>
      <c r="G465" s="90">
        <v>0</v>
      </c>
      <c r="H465" s="90">
        <v>1.26E-2</v>
      </c>
      <c r="I465" s="90">
        <v>0</v>
      </c>
      <c r="J465" s="89">
        <v>0</v>
      </c>
    </row>
    <row r="466" spans="1:10" hidden="1" x14ac:dyDescent="0.2">
      <c r="A466">
        <f t="shared" si="7"/>
        <v>14</v>
      </c>
      <c r="B466" s="136">
        <v>39052</v>
      </c>
      <c r="C466" s="89" t="s">
        <v>159</v>
      </c>
      <c r="D466" s="89" t="s">
        <v>55</v>
      </c>
      <c r="E466" s="90">
        <v>0</v>
      </c>
      <c r="F466" s="89">
        <v>0</v>
      </c>
      <c r="G466" s="90">
        <v>0</v>
      </c>
      <c r="H466" s="90">
        <v>0</v>
      </c>
      <c r="I466" s="90">
        <v>0</v>
      </c>
      <c r="J466" s="89">
        <v>0</v>
      </c>
    </row>
    <row r="467" spans="1:10" hidden="1" x14ac:dyDescent="0.2">
      <c r="A467">
        <f t="shared" si="7"/>
        <v>14</v>
      </c>
      <c r="B467" s="136">
        <v>39083</v>
      </c>
      <c r="C467" s="89" t="s">
        <v>156</v>
      </c>
      <c r="D467" s="89" t="s">
        <v>55</v>
      </c>
      <c r="E467" s="90">
        <v>0</v>
      </c>
      <c r="F467" s="89">
        <v>0</v>
      </c>
      <c r="G467" s="90">
        <v>0</v>
      </c>
      <c r="H467" s="90">
        <v>0</v>
      </c>
      <c r="I467" s="90">
        <v>0</v>
      </c>
      <c r="J467" s="89">
        <v>0</v>
      </c>
    </row>
    <row r="468" spans="1:10" hidden="1" x14ac:dyDescent="0.2">
      <c r="A468">
        <f t="shared" si="7"/>
        <v>14</v>
      </c>
      <c r="B468" s="136">
        <v>39083</v>
      </c>
      <c r="C468" s="89" t="s">
        <v>157</v>
      </c>
      <c r="D468" s="89" t="s">
        <v>55</v>
      </c>
      <c r="E468" s="90">
        <v>0</v>
      </c>
      <c r="F468" s="89">
        <v>0</v>
      </c>
      <c r="G468" s="90">
        <v>0</v>
      </c>
      <c r="H468" s="90">
        <v>-2.202701568604E-2</v>
      </c>
      <c r="I468" s="90">
        <v>0</v>
      </c>
      <c r="J468" s="89">
        <v>0</v>
      </c>
    </row>
    <row r="469" spans="1:10" hidden="1" x14ac:dyDescent="0.2">
      <c r="A469">
        <f t="shared" si="7"/>
        <v>14</v>
      </c>
      <c r="B469" s="136">
        <v>39083</v>
      </c>
      <c r="C469" s="89" t="s">
        <v>158</v>
      </c>
      <c r="D469" s="89" t="s">
        <v>55</v>
      </c>
      <c r="E469" s="90">
        <v>0</v>
      </c>
      <c r="F469" s="89">
        <v>0</v>
      </c>
      <c r="G469" s="90">
        <v>0</v>
      </c>
      <c r="H469" s="90">
        <v>1.26E-2</v>
      </c>
      <c r="I469" s="90">
        <v>0</v>
      </c>
      <c r="J469" s="89">
        <v>0</v>
      </c>
    </row>
    <row r="470" spans="1:10" hidden="1" x14ac:dyDescent="0.2">
      <c r="A470">
        <f t="shared" si="7"/>
        <v>14</v>
      </c>
      <c r="B470" s="136">
        <v>39083</v>
      </c>
      <c r="C470" s="89" t="s">
        <v>159</v>
      </c>
      <c r="D470" s="89" t="s">
        <v>55</v>
      </c>
      <c r="E470" s="90">
        <v>0</v>
      </c>
      <c r="F470" s="89">
        <v>0</v>
      </c>
      <c r="G470" s="90">
        <v>0</v>
      </c>
      <c r="H470" s="90">
        <v>0</v>
      </c>
      <c r="I470" s="90">
        <v>0</v>
      </c>
      <c r="J470" s="89">
        <v>0</v>
      </c>
    </row>
    <row r="471" spans="1:10" hidden="1" x14ac:dyDescent="0.2">
      <c r="A471">
        <f t="shared" si="7"/>
        <v>14</v>
      </c>
      <c r="B471" s="136">
        <v>39083</v>
      </c>
      <c r="C471" s="89" t="s">
        <v>101</v>
      </c>
      <c r="D471" s="89" t="s">
        <v>55</v>
      </c>
      <c r="E471" s="90">
        <v>4.575415E-2</v>
      </c>
      <c r="F471" s="89">
        <v>0</v>
      </c>
      <c r="G471" s="90">
        <v>4.575415E-2</v>
      </c>
      <c r="H471" s="90">
        <v>-0.1</v>
      </c>
      <c r="I471" s="90">
        <v>-4.5754150000000002E-3</v>
      </c>
      <c r="J471" s="89">
        <v>0</v>
      </c>
    </row>
    <row r="472" spans="1:10" hidden="1" x14ac:dyDescent="0.2">
      <c r="A472">
        <f t="shared" si="7"/>
        <v>14</v>
      </c>
      <c r="B472" s="136">
        <v>39114</v>
      </c>
      <c r="C472" s="89" t="s">
        <v>156</v>
      </c>
      <c r="D472" s="89" t="s">
        <v>55</v>
      </c>
      <c r="E472" s="90">
        <v>4.2263222899999997</v>
      </c>
      <c r="F472" s="89">
        <v>0</v>
      </c>
      <c r="G472" s="90">
        <v>4.2263222899999997</v>
      </c>
      <c r="H472" s="90">
        <v>0</v>
      </c>
      <c r="I472" s="90">
        <v>0</v>
      </c>
      <c r="J472" s="89">
        <v>0</v>
      </c>
    </row>
    <row r="473" spans="1:10" hidden="1" x14ac:dyDescent="0.2">
      <c r="A473">
        <f t="shared" si="7"/>
        <v>14</v>
      </c>
      <c r="B473" s="136">
        <v>39114</v>
      </c>
      <c r="C473" s="89" t="s">
        <v>157</v>
      </c>
      <c r="D473" s="89" t="s">
        <v>55</v>
      </c>
      <c r="E473" s="90">
        <v>-1.4848562199999999</v>
      </c>
      <c r="F473" s="89">
        <v>0</v>
      </c>
      <c r="G473" s="90">
        <v>-1.4848562199999999</v>
      </c>
      <c r="H473" s="90">
        <v>-6.52968883515E-3</v>
      </c>
      <c r="I473" s="90">
        <v>9.6956490815370312E-3</v>
      </c>
      <c r="J473" s="89">
        <v>0</v>
      </c>
    </row>
    <row r="474" spans="1:10" hidden="1" x14ac:dyDescent="0.2">
      <c r="A474">
        <f t="shared" si="7"/>
        <v>14</v>
      </c>
      <c r="B474" s="136">
        <v>39114</v>
      </c>
      <c r="C474" s="89" t="s">
        <v>158</v>
      </c>
      <c r="D474" s="89" t="s">
        <v>55</v>
      </c>
      <c r="E474" s="90">
        <v>-1.8434518200000001</v>
      </c>
      <c r="F474" s="89">
        <v>0</v>
      </c>
      <c r="G474" s="90">
        <v>-1.8434518200000001</v>
      </c>
      <c r="H474" s="90">
        <v>1.26E-2</v>
      </c>
      <c r="I474" s="90">
        <v>-2.3227492932E-2</v>
      </c>
      <c r="J474" s="89">
        <v>0</v>
      </c>
    </row>
    <row r="475" spans="1:10" hidden="1" x14ac:dyDescent="0.2">
      <c r="A475">
        <f t="shared" si="7"/>
        <v>14</v>
      </c>
      <c r="B475" s="136">
        <v>39114</v>
      </c>
      <c r="C475" s="89" t="s">
        <v>159</v>
      </c>
      <c r="D475" s="89" t="s">
        <v>55</v>
      </c>
      <c r="E475" s="90">
        <v>-0.89801425000000001</v>
      </c>
      <c r="F475" s="89">
        <v>0</v>
      </c>
      <c r="G475" s="90">
        <v>-0.89801425000000001</v>
      </c>
      <c r="H475" s="90">
        <v>0</v>
      </c>
      <c r="I475" s="90">
        <v>0</v>
      </c>
      <c r="J475" s="89">
        <v>0</v>
      </c>
    </row>
    <row r="476" spans="1:10" hidden="1" x14ac:dyDescent="0.2">
      <c r="A476">
        <f t="shared" si="7"/>
        <v>14</v>
      </c>
      <c r="B476" s="136">
        <v>39114</v>
      </c>
      <c r="C476" s="89" t="s">
        <v>101</v>
      </c>
      <c r="D476" s="89" t="s">
        <v>55</v>
      </c>
      <c r="E476" s="90">
        <v>4.110598E-2</v>
      </c>
      <c r="F476" s="89">
        <v>0</v>
      </c>
      <c r="G476" s="90">
        <v>4.110598E-2</v>
      </c>
      <c r="H476" s="90">
        <v>-0.1</v>
      </c>
      <c r="I476" s="90">
        <v>-4.110598E-3</v>
      </c>
      <c r="J476" s="89">
        <v>0</v>
      </c>
    </row>
    <row r="477" spans="1:10" hidden="1" x14ac:dyDescent="0.2">
      <c r="A477">
        <f t="shared" si="7"/>
        <v>14</v>
      </c>
      <c r="B477" s="136">
        <v>39142</v>
      </c>
      <c r="C477" s="89" t="s">
        <v>156</v>
      </c>
      <c r="D477" s="89" t="s">
        <v>55</v>
      </c>
      <c r="E477" s="90">
        <v>4.6564808500000003</v>
      </c>
      <c r="F477" s="89">
        <v>0</v>
      </c>
      <c r="G477" s="90">
        <v>4.6564808500000003</v>
      </c>
      <c r="H477" s="90">
        <v>0</v>
      </c>
      <c r="I477" s="90">
        <v>0</v>
      </c>
      <c r="J477" s="89">
        <v>0</v>
      </c>
    </row>
    <row r="478" spans="1:10" hidden="1" x14ac:dyDescent="0.2">
      <c r="A478">
        <f t="shared" si="7"/>
        <v>14</v>
      </c>
      <c r="B478" s="136">
        <v>39142</v>
      </c>
      <c r="C478" s="89" t="s">
        <v>157</v>
      </c>
      <c r="D478" s="89" t="s">
        <v>55</v>
      </c>
      <c r="E478" s="90">
        <v>-1.6359861099999999</v>
      </c>
      <c r="F478" s="89">
        <v>0</v>
      </c>
      <c r="G478" s="90">
        <v>-1.6359861099999999</v>
      </c>
      <c r="H478" s="90">
        <v>2.0143270492000001E-2</v>
      </c>
      <c r="I478" s="90">
        <v>-3.295411073488487E-2</v>
      </c>
      <c r="J478" s="89">
        <v>0</v>
      </c>
    </row>
    <row r="479" spans="1:10" hidden="1" x14ac:dyDescent="0.2">
      <c r="A479">
        <f t="shared" si="7"/>
        <v>14</v>
      </c>
      <c r="B479" s="136">
        <v>39142</v>
      </c>
      <c r="C479" s="89" t="s">
        <v>158</v>
      </c>
      <c r="D479" s="89" t="s">
        <v>55</v>
      </c>
      <c r="E479" s="90">
        <v>-2.0310798600000002</v>
      </c>
      <c r="F479" s="89">
        <v>0</v>
      </c>
      <c r="G479" s="90">
        <v>-2.0310798600000002</v>
      </c>
      <c r="H479" s="90">
        <v>1.26E-2</v>
      </c>
      <c r="I479" s="90">
        <v>-2.5591606236000004E-2</v>
      </c>
      <c r="J479" s="89">
        <v>0</v>
      </c>
    </row>
    <row r="480" spans="1:10" hidden="1" x14ac:dyDescent="0.2">
      <c r="A480">
        <f t="shared" si="7"/>
        <v>14</v>
      </c>
      <c r="B480" s="136">
        <v>39142</v>
      </c>
      <c r="C480" s="89" t="s">
        <v>159</v>
      </c>
      <c r="D480" s="89" t="s">
        <v>55</v>
      </c>
      <c r="E480" s="90">
        <v>-0.98941488</v>
      </c>
      <c r="F480" s="89">
        <v>0</v>
      </c>
      <c r="G480" s="90">
        <v>-0.98941488</v>
      </c>
      <c r="H480" s="90">
        <v>0</v>
      </c>
      <c r="I480" s="90">
        <v>0</v>
      </c>
      <c r="J480" s="89">
        <v>0</v>
      </c>
    </row>
    <row r="481" spans="1:10" hidden="1" x14ac:dyDescent="0.2">
      <c r="A481">
        <f t="shared" si="7"/>
        <v>14</v>
      </c>
      <c r="B481" s="136">
        <v>39142</v>
      </c>
      <c r="C481" s="89" t="s">
        <v>101</v>
      </c>
      <c r="D481" s="89" t="s">
        <v>55</v>
      </c>
      <c r="E481" s="90">
        <v>4.5289780000000002E-2</v>
      </c>
      <c r="F481" s="89">
        <v>0</v>
      </c>
      <c r="G481" s="90">
        <v>4.5289780000000002E-2</v>
      </c>
      <c r="H481" s="90">
        <v>-0.1</v>
      </c>
      <c r="I481" s="90">
        <v>-4.5289780000000003E-3</v>
      </c>
      <c r="J481" s="89">
        <v>0</v>
      </c>
    </row>
    <row r="482" spans="1:10" hidden="1" x14ac:dyDescent="0.2">
      <c r="A482">
        <f t="shared" si="7"/>
        <v>14</v>
      </c>
      <c r="B482" s="136">
        <v>39173</v>
      </c>
      <c r="C482" s="89" t="s">
        <v>156</v>
      </c>
      <c r="D482" s="89" t="s">
        <v>55</v>
      </c>
      <c r="E482" s="90">
        <v>4.48208099</v>
      </c>
      <c r="F482" s="89">
        <v>0</v>
      </c>
      <c r="G482" s="90">
        <v>4.48208099</v>
      </c>
      <c r="H482" s="90">
        <v>0</v>
      </c>
      <c r="I482" s="90">
        <v>0</v>
      </c>
      <c r="J482" s="89">
        <v>0</v>
      </c>
    </row>
    <row r="483" spans="1:10" hidden="1" x14ac:dyDescent="0.2">
      <c r="A483">
        <f t="shared" si="7"/>
        <v>14</v>
      </c>
      <c r="B483" s="136">
        <v>39173</v>
      </c>
      <c r="C483" s="89" t="s">
        <v>157</v>
      </c>
      <c r="D483" s="89" t="s">
        <v>55</v>
      </c>
      <c r="E483" s="90">
        <v>-1.5747132800000001</v>
      </c>
      <c r="F483" s="89">
        <v>0</v>
      </c>
      <c r="G483" s="90">
        <v>-1.5747132800000001</v>
      </c>
      <c r="H483" s="90">
        <v>0</v>
      </c>
      <c r="I483" s="90">
        <v>0</v>
      </c>
      <c r="J483" s="89">
        <v>0</v>
      </c>
    </row>
    <row r="484" spans="1:10" hidden="1" x14ac:dyDescent="0.2">
      <c r="A484">
        <f t="shared" si="7"/>
        <v>14</v>
      </c>
      <c r="B484" s="136">
        <v>39173</v>
      </c>
      <c r="C484" s="89" t="s">
        <v>158</v>
      </c>
      <c r="D484" s="89" t="s">
        <v>55</v>
      </c>
      <c r="E484" s="90">
        <v>-1.9550095300000001</v>
      </c>
      <c r="F484" s="89">
        <v>0</v>
      </c>
      <c r="G484" s="90">
        <v>-1.9550095300000001</v>
      </c>
      <c r="H484" s="90">
        <v>1.26E-2</v>
      </c>
      <c r="I484" s="90">
        <v>-2.4633120078E-2</v>
      </c>
      <c r="J484" s="89">
        <v>0</v>
      </c>
    </row>
    <row r="485" spans="1:10" hidden="1" x14ac:dyDescent="0.2">
      <c r="A485">
        <f t="shared" si="7"/>
        <v>14</v>
      </c>
      <c r="B485" s="136">
        <v>39173</v>
      </c>
      <c r="C485" s="89" t="s">
        <v>159</v>
      </c>
      <c r="D485" s="89" t="s">
        <v>55</v>
      </c>
      <c r="E485" s="90">
        <v>-0.95235818000000005</v>
      </c>
      <c r="F485" s="89">
        <v>0</v>
      </c>
      <c r="G485" s="90">
        <v>-0.95235818000000005</v>
      </c>
      <c r="H485" s="90">
        <v>0</v>
      </c>
      <c r="I485" s="90">
        <v>0</v>
      </c>
      <c r="J485" s="89">
        <v>0</v>
      </c>
    </row>
    <row r="486" spans="1:10" hidden="1" x14ac:dyDescent="0.2">
      <c r="A486">
        <f t="shared" si="7"/>
        <v>14</v>
      </c>
      <c r="B486" s="136">
        <v>39173</v>
      </c>
      <c r="C486" s="89" t="s">
        <v>101</v>
      </c>
      <c r="D486" s="89" t="s">
        <v>55</v>
      </c>
      <c r="E486" s="90">
        <v>4.359354E-2</v>
      </c>
      <c r="F486" s="89">
        <v>0</v>
      </c>
      <c r="G486" s="90">
        <v>4.359354E-2</v>
      </c>
      <c r="H486" s="90">
        <v>-0.1</v>
      </c>
      <c r="I486" s="90">
        <v>-4.3593540000000002E-3</v>
      </c>
      <c r="J486" s="89">
        <v>0</v>
      </c>
    </row>
    <row r="487" spans="1:10" hidden="1" x14ac:dyDescent="0.2">
      <c r="A487">
        <f t="shared" si="7"/>
        <v>14</v>
      </c>
      <c r="B487" s="136">
        <v>39203</v>
      </c>
      <c r="C487" s="89" t="s">
        <v>156</v>
      </c>
      <c r="D487" s="89" t="s">
        <v>55</v>
      </c>
      <c r="E487" s="90">
        <v>4.6074427399999998</v>
      </c>
      <c r="F487" s="89">
        <v>0</v>
      </c>
      <c r="G487" s="90">
        <v>4.6074427399999998</v>
      </c>
      <c r="H487" s="90">
        <v>0</v>
      </c>
      <c r="I487" s="90">
        <v>0</v>
      </c>
      <c r="J487" s="89">
        <v>0</v>
      </c>
    </row>
    <row r="488" spans="1:10" hidden="1" x14ac:dyDescent="0.2">
      <c r="A488">
        <f t="shared" si="7"/>
        <v>14</v>
      </c>
      <c r="B488" s="136">
        <v>39203</v>
      </c>
      <c r="C488" s="89" t="s">
        <v>157</v>
      </c>
      <c r="D488" s="89" t="s">
        <v>55</v>
      </c>
      <c r="E488" s="90">
        <v>-1.61875729</v>
      </c>
      <c r="F488" s="89">
        <v>0</v>
      </c>
      <c r="G488" s="90">
        <v>-1.61875729</v>
      </c>
      <c r="H488" s="90">
        <v>0</v>
      </c>
      <c r="I488" s="90">
        <v>0</v>
      </c>
      <c r="J488" s="89">
        <v>0</v>
      </c>
    </row>
    <row r="489" spans="1:10" hidden="1" x14ac:dyDescent="0.2">
      <c r="A489">
        <f t="shared" si="7"/>
        <v>14</v>
      </c>
      <c r="B489" s="136">
        <v>39203</v>
      </c>
      <c r="C489" s="89" t="s">
        <v>158</v>
      </c>
      <c r="D489" s="89" t="s">
        <v>55</v>
      </c>
      <c r="E489" s="90">
        <v>-2.0096902499999998</v>
      </c>
      <c r="F489" s="89">
        <v>0</v>
      </c>
      <c r="G489" s="90">
        <v>-2.0096902499999998</v>
      </c>
      <c r="H489" s="90">
        <v>1.26E-2</v>
      </c>
      <c r="I489" s="90">
        <v>-2.5322097149999997E-2</v>
      </c>
      <c r="J489" s="89">
        <v>0</v>
      </c>
    </row>
    <row r="490" spans="1:10" hidden="1" x14ac:dyDescent="0.2">
      <c r="A490">
        <f t="shared" si="7"/>
        <v>14</v>
      </c>
      <c r="B490" s="136">
        <v>39203</v>
      </c>
      <c r="C490" s="89" t="s">
        <v>159</v>
      </c>
      <c r="D490" s="89" t="s">
        <v>55</v>
      </c>
      <c r="E490" s="90">
        <v>-0.97899519999999995</v>
      </c>
      <c r="F490" s="89">
        <v>0</v>
      </c>
      <c r="G490" s="90">
        <v>-0.97899519999999995</v>
      </c>
      <c r="H490" s="90">
        <v>0</v>
      </c>
      <c r="I490" s="90">
        <v>0</v>
      </c>
      <c r="J490" s="89">
        <v>0</v>
      </c>
    </row>
    <row r="491" spans="1:10" hidden="1" x14ac:dyDescent="0.2">
      <c r="A491">
        <f t="shared" si="7"/>
        <v>14</v>
      </c>
      <c r="B491" s="136">
        <v>39203</v>
      </c>
      <c r="C491" s="89" t="s">
        <v>101</v>
      </c>
      <c r="D491" s="89" t="s">
        <v>55</v>
      </c>
      <c r="E491" s="90">
        <v>4.4812829999999998E-2</v>
      </c>
      <c r="F491" s="89">
        <v>0</v>
      </c>
      <c r="G491" s="90">
        <v>4.4812829999999998E-2</v>
      </c>
      <c r="H491" s="90">
        <v>-0.1</v>
      </c>
      <c r="I491" s="90">
        <v>-4.481283E-3</v>
      </c>
      <c r="J491" s="89">
        <v>0</v>
      </c>
    </row>
    <row r="492" spans="1:10" hidden="1" x14ac:dyDescent="0.2">
      <c r="A492">
        <f t="shared" si="7"/>
        <v>14</v>
      </c>
      <c r="B492" s="136">
        <v>39234</v>
      </c>
      <c r="C492" s="89" t="s">
        <v>156</v>
      </c>
      <c r="D492" s="89" t="s">
        <v>55</v>
      </c>
      <c r="E492" s="90">
        <v>4.4347773799999999</v>
      </c>
      <c r="F492" s="89">
        <v>0</v>
      </c>
      <c r="G492" s="90">
        <v>4.4347773799999999</v>
      </c>
      <c r="H492" s="90">
        <v>0</v>
      </c>
      <c r="I492" s="90">
        <v>0</v>
      </c>
      <c r="J492" s="89">
        <v>0</v>
      </c>
    </row>
    <row r="493" spans="1:10" hidden="1" x14ac:dyDescent="0.2">
      <c r="A493">
        <f t="shared" si="7"/>
        <v>14</v>
      </c>
      <c r="B493" s="136">
        <v>39234</v>
      </c>
      <c r="C493" s="89" t="s">
        <v>157</v>
      </c>
      <c r="D493" s="89" t="s">
        <v>55</v>
      </c>
      <c r="E493" s="90">
        <v>-1.5580938499999999</v>
      </c>
      <c r="F493" s="89">
        <v>0</v>
      </c>
      <c r="G493" s="90">
        <v>-1.5580938499999999</v>
      </c>
      <c r="H493" s="90">
        <v>0</v>
      </c>
      <c r="I493" s="90">
        <v>0</v>
      </c>
      <c r="J493" s="89">
        <v>0</v>
      </c>
    </row>
    <row r="494" spans="1:10" hidden="1" x14ac:dyDescent="0.2">
      <c r="A494">
        <f t="shared" si="7"/>
        <v>14</v>
      </c>
      <c r="B494" s="136">
        <v>39234</v>
      </c>
      <c r="C494" s="89" t="s">
        <v>158</v>
      </c>
      <c r="D494" s="89" t="s">
        <v>55</v>
      </c>
      <c r="E494" s="90">
        <v>-1.9343764800000001</v>
      </c>
      <c r="F494" s="89">
        <v>0</v>
      </c>
      <c r="G494" s="90">
        <v>-1.9343764800000001</v>
      </c>
      <c r="H494" s="90">
        <v>1.26E-2</v>
      </c>
      <c r="I494" s="90">
        <v>-2.4373143648000001E-2</v>
      </c>
      <c r="J494" s="89">
        <v>0</v>
      </c>
    </row>
    <row r="495" spans="1:10" hidden="1" x14ac:dyDescent="0.2">
      <c r="A495">
        <f t="shared" si="7"/>
        <v>14</v>
      </c>
      <c r="B495" s="136">
        <v>39234</v>
      </c>
      <c r="C495" s="89" t="s">
        <v>159</v>
      </c>
      <c r="D495" s="89" t="s">
        <v>55</v>
      </c>
      <c r="E495" s="90">
        <v>-0.94230705000000003</v>
      </c>
      <c r="F495" s="89">
        <v>0</v>
      </c>
      <c r="G495" s="90">
        <v>-0.94230705000000003</v>
      </c>
      <c r="H495" s="90">
        <v>0</v>
      </c>
      <c r="I495" s="90">
        <v>0</v>
      </c>
      <c r="J495" s="89">
        <v>0</v>
      </c>
    </row>
    <row r="496" spans="1:10" hidden="1" x14ac:dyDescent="0.2">
      <c r="A496">
        <f t="shared" si="7"/>
        <v>14</v>
      </c>
      <c r="B496" s="136">
        <v>39234</v>
      </c>
      <c r="C496" s="89" t="s">
        <v>101</v>
      </c>
      <c r="D496" s="89" t="s">
        <v>55</v>
      </c>
      <c r="E496" s="90">
        <v>4.3133449999999997E-2</v>
      </c>
      <c r="F496" s="89">
        <v>0</v>
      </c>
      <c r="G496" s="90">
        <v>4.3133449999999997E-2</v>
      </c>
      <c r="H496" s="90">
        <v>-0.1</v>
      </c>
      <c r="I496" s="90">
        <v>-4.3133449999999997E-3</v>
      </c>
      <c r="J496" s="89">
        <v>0</v>
      </c>
    </row>
    <row r="497" spans="1:10" hidden="1" x14ac:dyDescent="0.2">
      <c r="A497">
        <f t="shared" si="7"/>
        <v>14</v>
      </c>
      <c r="B497" s="136">
        <v>39264</v>
      </c>
      <c r="C497" s="89" t="s">
        <v>156</v>
      </c>
      <c r="D497" s="89" t="s">
        <v>55</v>
      </c>
      <c r="E497" s="90">
        <v>4.5585691700000002</v>
      </c>
      <c r="F497" s="89">
        <v>0</v>
      </c>
      <c r="G497" s="90">
        <v>4.5585691700000002</v>
      </c>
      <c r="H497" s="90">
        <v>0</v>
      </c>
      <c r="I497" s="90">
        <v>0</v>
      </c>
      <c r="J497" s="89">
        <v>0</v>
      </c>
    </row>
    <row r="498" spans="1:10" hidden="1" x14ac:dyDescent="0.2">
      <c r="A498">
        <f t="shared" si="7"/>
        <v>14</v>
      </c>
      <c r="B498" s="136">
        <v>39264</v>
      </c>
      <c r="C498" s="89" t="s">
        <v>157</v>
      </c>
      <c r="D498" s="89" t="s">
        <v>55</v>
      </c>
      <c r="E498" s="90">
        <v>-1.60158628</v>
      </c>
      <c r="F498" s="89">
        <v>0</v>
      </c>
      <c r="G498" s="90">
        <v>-1.60158628</v>
      </c>
      <c r="H498" s="90">
        <v>0</v>
      </c>
      <c r="I498" s="90">
        <v>0</v>
      </c>
      <c r="J498" s="89">
        <v>0</v>
      </c>
    </row>
    <row r="499" spans="1:10" hidden="1" x14ac:dyDescent="0.2">
      <c r="A499">
        <f t="shared" si="7"/>
        <v>14</v>
      </c>
      <c r="B499" s="136">
        <v>39264</v>
      </c>
      <c r="C499" s="89" t="s">
        <v>158</v>
      </c>
      <c r="D499" s="89" t="s">
        <v>55</v>
      </c>
      <c r="E499" s="90">
        <v>-1.98837241</v>
      </c>
      <c r="F499" s="89">
        <v>0</v>
      </c>
      <c r="G499" s="90">
        <v>-1.98837241</v>
      </c>
      <c r="H499" s="90">
        <v>1.26E-2</v>
      </c>
      <c r="I499" s="90">
        <v>-2.5053492366000001E-2</v>
      </c>
      <c r="J499" s="89">
        <v>0</v>
      </c>
    </row>
    <row r="500" spans="1:10" hidden="1" x14ac:dyDescent="0.2">
      <c r="A500">
        <f t="shared" si="7"/>
        <v>14</v>
      </c>
      <c r="B500" s="136">
        <v>39264</v>
      </c>
      <c r="C500" s="89" t="s">
        <v>159</v>
      </c>
      <c r="D500" s="89" t="s">
        <v>55</v>
      </c>
      <c r="E500" s="90">
        <v>-0.96861048000000005</v>
      </c>
      <c r="F500" s="89">
        <v>0</v>
      </c>
      <c r="G500" s="90">
        <v>-0.96861048000000005</v>
      </c>
      <c r="H500" s="90">
        <v>0</v>
      </c>
      <c r="I500" s="90">
        <v>0</v>
      </c>
      <c r="J500" s="89">
        <v>0</v>
      </c>
    </row>
    <row r="501" spans="1:10" hidden="1" x14ac:dyDescent="0.2">
      <c r="A501">
        <f t="shared" si="7"/>
        <v>14</v>
      </c>
      <c r="B501" s="136">
        <v>39264</v>
      </c>
      <c r="C501" s="89" t="s">
        <v>101</v>
      </c>
      <c r="D501" s="89" t="s">
        <v>55</v>
      </c>
      <c r="E501" s="90">
        <v>4.4337479999999999E-2</v>
      </c>
      <c r="F501" s="89">
        <v>0</v>
      </c>
      <c r="G501" s="90">
        <v>4.4337479999999999E-2</v>
      </c>
      <c r="H501" s="90">
        <v>-0.1</v>
      </c>
      <c r="I501" s="90">
        <v>-4.4337480000000004E-3</v>
      </c>
      <c r="J501" s="89">
        <v>0</v>
      </c>
    </row>
    <row r="502" spans="1:10" hidden="1" x14ac:dyDescent="0.2">
      <c r="A502">
        <f t="shared" si="7"/>
        <v>14</v>
      </c>
      <c r="B502" s="136">
        <v>39295</v>
      </c>
      <c r="C502" s="89" t="s">
        <v>156</v>
      </c>
      <c r="D502" s="89" t="s">
        <v>55</v>
      </c>
      <c r="E502" s="90">
        <v>4.5337394700000004</v>
      </c>
      <c r="F502" s="89">
        <v>0</v>
      </c>
      <c r="G502" s="90">
        <v>4.5337394700000004</v>
      </c>
      <c r="H502" s="90">
        <v>0</v>
      </c>
      <c r="I502" s="90">
        <v>0</v>
      </c>
      <c r="J502" s="89">
        <v>0</v>
      </c>
    </row>
    <row r="503" spans="1:10" hidden="1" x14ac:dyDescent="0.2">
      <c r="A503">
        <f t="shared" si="7"/>
        <v>14</v>
      </c>
      <c r="B503" s="136">
        <v>39295</v>
      </c>
      <c r="C503" s="89" t="s">
        <v>157</v>
      </c>
      <c r="D503" s="89" t="s">
        <v>55</v>
      </c>
      <c r="E503" s="90">
        <v>-1.59286273</v>
      </c>
      <c r="F503" s="89">
        <v>0</v>
      </c>
      <c r="G503" s="90">
        <v>-1.59286273</v>
      </c>
      <c r="H503" s="90">
        <v>0</v>
      </c>
      <c r="I503" s="90">
        <v>0</v>
      </c>
      <c r="J503" s="89">
        <v>0</v>
      </c>
    </row>
    <row r="504" spans="1:10" hidden="1" x14ac:dyDescent="0.2">
      <c r="A504">
        <f t="shared" si="7"/>
        <v>14</v>
      </c>
      <c r="B504" s="136">
        <v>39295</v>
      </c>
      <c r="C504" s="89" t="s">
        <v>158</v>
      </c>
      <c r="D504" s="89" t="s">
        <v>55</v>
      </c>
      <c r="E504" s="90">
        <v>-1.9775421</v>
      </c>
      <c r="F504" s="89">
        <v>0</v>
      </c>
      <c r="G504" s="90">
        <v>-1.9775421</v>
      </c>
      <c r="H504" s="90">
        <v>1.26E-2</v>
      </c>
      <c r="I504" s="90">
        <v>-2.491703046E-2</v>
      </c>
      <c r="J504" s="89">
        <v>0</v>
      </c>
    </row>
    <row r="505" spans="1:10" hidden="1" x14ac:dyDescent="0.2">
      <c r="A505">
        <f t="shared" si="7"/>
        <v>14</v>
      </c>
      <c r="B505" s="136">
        <v>39295</v>
      </c>
      <c r="C505" s="89" t="s">
        <v>159</v>
      </c>
      <c r="D505" s="89" t="s">
        <v>55</v>
      </c>
      <c r="E505" s="90">
        <v>-0.96333464000000002</v>
      </c>
      <c r="F505" s="89">
        <v>0</v>
      </c>
      <c r="G505" s="90">
        <v>-0.96333464000000002</v>
      </c>
      <c r="H505" s="90">
        <v>0</v>
      </c>
      <c r="I505" s="90">
        <v>0</v>
      </c>
      <c r="J505" s="89">
        <v>0</v>
      </c>
    </row>
    <row r="506" spans="1:10" hidden="1" x14ac:dyDescent="0.2">
      <c r="A506">
        <f t="shared" ref="A506:A569" si="8">INDEX(BucketTable,MATCH(B506,SumMonths,0),1)</f>
        <v>14</v>
      </c>
      <c r="B506" s="136">
        <v>39295</v>
      </c>
      <c r="C506" s="89" t="s">
        <v>101</v>
      </c>
      <c r="D506" s="89" t="s">
        <v>55</v>
      </c>
      <c r="E506" s="90">
        <v>4.409598E-2</v>
      </c>
      <c r="F506" s="89">
        <v>0</v>
      </c>
      <c r="G506" s="90">
        <v>4.409598E-2</v>
      </c>
      <c r="H506" s="90">
        <v>-0.1</v>
      </c>
      <c r="I506" s="90">
        <v>-4.4095979999999998E-3</v>
      </c>
      <c r="J506" s="89">
        <v>0</v>
      </c>
    </row>
    <row r="507" spans="1:10" hidden="1" x14ac:dyDescent="0.2">
      <c r="A507">
        <f t="shared" si="8"/>
        <v>14</v>
      </c>
      <c r="B507" s="136">
        <v>39326</v>
      </c>
      <c r="C507" s="89" t="s">
        <v>156</v>
      </c>
      <c r="D507" s="89" t="s">
        <v>55</v>
      </c>
      <c r="E507" s="90">
        <v>4.3634678899999999</v>
      </c>
      <c r="F507" s="89">
        <v>0</v>
      </c>
      <c r="G507" s="90">
        <v>4.3634678899999999</v>
      </c>
      <c r="H507" s="90">
        <v>0</v>
      </c>
      <c r="I507" s="90">
        <v>0</v>
      </c>
      <c r="J507" s="89">
        <v>0</v>
      </c>
    </row>
    <row r="508" spans="1:10" hidden="1" x14ac:dyDescent="0.2">
      <c r="A508">
        <f t="shared" si="8"/>
        <v>14</v>
      </c>
      <c r="B508" s="136">
        <v>39326</v>
      </c>
      <c r="C508" s="89" t="s">
        <v>157</v>
      </c>
      <c r="D508" s="89" t="s">
        <v>55</v>
      </c>
      <c r="E508" s="90">
        <v>-1.5330403100000001</v>
      </c>
      <c r="F508" s="89">
        <v>0</v>
      </c>
      <c r="G508" s="90">
        <v>-1.5330403100000001</v>
      </c>
      <c r="H508" s="90">
        <v>0</v>
      </c>
      <c r="I508" s="90">
        <v>0</v>
      </c>
      <c r="J508" s="89">
        <v>0</v>
      </c>
    </row>
    <row r="509" spans="1:10" hidden="1" x14ac:dyDescent="0.2">
      <c r="A509">
        <f t="shared" si="8"/>
        <v>14</v>
      </c>
      <c r="B509" s="136">
        <v>39326</v>
      </c>
      <c r="C509" s="89" t="s">
        <v>158</v>
      </c>
      <c r="D509" s="89" t="s">
        <v>55</v>
      </c>
      <c r="E509" s="90">
        <v>-1.9032724599999999</v>
      </c>
      <c r="F509" s="89">
        <v>0</v>
      </c>
      <c r="G509" s="90">
        <v>-1.9032724599999999</v>
      </c>
      <c r="H509" s="90">
        <v>1.26E-2</v>
      </c>
      <c r="I509" s="90">
        <v>-2.3981232995999999E-2</v>
      </c>
      <c r="J509" s="89">
        <v>0</v>
      </c>
    </row>
    <row r="510" spans="1:10" hidden="1" x14ac:dyDescent="0.2">
      <c r="A510">
        <f t="shared" si="8"/>
        <v>14</v>
      </c>
      <c r="B510" s="136">
        <v>39326</v>
      </c>
      <c r="C510" s="89" t="s">
        <v>159</v>
      </c>
      <c r="D510" s="89" t="s">
        <v>55</v>
      </c>
      <c r="E510" s="90">
        <v>-0.92715512</v>
      </c>
      <c r="F510" s="89">
        <v>0</v>
      </c>
      <c r="G510" s="90">
        <v>-0.92715512</v>
      </c>
      <c r="H510" s="90">
        <v>0</v>
      </c>
      <c r="I510" s="90">
        <v>0</v>
      </c>
      <c r="J510" s="89">
        <v>0</v>
      </c>
    </row>
    <row r="511" spans="1:10" hidden="1" x14ac:dyDescent="0.2">
      <c r="A511">
        <f t="shared" si="8"/>
        <v>14</v>
      </c>
      <c r="B511" s="136">
        <v>39326</v>
      </c>
      <c r="C511" s="89" t="s">
        <v>101</v>
      </c>
      <c r="D511" s="89" t="s">
        <v>55</v>
      </c>
      <c r="E511" s="90">
        <v>4.2439879999999999E-2</v>
      </c>
      <c r="F511" s="89">
        <v>0</v>
      </c>
      <c r="G511" s="90">
        <v>4.2439879999999999E-2</v>
      </c>
      <c r="H511" s="90">
        <v>-0.1</v>
      </c>
      <c r="I511" s="90">
        <v>-4.2439879999999998E-3</v>
      </c>
      <c r="J511" s="89">
        <v>0</v>
      </c>
    </row>
    <row r="512" spans="1:10" hidden="1" x14ac:dyDescent="0.2">
      <c r="A512">
        <f t="shared" si="8"/>
        <v>14</v>
      </c>
      <c r="B512" s="136">
        <v>39356</v>
      </c>
      <c r="C512" s="89" t="s">
        <v>156</v>
      </c>
      <c r="D512" s="89" t="s">
        <v>55</v>
      </c>
      <c r="E512" s="90">
        <v>4.4849028799999999</v>
      </c>
      <c r="F512" s="89">
        <v>0</v>
      </c>
      <c r="G512" s="90">
        <v>4.4849028799999999</v>
      </c>
      <c r="H512" s="90">
        <v>0</v>
      </c>
      <c r="I512" s="90">
        <v>0</v>
      </c>
      <c r="J512" s="89">
        <v>0</v>
      </c>
    </row>
    <row r="513" spans="1:10" hidden="1" x14ac:dyDescent="0.2">
      <c r="A513">
        <f t="shared" si="8"/>
        <v>14</v>
      </c>
      <c r="B513" s="136">
        <v>39356</v>
      </c>
      <c r="C513" s="89" t="s">
        <v>157</v>
      </c>
      <c r="D513" s="89" t="s">
        <v>55</v>
      </c>
      <c r="E513" s="90">
        <v>-1.5757047099999999</v>
      </c>
      <c r="F513" s="89">
        <v>0</v>
      </c>
      <c r="G513" s="90">
        <v>-1.5757047099999999</v>
      </c>
      <c r="H513" s="90">
        <v>0</v>
      </c>
      <c r="I513" s="90">
        <v>0</v>
      </c>
      <c r="J513" s="89">
        <v>0</v>
      </c>
    </row>
    <row r="514" spans="1:10" hidden="1" x14ac:dyDescent="0.2">
      <c r="A514">
        <f t="shared" si="8"/>
        <v>14</v>
      </c>
      <c r="B514" s="136">
        <v>39356</v>
      </c>
      <c r="C514" s="89" t="s">
        <v>158</v>
      </c>
      <c r="D514" s="89" t="s">
        <v>55</v>
      </c>
      <c r="E514" s="90">
        <v>-1.9562403900000001</v>
      </c>
      <c r="F514" s="89">
        <v>0</v>
      </c>
      <c r="G514" s="90">
        <v>-1.9562403900000001</v>
      </c>
      <c r="H514" s="90">
        <v>1.26E-2</v>
      </c>
      <c r="I514" s="90">
        <v>-2.4648628914E-2</v>
      </c>
      <c r="J514" s="89">
        <v>0</v>
      </c>
    </row>
    <row r="515" spans="1:10" hidden="1" x14ac:dyDescent="0.2">
      <c r="A515">
        <f t="shared" si="8"/>
        <v>14</v>
      </c>
      <c r="B515" s="136">
        <v>39356</v>
      </c>
      <c r="C515" s="89" t="s">
        <v>159</v>
      </c>
      <c r="D515" s="89" t="s">
        <v>55</v>
      </c>
      <c r="E515" s="90">
        <v>-0.95295777999999998</v>
      </c>
      <c r="F515" s="89">
        <v>0</v>
      </c>
      <c r="G515" s="90">
        <v>-0.95295777999999998</v>
      </c>
      <c r="H515" s="90">
        <v>0</v>
      </c>
      <c r="I515" s="90">
        <v>0</v>
      </c>
      <c r="J515" s="89">
        <v>0</v>
      </c>
    </row>
    <row r="516" spans="1:10" hidden="1" x14ac:dyDescent="0.2">
      <c r="A516">
        <f t="shared" si="8"/>
        <v>14</v>
      </c>
      <c r="B516" s="136">
        <v>39356</v>
      </c>
      <c r="C516" s="89" t="s">
        <v>101</v>
      </c>
      <c r="D516" s="89" t="s">
        <v>55</v>
      </c>
      <c r="E516" s="90">
        <v>4.3620979999999997E-2</v>
      </c>
      <c r="F516" s="89">
        <v>0</v>
      </c>
      <c r="G516" s="90">
        <v>4.3620979999999997E-2</v>
      </c>
      <c r="H516" s="90">
        <v>-0.1</v>
      </c>
      <c r="I516" s="90">
        <v>-4.362098E-3</v>
      </c>
      <c r="J516" s="89">
        <v>0</v>
      </c>
    </row>
    <row r="517" spans="1:10" hidden="1" x14ac:dyDescent="0.2">
      <c r="A517">
        <f t="shared" si="8"/>
        <v>14</v>
      </c>
      <c r="B517" s="136">
        <v>39387</v>
      </c>
      <c r="C517" s="89" t="s">
        <v>156</v>
      </c>
      <c r="D517" s="89" t="s">
        <v>55</v>
      </c>
      <c r="E517" s="90">
        <v>4.3162239600000003</v>
      </c>
      <c r="F517" s="89">
        <v>0</v>
      </c>
      <c r="G517" s="90">
        <v>4.3162239600000003</v>
      </c>
      <c r="H517" s="90">
        <v>-5.4635405540499997E-3</v>
      </c>
      <c r="I517" s="90">
        <v>-2.3581864645822286E-2</v>
      </c>
      <c r="J517" s="89">
        <v>0</v>
      </c>
    </row>
    <row r="518" spans="1:10" hidden="1" x14ac:dyDescent="0.2">
      <c r="A518">
        <f t="shared" si="8"/>
        <v>14</v>
      </c>
      <c r="B518" s="136">
        <v>39387</v>
      </c>
      <c r="C518" s="89" t="s">
        <v>157</v>
      </c>
      <c r="D518" s="89" t="s">
        <v>55</v>
      </c>
      <c r="E518" s="90">
        <v>-1.5164418500000001</v>
      </c>
      <c r="F518" s="89">
        <v>0</v>
      </c>
      <c r="G518" s="90">
        <v>-1.5164418500000001</v>
      </c>
      <c r="H518" s="90">
        <v>1.3189554213999999E-2</v>
      </c>
      <c r="I518" s="90">
        <v>-2.0001191992953457E-2</v>
      </c>
      <c r="J518" s="89">
        <v>0</v>
      </c>
    </row>
    <row r="519" spans="1:10" hidden="1" x14ac:dyDescent="0.2">
      <c r="A519">
        <f t="shared" si="8"/>
        <v>14</v>
      </c>
      <c r="B519" s="136">
        <v>39387</v>
      </c>
      <c r="C519" s="89" t="s">
        <v>158</v>
      </c>
      <c r="D519" s="89" t="s">
        <v>55</v>
      </c>
      <c r="E519" s="90">
        <v>-1.88266544</v>
      </c>
      <c r="F519" s="89">
        <v>0</v>
      </c>
      <c r="G519" s="90">
        <v>-1.88266544</v>
      </c>
      <c r="H519" s="90">
        <v>1.26E-2</v>
      </c>
      <c r="I519" s="90">
        <v>-2.3721584544000002E-2</v>
      </c>
      <c r="J519" s="89">
        <v>0</v>
      </c>
    </row>
    <row r="520" spans="1:10" hidden="1" x14ac:dyDescent="0.2">
      <c r="A520">
        <f t="shared" si="8"/>
        <v>14</v>
      </c>
      <c r="B520" s="136">
        <v>39387</v>
      </c>
      <c r="C520" s="89" t="s">
        <v>159</v>
      </c>
      <c r="D520" s="89" t="s">
        <v>55</v>
      </c>
      <c r="E520" s="90">
        <v>-0.91711666999999997</v>
      </c>
      <c r="F520" s="89">
        <v>0</v>
      </c>
      <c r="G520" s="90">
        <v>-0.91711666999999997</v>
      </c>
      <c r="H520" s="90">
        <v>0</v>
      </c>
      <c r="I520" s="90">
        <v>0</v>
      </c>
      <c r="J520" s="89">
        <v>0</v>
      </c>
    </row>
    <row r="521" spans="1:10" hidden="1" x14ac:dyDescent="0.2">
      <c r="A521">
        <f t="shared" si="8"/>
        <v>14</v>
      </c>
      <c r="B521" s="136">
        <v>39387</v>
      </c>
      <c r="C521" s="89" t="s">
        <v>101</v>
      </c>
      <c r="D521" s="89" t="s">
        <v>55</v>
      </c>
      <c r="E521" s="90">
        <v>4.1980379999999998E-2</v>
      </c>
      <c r="F521" s="89">
        <v>0</v>
      </c>
      <c r="G521" s="90">
        <v>4.1980379999999998E-2</v>
      </c>
      <c r="H521" s="90">
        <v>-0.1</v>
      </c>
      <c r="I521" s="90">
        <v>-4.1980380000000003E-3</v>
      </c>
      <c r="J521" s="89">
        <v>0</v>
      </c>
    </row>
    <row r="522" spans="1:10" hidden="1" x14ac:dyDescent="0.2">
      <c r="A522">
        <f t="shared" si="8"/>
        <v>14</v>
      </c>
      <c r="B522" s="136">
        <v>39417</v>
      </c>
      <c r="C522" s="89" t="s">
        <v>156</v>
      </c>
      <c r="D522" s="89" t="s">
        <v>55</v>
      </c>
      <c r="E522" s="90">
        <v>4.43610405</v>
      </c>
      <c r="F522" s="89">
        <v>0</v>
      </c>
      <c r="G522" s="90">
        <v>4.43610405</v>
      </c>
      <c r="H522" s="90">
        <v>-1.028084754944E-2</v>
      </c>
      <c r="I522" s="90">
        <v>-4.5606909451503357E-2</v>
      </c>
      <c r="J522" s="89">
        <v>0</v>
      </c>
    </row>
    <row r="523" spans="1:10" hidden="1" x14ac:dyDescent="0.2">
      <c r="A523">
        <f t="shared" si="8"/>
        <v>14</v>
      </c>
      <c r="B523" s="136">
        <v>39417</v>
      </c>
      <c r="C523" s="89" t="s">
        <v>157</v>
      </c>
      <c r="D523" s="89" t="s">
        <v>55</v>
      </c>
      <c r="E523" s="90">
        <v>-1.55855996</v>
      </c>
      <c r="F523" s="89">
        <v>0</v>
      </c>
      <c r="G523" s="90">
        <v>-1.55855996</v>
      </c>
      <c r="H523" s="90">
        <v>6.9863796229999997E-3</v>
      </c>
      <c r="I523" s="90">
        <v>-1.0888691545767694E-2</v>
      </c>
      <c r="J523" s="89">
        <v>0</v>
      </c>
    </row>
    <row r="524" spans="1:10" hidden="1" x14ac:dyDescent="0.2">
      <c r="A524">
        <f t="shared" si="8"/>
        <v>14</v>
      </c>
      <c r="B524" s="136">
        <v>39417</v>
      </c>
      <c r="C524" s="89" t="s">
        <v>158</v>
      </c>
      <c r="D524" s="89" t="s">
        <v>55</v>
      </c>
      <c r="E524" s="90">
        <v>-1.93495515</v>
      </c>
      <c r="F524" s="89">
        <v>0</v>
      </c>
      <c r="G524" s="90">
        <v>-1.93495515</v>
      </c>
      <c r="H524" s="90">
        <v>1.26E-2</v>
      </c>
      <c r="I524" s="90">
        <v>-2.438043489E-2</v>
      </c>
      <c r="J524" s="89">
        <v>0</v>
      </c>
    </row>
    <row r="525" spans="1:10" hidden="1" x14ac:dyDescent="0.2">
      <c r="A525">
        <f t="shared" si="8"/>
        <v>14</v>
      </c>
      <c r="B525" s="136">
        <v>39417</v>
      </c>
      <c r="C525" s="89" t="s">
        <v>159</v>
      </c>
      <c r="D525" s="89" t="s">
        <v>55</v>
      </c>
      <c r="E525" s="90">
        <v>-0.94258894000000004</v>
      </c>
      <c r="F525" s="89">
        <v>0</v>
      </c>
      <c r="G525" s="90">
        <v>-0.94258894000000004</v>
      </c>
      <c r="H525" s="90">
        <v>0</v>
      </c>
      <c r="I525" s="90">
        <v>0</v>
      </c>
      <c r="J525" s="89">
        <v>0</v>
      </c>
    </row>
    <row r="526" spans="1:10" hidden="1" x14ac:dyDescent="0.2">
      <c r="A526">
        <f t="shared" si="8"/>
        <v>14</v>
      </c>
      <c r="B526" s="136">
        <v>39417</v>
      </c>
      <c r="C526" s="89" t="s">
        <v>101</v>
      </c>
      <c r="D526" s="89" t="s">
        <v>55</v>
      </c>
      <c r="E526" s="90">
        <v>4.3146360000000002E-2</v>
      </c>
      <c r="F526" s="89">
        <v>0</v>
      </c>
      <c r="G526" s="90">
        <v>4.3146360000000002E-2</v>
      </c>
      <c r="H526" s="90">
        <v>-0.1</v>
      </c>
      <c r="I526" s="90">
        <v>-4.3146360000000002E-3</v>
      </c>
      <c r="J526" s="89">
        <v>0</v>
      </c>
    </row>
    <row r="527" spans="1:10" hidden="1" x14ac:dyDescent="0.2">
      <c r="A527">
        <f t="shared" si="8"/>
        <v>14</v>
      </c>
      <c r="B527" s="136">
        <v>39448</v>
      </c>
      <c r="C527" s="89" t="s">
        <v>156</v>
      </c>
      <c r="D527" s="89" t="s">
        <v>55</v>
      </c>
      <c r="E527" s="90">
        <v>4.4113224300000002</v>
      </c>
      <c r="F527" s="89">
        <v>0</v>
      </c>
      <c r="G527" s="90">
        <v>4.4113224300000002</v>
      </c>
      <c r="H527" s="90">
        <v>0</v>
      </c>
      <c r="I527" s="90">
        <v>0</v>
      </c>
      <c r="J527" s="89">
        <v>0</v>
      </c>
    </row>
    <row r="528" spans="1:10" hidden="1" x14ac:dyDescent="0.2">
      <c r="A528">
        <f t="shared" si="8"/>
        <v>14</v>
      </c>
      <c r="B528" s="136">
        <v>39448</v>
      </c>
      <c r="C528" s="89" t="s">
        <v>157</v>
      </c>
      <c r="D528" s="89" t="s">
        <v>55</v>
      </c>
      <c r="E528" s="90">
        <v>-1.5498533000000001</v>
      </c>
      <c r="F528" s="89">
        <v>0</v>
      </c>
      <c r="G528" s="90">
        <v>-1.5498533000000001</v>
      </c>
      <c r="H528" s="90">
        <v>-2.0884871482849999E-2</v>
      </c>
      <c r="I528" s="90">
        <v>3.2368486987770964E-2</v>
      </c>
      <c r="J528" s="89">
        <v>0</v>
      </c>
    </row>
    <row r="529" spans="1:10" hidden="1" x14ac:dyDescent="0.2">
      <c r="A529">
        <f t="shared" si="8"/>
        <v>14</v>
      </c>
      <c r="B529" s="136">
        <v>39448</v>
      </c>
      <c r="C529" s="89" t="s">
        <v>158</v>
      </c>
      <c r="D529" s="89" t="s">
        <v>55</v>
      </c>
      <c r="E529" s="90">
        <v>-1.9241458199999999</v>
      </c>
      <c r="F529" s="89">
        <v>0</v>
      </c>
      <c r="G529" s="90">
        <v>-1.9241458199999999</v>
      </c>
      <c r="H529" s="90">
        <v>1.26E-2</v>
      </c>
      <c r="I529" s="90">
        <v>-2.4244237331999999E-2</v>
      </c>
      <c r="J529" s="89">
        <v>0</v>
      </c>
    </row>
    <row r="530" spans="1:10" hidden="1" x14ac:dyDescent="0.2">
      <c r="A530">
        <f t="shared" si="8"/>
        <v>14</v>
      </c>
      <c r="B530" s="136">
        <v>39448</v>
      </c>
      <c r="C530" s="89" t="s">
        <v>159</v>
      </c>
      <c r="D530" s="89" t="s">
        <v>55</v>
      </c>
      <c r="E530" s="90">
        <v>-0.93732331000000002</v>
      </c>
      <c r="F530" s="89">
        <v>0</v>
      </c>
      <c r="G530" s="90">
        <v>-0.93732331000000002</v>
      </c>
      <c r="H530" s="90">
        <v>0</v>
      </c>
      <c r="I530" s="90">
        <v>0</v>
      </c>
      <c r="J530" s="89">
        <v>0</v>
      </c>
    </row>
    <row r="531" spans="1:10" hidden="1" x14ac:dyDescent="0.2">
      <c r="A531">
        <f t="shared" si="8"/>
        <v>14</v>
      </c>
      <c r="B531" s="136">
        <v>39479</v>
      </c>
      <c r="C531" s="89" t="s">
        <v>156</v>
      </c>
      <c r="D531" s="89" t="s">
        <v>55</v>
      </c>
      <c r="E531" s="90">
        <v>4.1035510899999998</v>
      </c>
      <c r="F531" s="89">
        <v>0</v>
      </c>
      <c r="G531" s="90">
        <v>4.1035510899999998</v>
      </c>
      <c r="H531" s="90">
        <v>0</v>
      </c>
      <c r="I531" s="90">
        <v>0</v>
      </c>
      <c r="J531" s="89">
        <v>0</v>
      </c>
    </row>
    <row r="532" spans="1:10" hidden="1" x14ac:dyDescent="0.2">
      <c r="A532">
        <f t="shared" si="8"/>
        <v>14</v>
      </c>
      <c r="B532" s="136">
        <v>39479</v>
      </c>
      <c r="C532" s="89" t="s">
        <v>157</v>
      </c>
      <c r="D532" s="89" t="s">
        <v>55</v>
      </c>
      <c r="E532" s="90">
        <v>-1.44172236</v>
      </c>
      <c r="F532" s="89">
        <v>0</v>
      </c>
      <c r="G532" s="90">
        <v>-1.44172236</v>
      </c>
      <c r="H532" s="90">
        <v>-6.5023899078400001E-3</v>
      </c>
      <c r="I532" s="90">
        <v>9.3746409235712681E-3</v>
      </c>
      <c r="J532" s="89">
        <v>0</v>
      </c>
    </row>
    <row r="533" spans="1:10" hidden="1" x14ac:dyDescent="0.2">
      <c r="A533">
        <f t="shared" si="8"/>
        <v>14</v>
      </c>
      <c r="B533" s="136">
        <v>39479</v>
      </c>
      <c r="C533" s="89" t="s">
        <v>158</v>
      </c>
      <c r="D533" s="89" t="s">
        <v>55</v>
      </c>
      <c r="E533" s="90">
        <v>-1.78990106</v>
      </c>
      <c r="F533" s="89">
        <v>0</v>
      </c>
      <c r="G533" s="90">
        <v>-1.78990106</v>
      </c>
      <c r="H533" s="90">
        <v>1.26E-2</v>
      </c>
      <c r="I533" s="90">
        <v>-2.2552753356000002E-2</v>
      </c>
      <c r="J533" s="89">
        <v>0</v>
      </c>
    </row>
    <row r="534" spans="1:10" hidden="1" x14ac:dyDescent="0.2">
      <c r="A534">
        <f t="shared" si="8"/>
        <v>14</v>
      </c>
      <c r="B534" s="136">
        <v>39479</v>
      </c>
      <c r="C534" s="89" t="s">
        <v>159</v>
      </c>
      <c r="D534" s="89" t="s">
        <v>55</v>
      </c>
      <c r="E534" s="90">
        <v>-0.87192767000000004</v>
      </c>
      <c r="F534" s="89">
        <v>0</v>
      </c>
      <c r="G534" s="90">
        <v>-0.87192767000000004</v>
      </c>
      <c r="H534" s="90">
        <v>0</v>
      </c>
      <c r="I534" s="90">
        <v>0</v>
      </c>
      <c r="J534" s="89">
        <v>0</v>
      </c>
    </row>
    <row r="535" spans="1:10" hidden="1" x14ac:dyDescent="0.2">
      <c r="A535">
        <f t="shared" si="8"/>
        <v>14</v>
      </c>
      <c r="B535" s="136">
        <v>39508</v>
      </c>
      <c r="C535" s="89" t="s">
        <v>156</v>
      </c>
      <c r="D535" s="89" t="s">
        <v>55</v>
      </c>
      <c r="E535" s="90">
        <v>4.3633983900000004</v>
      </c>
      <c r="F535" s="89">
        <v>0</v>
      </c>
      <c r="G535" s="90">
        <v>4.3633983900000004</v>
      </c>
      <c r="H535" s="90">
        <v>0</v>
      </c>
      <c r="I535" s="90">
        <v>0</v>
      </c>
      <c r="J535" s="89">
        <v>0</v>
      </c>
    </row>
    <row r="536" spans="1:10" hidden="1" x14ac:dyDescent="0.2">
      <c r="A536">
        <f t="shared" si="8"/>
        <v>14</v>
      </c>
      <c r="B536" s="136">
        <v>39508</v>
      </c>
      <c r="C536" s="89" t="s">
        <v>157</v>
      </c>
      <c r="D536" s="89" t="s">
        <v>55</v>
      </c>
      <c r="E536" s="90">
        <v>-1.5330158899999999</v>
      </c>
      <c r="F536" s="89">
        <v>0</v>
      </c>
      <c r="G536" s="90">
        <v>-1.5330158899999999</v>
      </c>
      <c r="H536" s="90">
        <v>1.9827246664999999E-2</v>
      </c>
      <c r="I536" s="90">
        <v>-3.0395484192394503E-2</v>
      </c>
      <c r="J536" s="89">
        <v>0</v>
      </c>
    </row>
    <row r="537" spans="1:10" hidden="1" x14ac:dyDescent="0.2">
      <c r="A537">
        <f t="shared" si="8"/>
        <v>14</v>
      </c>
      <c r="B537" s="136">
        <v>39508</v>
      </c>
      <c r="C537" s="89" t="s">
        <v>158</v>
      </c>
      <c r="D537" s="89" t="s">
        <v>55</v>
      </c>
      <c r="E537" s="90">
        <v>-1.9032421500000001</v>
      </c>
      <c r="F537" s="89">
        <v>0</v>
      </c>
      <c r="G537" s="90">
        <v>-1.9032421500000001</v>
      </c>
      <c r="H537" s="90">
        <v>1.26E-2</v>
      </c>
      <c r="I537" s="90">
        <v>-2.3980851090000001E-2</v>
      </c>
      <c r="J537" s="89">
        <v>0</v>
      </c>
    </row>
    <row r="538" spans="1:10" hidden="1" x14ac:dyDescent="0.2">
      <c r="A538">
        <f t="shared" si="8"/>
        <v>14</v>
      </c>
      <c r="B538" s="136">
        <v>39508</v>
      </c>
      <c r="C538" s="89" t="s">
        <v>159</v>
      </c>
      <c r="D538" s="89" t="s">
        <v>55</v>
      </c>
      <c r="E538" s="90">
        <v>-0.92714034999999995</v>
      </c>
      <c r="F538" s="89">
        <v>0</v>
      </c>
      <c r="G538" s="90">
        <v>-0.92714034999999995</v>
      </c>
      <c r="H538" s="90">
        <v>0</v>
      </c>
      <c r="I538" s="90">
        <v>0</v>
      </c>
      <c r="J538" s="89">
        <v>0</v>
      </c>
    </row>
    <row r="539" spans="1:10" hidden="1" x14ac:dyDescent="0.2">
      <c r="A539">
        <f t="shared" si="8"/>
        <v>14</v>
      </c>
      <c r="B539" s="136">
        <v>39539</v>
      </c>
      <c r="C539" s="89" t="s">
        <v>156</v>
      </c>
      <c r="D539" s="89" t="s">
        <v>55</v>
      </c>
      <c r="E539" s="90">
        <v>4.1987042499999996</v>
      </c>
      <c r="F539" s="89">
        <v>0</v>
      </c>
      <c r="G539" s="90">
        <v>4.1987042499999996</v>
      </c>
      <c r="H539" s="90">
        <v>0</v>
      </c>
      <c r="I539" s="90">
        <v>0</v>
      </c>
      <c r="J539" s="89">
        <v>0</v>
      </c>
    </row>
    <row r="540" spans="1:10" hidden="1" x14ac:dyDescent="0.2">
      <c r="A540">
        <f t="shared" si="8"/>
        <v>14</v>
      </c>
      <c r="B540" s="136">
        <v>39539</v>
      </c>
      <c r="C540" s="89" t="s">
        <v>157</v>
      </c>
      <c r="D540" s="89" t="s">
        <v>55</v>
      </c>
      <c r="E540" s="90">
        <v>-1.47515303</v>
      </c>
      <c r="F540" s="89">
        <v>0</v>
      </c>
      <c r="G540" s="90">
        <v>-1.47515303</v>
      </c>
      <c r="H540" s="90">
        <v>0</v>
      </c>
      <c r="I540" s="90">
        <v>0</v>
      </c>
      <c r="J540" s="89">
        <v>0</v>
      </c>
    </row>
    <row r="541" spans="1:10" hidden="1" x14ac:dyDescent="0.2">
      <c r="A541">
        <f t="shared" si="8"/>
        <v>14</v>
      </c>
      <c r="B541" s="136">
        <v>39539</v>
      </c>
      <c r="C541" s="89" t="s">
        <v>158</v>
      </c>
      <c r="D541" s="89" t="s">
        <v>55</v>
      </c>
      <c r="E541" s="90">
        <v>-1.83140529</v>
      </c>
      <c r="F541" s="89">
        <v>0</v>
      </c>
      <c r="G541" s="90">
        <v>-1.83140529</v>
      </c>
      <c r="H541" s="90">
        <v>1.26E-2</v>
      </c>
      <c r="I541" s="90">
        <v>-2.3075706654000001E-2</v>
      </c>
      <c r="J541" s="89">
        <v>0</v>
      </c>
    </row>
    <row r="542" spans="1:10" hidden="1" x14ac:dyDescent="0.2">
      <c r="A542">
        <f t="shared" si="8"/>
        <v>14</v>
      </c>
      <c r="B542" s="136">
        <v>39539</v>
      </c>
      <c r="C542" s="89" t="s">
        <v>159</v>
      </c>
      <c r="D542" s="89" t="s">
        <v>55</v>
      </c>
      <c r="E542" s="90">
        <v>-0.89214592999999998</v>
      </c>
      <c r="F542" s="89">
        <v>0</v>
      </c>
      <c r="G542" s="90">
        <v>-0.89214592999999998</v>
      </c>
      <c r="H542" s="90">
        <v>0</v>
      </c>
      <c r="I542" s="90">
        <v>0</v>
      </c>
      <c r="J542" s="89">
        <v>0</v>
      </c>
    </row>
    <row r="543" spans="1:10" hidden="1" x14ac:dyDescent="0.2">
      <c r="A543">
        <f t="shared" si="8"/>
        <v>14</v>
      </c>
      <c r="B543" s="136">
        <v>39569</v>
      </c>
      <c r="C543" s="89" t="s">
        <v>156</v>
      </c>
      <c r="D543" s="89" t="s">
        <v>55</v>
      </c>
      <c r="E543" s="90">
        <v>4.3147385299999996</v>
      </c>
      <c r="F543" s="89">
        <v>0</v>
      </c>
      <c r="G543" s="90">
        <v>4.3147385299999996</v>
      </c>
      <c r="H543" s="90">
        <v>0</v>
      </c>
      <c r="I543" s="90">
        <v>0</v>
      </c>
      <c r="J543" s="89">
        <v>0</v>
      </c>
    </row>
    <row r="544" spans="1:10" hidden="1" x14ac:dyDescent="0.2">
      <c r="A544">
        <f t="shared" si="8"/>
        <v>14</v>
      </c>
      <c r="B544" s="136">
        <v>39569</v>
      </c>
      <c r="C544" s="89" t="s">
        <v>157</v>
      </c>
      <c r="D544" s="89" t="s">
        <v>55</v>
      </c>
      <c r="E544" s="90">
        <v>-1.5159199699999999</v>
      </c>
      <c r="F544" s="89">
        <v>0</v>
      </c>
      <c r="G544" s="90">
        <v>-1.5159199699999999</v>
      </c>
      <c r="H544" s="90">
        <v>0</v>
      </c>
      <c r="I544" s="90">
        <v>0</v>
      </c>
      <c r="J544" s="89">
        <v>0</v>
      </c>
    </row>
    <row r="545" spans="1:10" hidden="1" x14ac:dyDescent="0.2">
      <c r="A545">
        <f t="shared" si="8"/>
        <v>14</v>
      </c>
      <c r="B545" s="136">
        <v>39569</v>
      </c>
      <c r="C545" s="89" t="s">
        <v>158</v>
      </c>
      <c r="D545" s="89" t="s">
        <v>55</v>
      </c>
      <c r="E545" s="90">
        <v>-1.88201752</v>
      </c>
      <c r="F545" s="89">
        <v>0</v>
      </c>
      <c r="G545" s="90">
        <v>-1.88201752</v>
      </c>
      <c r="H545" s="90">
        <v>1.26E-2</v>
      </c>
      <c r="I545" s="90">
        <v>-2.3713420751999999E-2</v>
      </c>
      <c r="J545" s="89">
        <v>0</v>
      </c>
    </row>
    <row r="546" spans="1:10" hidden="1" x14ac:dyDescent="0.2">
      <c r="A546">
        <f t="shared" si="8"/>
        <v>14</v>
      </c>
      <c r="B546" s="136">
        <v>39569</v>
      </c>
      <c r="C546" s="89" t="s">
        <v>159</v>
      </c>
      <c r="D546" s="89" t="s">
        <v>55</v>
      </c>
      <c r="E546" s="90">
        <v>-0.91680103999999996</v>
      </c>
      <c r="F546" s="89">
        <v>0</v>
      </c>
      <c r="G546" s="90">
        <v>-0.91680103999999996</v>
      </c>
      <c r="H546" s="90">
        <v>0</v>
      </c>
      <c r="I546" s="90">
        <v>0</v>
      </c>
      <c r="J546" s="89">
        <v>0</v>
      </c>
    </row>
    <row r="547" spans="1:10" hidden="1" x14ac:dyDescent="0.2">
      <c r="A547">
        <f t="shared" si="8"/>
        <v>14</v>
      </c>
      <c r="B547" s="136">
        <v>39600</v>
      </c>
      <c r="C547" s="89" t="s">
        <v>156</v>
      </c>
      <c r="D547" s="89" t="s">
        <v>55</v>
      </c>
      <c r="E547" s="90">
        <v>4.15164898</v>
      </c>
      <c r="F547" s="89">
        <v>0</v>
      </c>
      <c r="G547" s="90">
        <v>4.15164898</v>
      </c>
      <c r="H547" s="90">
        <v>0</v>
      </c>
      <c r="I547" s="90">
        <v>0</v>
      </c>
      <c r="J547" s="89">
        <v>0</v>
      </c>
    </row>
    <row r="548" spans="1:10" hidden="1" x14ac:dyDescent="0.2">
      <c r="A548">
        <f t="shared" si="8"/>
        <v>14</v>
      </c>
      <c r="B548" s="136">
        <v>39600</v>
      </c>
      <c r="C548" s="89" t="s">
        <v>157</v>
      </c>
      <c r="D548" s="89" t="s">
        <v>55</v>
      </c>
      <c r="E548" s="90">
        <v>-1.45862085</v>
      </c>
      <c r="F548" s="89">
        <v>0</v>
      </c>
      <c r="G548" s="90">
        <v>-1.45862085</v>
      </c>
      <c r="H548" s="90">
        <v>0</v>
      </c>
      <c r="I548" s="90">
        <v>0</v>
      </c>
      <c r="J548" s="89">
        <v>0</v>
      </c>
    </row>
    <row r="549" spans="1:10" hidden="1" x14ac:dyDescent="0.2">
      <c r="A549">
        <f t="shared" si="8"/>
        <v>14</v>
      </c>
      <c r="B549" s="136">
        <v>39600</v>
      </c>
      <c r="C549" s="89" t="s">
        <v>158</v>
      </c>
      <c r="D549" s="89" t="s">
        <v>55</v>
      </c>
      <c r="E549" s="90">
        <v>-1.81088056</v>
      </c>
      <c r="F549" s="89">
        <v>0</v>
      </c>
      <c r="G549" s="90">
        <v>-1.81088056</v>
      </c>
      <c r="H549" s="90">
        <v>1.26E-2</v>
      </c>
      <c r="I549" s="90">
        <v>-2.2817095055999999E-2</v>
      </c>
      <c r="J549" s="89">
        <v>0</v>
      </c>
    </row>
    <row r="550" spans="1:10" hidden="1" x14ac:dyDescent="0.2">
      <c r="A550">
        <f t="shared" si="8"/>
        <v>14</v>
      </c>
      <c r="B550" s="136">
        <v>39600</v>
      </c>
      <c r="C550" s="89" t="s">
        <v>159</v>
      </c>
      <c r="D550" s="89" t="s">
        <v>55</v>
      </c>
      <c r="E550" s="90">
        <v>-0.88214756999999999</v>
      </c>
      <c r="F550" s="89">
        <v>0</v>
      </c>
      <c r="G550" s="90">
        <v>-0.88214756999999999</v>
      </c>
      <c r="H550" s="90">
        <v>0</v>
      </c>
      <c r="I550" s="90">
        <v>0</v>
      </c>
      <c r="J550" s="89">
        <v>0</v>
      </c>
    </row>
    <row r="551" spans="1:10" hidden="1" x14ac:dyDescent="0.2">
      <c r="A551">
        <f t="shared" si="8"/>
        <v>14</v>
      </c>
      <c r="B551" s="136">
        <v>39630</v>
      </c>
      <c r="C551" s="89" t="s">
        <v>156</v>
      </c>
      <c r="D551" s="89" t="s">
        <v>55</v>
      </c>
      <c r="E551" s="90">
        <v>4.26615214</v>
      </c>
      <c r="F551" s="89">
        <v>0</v>
      </c>
      <c r="G551" s="90">
        <v>4.26615214</v>
      </c>
      <c r="H551" s="90">
        <v>0</v>
      </c>
      <c r="I551" s="90">
        <v>0</v>
      </c>
      <c r="J551" s="89">
        <v>0</v>
      </c>
    </row>
    <row r="552" spans="1:10" hidden="1" x14ac:dyDescent="0.2">
      <c r="A552">
        <f t="shared" si="8"/>
        <v>14</v>
      </c>
      <c r="B552" s="136">
        <v>39630</v>
      </c>
      <c r="C552" s="89" t="s">
        <v>157</v>
      </c>
      <c r="D552" s="89" t="s">
        <v>55</v>
      </c>
      <c r="E552" s="90">
        <v>-1.49884985</v>
      </c>
      <c r="F552" s="89">
        <v>0</v>
      </c>
      <c r="G552" s="90">
        <v>-1.49884985</v>
      </c>
      <c r="H552" s="90">
        <v>0</v>
      </c>
      <c r="I552" s="90">
        <v>0</v>
      </c>
      <c r="J552" s="89">
        <v>0</v>
      </c>
    </row>
    <row r="553" spans="1:10" hidden="1" x14ac:dyDescent="0.2">
      <c r="A553">
        <f t="shared" si="8"/>
        <v>14</v>
      </c>
      <c r="B553" s="136">
        <v>39630</v>
      </c>
      <c r="C553" s="89" t="s">
        <v>158</v>
      </c>
      <c r="D553" s="89" t="s">
        <v>55</v>
      </c>
      <c r="E553" s="90">
        <v>-1.8608249400000001</v>
      </c>
      <c r="F553" s="89">
        <v>0</v>
      </c>
      <c r="G553" s="90">
        <v>-1.8608249400000001</v>
      </c>
      <c r="H553" s="90">
        <v>1.26E-2</v>
      </c>
      <c r="I553" s="90">
        <v>-2.3446394244E-2</v>
      </c>
      <c r="J553" s="89">
        <v>0</v>
      </c>
    </row>
    <row r="554" spans="1:10" hidden="1" x14ac:dyDescent="0.2">
      <c r="A554">
        <f t="shared" si="8"/>
        <v>14</v>
      </c>
      <c r="B554" s="136">
        <v>39630</v>
      </c>
      <c r="C554" s="89" t="s">
        <v>159</v>
      </c>
      <c r="D554" s="89" t="s">
        <v>55</v>
      </c>
      <c r="E554" s="90">
        <v>-0.90647734999999996</v>
      </c>
      <c r="F554" s="89">
        <v>0</v>
      </c>
      <c r="G554" s="90">
        <v>-0.90647734999999996</v>
      </c>
      <c r="H554" s="90">
        <v>0</v>
      </c>
      <c r="I554" s="90">
        <v>0</v>
      </c>
      <c r="J554" s="89">
        <v>0</v>
      </c>
    </row>
    <row r="555" spans="1:10" hidden="1" x14ac:dyDescent="0.2">
      <c r="A555">
        <f t="shared" si="8"/>
        <v>14</v>
      </c>
      <c r="B555" s="136">
        <v>39661</v>
      </c>
      <c r="C555" s="89" t="s">
        <v>156</v>
      </c>
      <c r="D555" s="89" t="s">
        <v>55</v>
      </c>
      <c r="E555" s="90">
        <v>4.2414920199999999</v>
      </c>
      <c r="F555" s="89">
        <v>0</v>
      </c>
      <c r="G555" s="90">
        <v>4.2414920199999999</v>
      </c>
      <c r="H555" s="90">
        <v>0</v>
      </c>
      <c r="I555" s="90">
        <v>0</v>
      </c>
      <c r="J555" s="89">
        <v>0</v>
      </c>
    </row>
    <row r="556" spans="1:10" hidden="1" x14ac:dyDescent="0.2">
      <c r="A556">
        <f t="shared" si="8"/>
        <v>14</v>
      </c>
      <c r="B556" s="136">
        <v>39661</v>
      </c>
      <c r="C556" s="89" t="s">
        <v>157</v>
      </c>
      <c r="D556" s="89" t="s">
        <v>55</v>
      </c>
      <c r="E556" s="90">
        <v>-1.4901858800000001</v>
      </c>
      <c r="F556" s="89">
        <v>0</v>
      </c>
      <c r="G556" s="90">
        <v>-1.4901858800000001</v>
      </c>
      <c r="H556" s="90">
        <v>0</v>
      </c>
      <c r="I556" s="90">
        <v>0</v>
      </c>
      <c r="J556" s="89">
        <v>0</v>
      </c>
    </row>
    <row r="557" spans="1:10" hidden="1" x14ac:dyDescent="0.2">
      <c r="A557">
        <f t="shared" si="8"/>
        <v>14</v>
      </c>
      <c r="B557" s="136">
        <v>39661</v>
      </c>
      <c r="C557" s="89" t="s">
        <v>158</v>
      </c>
      <c r="D557" s="89" t="s">
        <v>55</v>
      </c>
      <c r="E557" s="90">
        <v>-1.8500686099999999</v>
      </c>
      <c r="F557" s="89">
        <v>0</v>
      </c>
      <c r="G557" s="90">
        <v>-1.8500686099999999</v>
      </c>
      <c r="H557" s="90">
        <v>1.26E-2</v>
      </c>
      <c r="I557" s="90">
        <v>-2.3310864485999998E-2</v>
      </c>
      <c r="J557" s="89">
        <v>0</v>
      </c>
    </row>
    <row r="558" spans="1:10" hidden="1" x14ac:dyDescent="0.2">
      <c r="A558">
        <f t="shared" si="8"/>
        <v>14</v>
      </c>
      <c r="B558" s="136">
        <v>39661</v>
      </c>
      <c r="C558" s="89" t="s">
        <v>159</v>
      </c>
      <c r="D558" s="89" t="s">
        <v>55</v>
      </c>
      <c r="E558" s="90">
        <v>-0.90123752999999995</v>
      </c>
      <c r="F558" s="89">
        <v>0</v>
      </c>
      <c r="G558" s="90">
        <v>-0.90123752999999995</v>
      </c>
      <c r="H558" s="90">
        <v>0</v>
      </c>
      <c r="I558" s="90">
        <v>0</v>
      </c>
      <c r="J558" s="89">
        <v>0</v>
      </c>
    </row>
    <row r="559" spans="1:10" hidden="1" x14ac:dyDescent="0.2">
      <c r="A559">
        <f t="shared" si="8"/>
        <v>14</v>
      </c>
      <c r="B559" s="136">
        <v>39692</v>
      </c>
      <c r="C559" s="89" t="s">
        <v>156</v>
      </c>
      <c r="D559" s="89" t="s">
        <v>55</v>
      </c>
      <c r="E559" s="90">
        <v>4.0808271500000002</v>
      </c>
      <c r="F559" s="89">
        <v>0</v>
      </c>
      <c r="G559" s="90">
        <v>4.0808271500000002</v>
      </c>
      <c r="H559" s="90">
        <v>0</v>
      </c>
      <c r="I559" s="90">
        <v>0</v>
      </c>
      <c r="J559" s="89">
        <v>0</v>
      </c>
    </row>
    <row r="560" spans="1:10" hidden="1" x14ac:dyDescent="0.2">
      <c r="A560">
        <f t="shared" si="8"/>
        <v>14</v>
      </c>
      <c r="B560" s="136">
        <v>39692</v>
      </c>
      <c r="C560" s="89" t="s">
        <v>157</v>
      </c>
      <c r="D560" s="89" t="s">
        <v>55</v>
      </c>
      <c r="E560" s="90">
        <v>-1.4337386400000001</v>
      </c>
      <c r="F560" s="89">
        <v>0</v>
      </c>
      <c r="G560" s="90">
        <v>-1.4337386400000001</v>
      </c>
      <c r="H560" s="90">
        <v>0</v>
      </c>
      <c r="I560" s="90">
        <v>0</v>
      </c>
      <c r="J560" s="89">
        <v>0</v>
      </c>
    </row>
    <row r="561" spans="1:10" hidden="1" x14ac:dyDescent="0.2">
      <c r="A561">
        <f t="shared" si="8"/>
        <v>14</v>
      </c>
      <c r="B561" s="136">
        <v>39692</v>
      </c>
      <c r="C561" s="89" t="s">
        <v>158</v>
      </c>
      <c r="D561" s="89" t="s">
        <v>55</v>
      </c>
      <c r="E561" s="90">
        <v>-1.7799892500000001</v>
      </c>
      <c r="F561" s="89">
        <v>0</v>
      </c>
      <c r="G561" s="90">
        <v>-1.7799892500000001</v>
      </c>
      <c r="H561" s="90">
        <v>1.26E-2</v>
      </c>
      <c r="I561" s="90">
        <v>-2.2427864550000003E-2</v>
      </c>
      <c r="J561" s="89">
        <v>0</v>
      </c>
    </row>
    <row r="562" spans="1:10" hidden="1" x14ac:dyDescent="0.2">
      <c r="A562">
        <f t="shared" si="8"/>
        <v>14</v>
      </c>
      <c r="B562" s="136">
        <v>39692</v>
      </c>
      <c r="C562" s="89" t="s">
        <v>159</v>
      </c>
      <c r="D562" s="89" t="s">
        <v>55</v>
      </c>
      <c r="E562" s="90">
        <v>-0.86709926000000004</v>
      </c>
      <c r="F562" s="89">
        <v>0</v>
      </c>
      <c r="G562" s="90">
        <v>-0.86709926000000004</v>
      </c>
      <c r="H562" s="90">
        <v>0</v>
      </c>
      <c r="I562" s="90">
        <v>0</v>
      </c>
      <c r="J562" s="89">
        <v>0</v>
      </c>
    </row>
    <row r="563" spans="1:10" hidden="1" x14ac:dyDescent="0.2">
      <c r="A563">
        <f t="shared" si="8"/>
        <v>14</v>
      </c>
      <c r="B563" s="136">
        <v>39722</v>
      </c>
      <c r="C563" s="89" t="s">
        <v>156</v>
      </c>
      <c r="D563" s="89" t="s">
        <v>55</v>
      </c>
      <c r="E563" s="90">
        <v>4.1930351100000003</v>
      </c>
      <c r="F563" s="89">
        <v>0</v>
      </c>
      <c r="G563" s="90">
        <v>4.1930351100000003</v>
      </c>
      <c r="H563" s="90">
        <v>0</v>
      </c>
      <c r="I563" s="90">
        <v>0</v>
      </c>
      <c r="J563" s="89">
        <v>0</v>
      </c>
    </row>
    <row r="564" spans="1:10" hidden="1" x14ac:dyDescent="0.2">
      <c r="A564">
        <f t="shared" si="8"/>
        <v>14</v>
      </c>
      <c r="B564" s="136">
        <v>39722</v>
      </c>
      <c r="C564" s="89" t="s">
        <v>157</v>
      </c>
      <c r="D564" s="89" t="s">
        <v>55</v>
      </c>
      <c r="E564" s="90">
        <v>-1.4731612599999999</v>
      </c>
      <c r="F564" s="89">
        <v>0</v>
      </c>
      <c r="G564" s="90">
        <v>-1.4731612599999999</v>
      </c>
      <c r="H564" s="90">
        <v>0</v>
      </c>
      <c r="I564" s="90">
        <v>0</v>
      </c>
      <c r="J564" s="89">
        <v>0</v>
      </c>
    </row>
    <row r="565" spans="1:10" hidden="1" x14ac:dyDescent="0.2">
      <c r="A565">
        <f t="shared" si="8"/>
        <v>14</v>
      </c>
      <c r="B565" s="136">
        <v>39722</v>
      </c>
      <c r="C565" s="89" t="s">
        <v>158</v>
      </c>
      <c r="D565" s="89" t="s">
        <v>55</v>
      </c>
      <c r="E565" s="90">
        <v>-1.8289325000000001</v>
      </c>
      <c r="F565" s="89">
        <v>0</v>
      </c>
      <c r="G565" s="90">
        <v>-1.8289325000000001</v>
      </c>
      <c r="H565" s="90">
        <v>1.26E-2</v>
      </c>
      <c r="I565" s="90">
        <v>-2.3044549500000001E-2</v>
      </c>
      <c r="J565" s="89">
        <v>0</v>
      </c>
    </row>
    <row r="566" spans="1:10" hidden="1" x14ac:dyDescent="0.2">
      <c r="A566">
        <f t="shared" si="8"/>
        <v>14</v>
      </c>
      <c r="B566" s="136">
        <v>39722</v>
      </c>
      <c r="C566" s="89" t="s">
        <v>159</v>
      </c>
      <c r="D566" s="89" t="s">
        <v>55</v>
      </c>
      <c r="E566" s="90">
        <v>-0.89094134999999997</v>
      </c>
      <c r="F566" s="89">
        <v>0</v>
      </c>
      <c r="G566" s="90">
        <v>-0.89094134999999997</v>
      </c>
      <c r="H566" s="90">
        <v>0</v>
      </c>
      <c r="I566" s="90">
        <v>0</v>
      </c>
      <c r="J566" s="89">
        <v>0</v>
      </c>
    </row>
    <row r="567" spans="1:10" hidden="1" x14ac:dyDescent="0.2">
      <c r="A567">
        <f t="shared" si="8"/>
        <v>14</v>
      </c>
      <c r="B567" s="136">
        <v>39753</v>
      </c>
      <c r="C567" s="89" t="s">
        <v>156</v>
      </c>
      <c r="D567" s="89" t="s">
        <v>55</v>
      </c>
      <c r="E567" s="90">
        <v>4.0339804199999998</v>
      </c>
      <c r="F567" s="89">
        <v>0</v>
      </c>
      <c r="G567" s="90">
        <v>4.0339804199999998</v>
      </c>
      <c r="H567" s="90">
        <v>-5.3758025169400002E-3</v>
      </c>
      <c r="I567" s="90">
        <v>-2.1685882095122677E-2</v>
      </c>
      <c r="J567" s="89">
        <v>0</v>
      </c>
    </row>
    <row r="568" spans="1:10" hidden="1" x14ac:dyDescent="0.2">
      <c r="A568">
        <f t="shared" si="8"/>
        <v>14</v>
      </c>
      <c r="B568" s="136">
        <v>39753</v>
      </c>
      <c r="C568" s="89" t="s">
        <v>157</v>
      </c>
      <c r="D568" s="89" t="s">
        <v>55</v>
      </c>
      <c r="E568" s="90">
        <v>-1.41727973</v>
      </c>
      <c r="F568" s="89">
        <v>0</v>
      </c>
      <c r="G568" s="90">
        <v>-1.41727973</v>
      </c>
      <c r="H568" s="90">
        <v>1.2908339499999999E-2</v>
      </c>
      <c r="I568" s="90">
        <v>-1.8294727921308332E-2</v>
      </c>
      <c r="J568" s="89">
        <v>0</v>
      </c>
    </row>
    <row r="569" spans="1:10" hidden="1" x14ac:dyDescent="0.2">
      <c r="A569">
        <f t="shared" si="8"/>
        <v>14</v>
      </c>
      <c r="B569" s="136">
        <v>39753</v>
      </c>
      <c r="C569" s="89" t="s">
        <v>158</v>
      </c>
      <c r="D569" s="89" t="s">
        <v>55</v>
      </c>
      <c r="E569" s="90">
        <v>-1.7595554799999999</v>
      </c>
      <c r="F569" s="89">
        <v>0</v>
      </c>
      <c r="G569" s="90">
        <v>-1.7595554799999999</v>
      </c>
      <c r="H569" s="90">
        <v>1.26E-2</v>
      </c>
      <c r="I569" s="90">
        <v>-2.2170399048E-2</v>
      </c>
      <c r="J569" s="89">
        <v>0</v>
      </c>
    </row>
    <row r="570" spans="1:10" hidden="1" x14ac:dyDescent="0.2">
      <c r="A570">
        <f t="shared" ref="A570:A586" si="9">INDEX(BucketTable,MATCH(B570,SumMonths,0),1)</f>
        <v>14</v>
      </c>
      <c r="B570" s="136">
        <v>39753</v>
      </c>
      <c r="C570" s="89" t="s">
        <v>159</v>
      </c>
      <c r="D570" s="89" t="s">
        <v>55</v>
      </c>
      <c r="E570" s="90">
        <v>-0.85714520999999999</v>
      </c>
      <c r="F570" s="89">
        <v>0</v>
      </c>
      <c r="G570" s="90">
        <v>-0.85714520999999999</v>
      </c>
      <c r="H570" s="90">
        <v>0</v>
      </c>
      <c r="I570" s="90">
        <v>0</v>
      </c>
      <c r="J570" s="89">
        <v>0</v>
      </c>
    </row>
    <row r="571" spans="1:10" hidden="1" x14ac:dyDescent="0.2">
      <c r="A571">
        <f t="shared" si="9"/>
        <v>14</v>
      </c>
      <c r="B571" s="136">
        <v>39783</v>
      </c>
      <c r="C571" s="89" t="s">
        <v>156</v>
      </c>
      <c r="D571" s="89" t="s">
        <v>55</v>
      </c>
      <c r="E571" s="90">
        <v>4.14467623</v>
      </c>
      <c r="F571" s="89">
        <v>0</v>
      </c>
      <c r="G571" s="90">
        <v>4.14467623</v>
      </c>
      <c r="H571" s="90">
        <v>-1.006031036377E-2</v>
      </c>
      <c r="I571" s="90">
        <v>-4.1696729231140171E-2</v>
      </c>
      <c r="J571" s="89">
        <v>0</v>
      </c>
    </row>
    <row r="572" spans="1:10" hidden="1" x14ac:dyDescent="0.2">
      <c r="A572">
        <f t="shared" si="9"/>
        <v>14</v>
      </c>
      <c r="B572" s="136">
        <v>39783</v>
      </c>
      <c r="C572" s="89" t="s">
        <v>157</v>
      </c>
      <c r="D572" s="89" t="s">
        <v>55</v>
      </c>
      <c r="E572" s="90">
        <v>-1.4561710800000001</v>
      </c>
      <c r="F572" s="89">
        <v>0</v>
      </c>
      <c r="G572" s="90">
        <v>-1.4561710800000001</v>
      </c>
      <c r="H572" s="90">
        <v>6.8542957300000004E-3</v>
      </c>
      <c r="I572" s="90">
        <v>-9.9810272157934889E-3</v>
      </c>
      <c r="J572" s="89">
        <v>0</v>
      </c>
    </row>
    <row r="573" spans="1:10" hidden="1" x14ac:dyDescent="0.2">
      <c r="A573">
        <f t="shared" si="9"/>
        <v>14</v>
      </c>
      <c r="B573" s="136">
        <v>39783</v>
      </c>
      <c r="C573" s="89" t="s">
        <v>158</v>
      </c>
      <c r="D573" s="89" t="s">
        <v>55</v>
      </c>
      <c r="E573" s="90">
        <v>-1.8078391599999999</v>
      </c>
      <c r="F573" s="89">
        <v>0</v>
      </c>
      <c r="G573" s="90">
        <v>-1.8078391599999999</v>
      </c>
      <c r="H573" s="90">
        <v>1.26E-2</v>
      </c>
      <c r="I573" s="90">
        <v>-2.2778773416E-2</v>
      </c>
      <c r="J573" s="89">
        <v>0</v>
      </c>
    </row>
    <row r="574" spans="1:10" hidden="1" x14ac:dyDescent="0.2">
      <c r="A574">
        <f t="shared" si="9"/>
        <v>14</v>
      </c>
      <c r="B574" s="136">
        <v>39783</v>
      </c>
      <c r="C574" s="89" t="s">
        <v>159</v>
      </c>
      <c r="D574" s="89" t="s">
        <v>55</v>
      </c>
      <c r="E574" s="90">
        <v>-0.88066599000000001</v>
      </c>
      <c r="F574" s="89">
        <v>0</v>
      </c>
      <c r="G574" s="90">
        <v>-0.88066599000000001</v>
      </c>
      <c r="H574" s="90">
        <v>0</v>
      </c>
      <c r="I574" s="90">
        <v>0</v>
      </c>
      <c r="J574" s="89">
        <v>0</v>
      </c>
    </row>
    <row r="575" spans="1:10" hidden="1" x14ac:dyDescent="0.2">
      <c r="A575">
        <f t="shared" si="9"/>
        <v>14</v>
      </c>
      <c r="B575" s="136">
        <v>39814</v>
      </c>
      <c r="C575" s="89" t="s">
        <v>156</v>
      </c>
      <c r="D575" s="89" t="s">
        <v>55</v>
      </c>
      <c r="E575" s="90">
        <v>4.12014105</v>
      </c>
      <c r="F575" s="89">
        <v>0</v>
      </c>
      <c r="G575" s="90">
        <v>4.12014105</v>
      </c>
      <c r="H575" s="90">
        <v>0</v>
      </c>
      <c r="I575" s="90">
        <v>0</v>
      </c>
      <c r="J575" s="89">
        <v>0</v>
      </c>
    </row>
    <row r="576" spans="1:10" hidden="1" x14ac:dyDescent="0.2">
      <c r="A576">
        <f t="shared" si="9"/>
        <v>14</v>
      </c>
      <c r="B576" s="136">
        <v>39814</v>
      </c>
      <c r="C576" s="89" t="s">
        <v>157</v>
      </c>
      <c r="D576" s="89" t="s">
        <v>55</v>
      </c>
      <c r="E576" s="90">
        <v>-1.447551</v>
      </c>
      <c r="F576" s="89">
        <v>0</v>
      </c>
      <c r="G576" s="90">
        <v>-1.447551</v>
      </c>
      <c r="H576" s="90">
        <v>-2.0240604877480001E-2</v>
      </c>
      <c r="I576" s="90">
        <v>2.9299307831001053E-2</v>
      </c>
      <c r="J576" s="89">
        <v>0</v>
      </c>
    </row>
    <row r="577" spans="1:10" hidden="1" x14ac:dyDescent="0.2">
      <c r="A577">
        <f t="shared" si="9"/>
        <v>14</v>
      </c>
      <c r="B577" s="136">
        <v>39814</v>
      </c>
      <c r="C577" s="89" t="s">
        <v>158</v>
      </c>
      <c r="D577" s="89" t="s">
        <v>55</v>
      </c>
      <c r="E577" s="90">
        <v>-1.79713732</v>
      </c>
      <c r="F577" s="89">
        <v>0</v>
      </c>
      <c r="G577" s="90">
        <v>-1.79713732</v>
      </c>
      <c r="H577" s="90">
        <v>1.26E-2</v>
      </c>
      <c r="I577" s="90">
        <v>-2.2643930232000002E-2</v>
      </c>
      <c r="J577" s="89">
        <v>0</v>
      </c>
    </row>
    <row r="578" spans="1:10" hidden="1" x14ac:dyDescent="0.2">
      <c r="A578">
        <f t="shared" si="9"/>
        <v>14</v>
      </c>
      <c r="B578" s="136">
        <v>39814</v>
      </c>
      <c r="C578" s="89" t="s">
        <v>159</v>
      </c>
      <c r="D578" s="89" t="s">
        <v>55</v>
      </c>
      <c r="E578" s="90">
        <v>-0.87545273000000001</v>
      </c>
      <c r="F578" s="89">
        <v>0</v>
      </c>
      <c r="G578" s="90">
        <v>-0.87545273000000001</v>
      </c>
      <c r="H578" s="90">
        <v>0</v>
      </c>
      <c r="I578" s="90">
        <v>0</v>
      </c>
      <c r="J578" s="89">
        <v>0</v>
      </c>
    </row>
    <row r="579" spans="1:10" hidden="1" x14ac:dyDescent="0.2">
      <c r="A579">
        <f t="shared" si="9"/>
        <v>14</v>
      </c>
      <c r="B579" s="136">
        <v>39845</v>
      </c>
      <c r="C579" s="89" t="s">
        <v>156</v>
      </c>
      <c r="D579" s="89" t="s">
        <v>55</v>
      </c>
      <c r="E579" s="90">
        <v>3.69928313</v>
      </c>
      <c r="F579" s="89">
        <v>0</v>
      </c>
      <c r="G579" s="90">
        <v>3.69928313</v>
      </c>
      <c r="H579" s="90">
        <v>0</v>
      </c>
      <c r="I579" s="90">
        <v>0</v>
      </c>
      <c r="J579" s="89">
        <v>0</v>
      </c>
    </row>
    <row r="580" spans="1:10" hidden="1" x14ac:dyDescent="0.2">
      <c r="A580">
        <f t="shared" si="9"/>
        <v>14</v>
      </c>
      <c r="B580" s="136">
        <v>39845</v>
      </c>
      <c r="C580" s="89" t="s">
        <v>157</v>
      </c>
      <c r="D580" s="89" t="s">
        <v>55</v>
      </c>
      <c r="E580" s="90">
        <v>-1.29968876</v>
      </c>
      <c r="F580" s="89">
        <v>0</v>
      </c>
      <c r="G580" s="90">
        <v>-1.29968876</v>
      </c>
      <c r="H580" s="90">
        <v>-6.5023899078400001E-3</v>
      </c>
      <c r="I580" s="90">
        <v>8.4510830763570837E-3</v>
      </c>
      <c r="J580" s="89">
        <v>0</v>
      </c>
    </row>
    <row r="581" spans="1:10" hidden="1" x14ac:dyDescent="0.2">
      <c r="A581">
        <f t="shared" si="9"/>
        <v>14</v>
      </c>
      <c r="B581" s="136">
        <v>39845</v>
      </c>
      <c r="C581" s="89" t="s">
        <v>158</v>
      </c>
      <c r="D581" s="89" t="s">
        <v>55</v>
      </c>
      <c r="E581" s="90">
        <v>-1.6135660599999999</v>
      </c>
      <c r="F581" s="89">
        <v>0</v>
      </c>
      <c r="G581" s="90">
        <v>-1.6135660599999999</v>
      </c>
      <c r="H581" s="90">
        <v>1.26E-2</v>
      </c>
      <c r="I581" s="90">
        <v>-2.0330932356E-2</v>
      </c>
      <c r="J581" s="89">
        <v>0</v>
      </c>
    </row>
    <row r="582" spans="1:10" hidden="1" x14ac:dyDescent="0.2">
      <c r="A582">
        <f t="shared" si="9"/>
        <v>14</v>
      </c>
      <c r="B582" s="136">
        <v>39845</v>
      </c>
      <c r="C582" s="89" t="s">
        <v>159</v>
      </c>
      <c r="D582" s="89" t="s">
        <v>55</v>
      </c>
      <c r="E582" s="90">
        <v>-0.78602830999999995</v>
      </c>
      <c r="F582" s="89">
        <v>0</v>
      </c>
      <c r="G582" s="90">
        <v>-0.78602830999999995</v>
      </c>
      <c r="H582" s="90">
        <v>0</v>
      </c>
      <c r="I582" s="90">
        <v>0</v>
      </c>
      <c r="J582" s="89">
        <v>0</v>
      </c>
    </row>
    <row r="583" spans="1:10" hidden="1" x14ac:dyDescent="0.2">
      <c r="A583">
        <f t="shared" si="9"/>
        <v>14</v>
      </c>
      <c r="B583" s="136">
        <v>39873</v>
      </c>
      <c r="C583" s="89" t="s">
        <v>156</v>
      </c>
      <c r="D583" s="89" t="s">
        <v>55</v>
      </c>
      <c r="E583" s="90">
        <v>4.0735262700000003</v>
      </c>
      <c r="F583" s="89">
        <v>0</v>
      </c>
      <c r="G583" s="90">
        <v>4.0735262700000003</v>
      </c>
      <c r="H583" s="90">
        <v>0</v>
      </c>
      <c r="I583" s="90">
        <v>0</v>
      </c>
      <c r="J583" s="89">
        <v>0</v>
      </c>
    </row>
    <row r="584" spans="1:10" hidden="1" x14ac:dyDescent="0.2">
      <c r="A584">
        <f t="shared" si="9"/>
        <v>14</v>
      </c>
      <c r="B584" s="136">
        <v>39873</v>
      </c>
      <c r="C584" s="89" t="s">
        <v>157</v>
      </c>
      <c r="D584" s="89" t="s">
        <v>55</v>
      </c>
      <c r="E584" s="90">
        <v>-1.4311735800000001</v>
      </c>
      <c r="F584" s="89">
        <v>0</v>
      </c>
      <c r="G584" s="90">
        <v>-1.4311735800000001</v>
      </c>
      <c r="H584" s="90">
        <v>1.9216179847000001E-2</v>
      </c>
      <c r="I584" s="90">
        <v>-2.7501688905554846E-2</v>
      </c>
      <c r="J584" s="89">
        <v>0</v>
      </c>
    </row>
    <row r="585" spans="1:10" hidden="1" x14ac:dyDescent="0.2">
      <c r="A585">
        <f t="shared" si="9"/>
        <v>14</v>
      </c>
      <c r="B585" s="136">
        <v>39873</v>
      </c>
      <c r="C585" s="89" t="s">
        <v>158</v>
      </c>
      <c r="D585" s="89" t="s">
        <v>55</v>
      </c>
      <c r="E585" s="90">
        <v>-1.7768047300000001</v>
      </c>
      <c r="F585" s="89">
        <v>0</v>
      </c>
      <c r="G585" s="90">
        <v>-1.7768047300000001</v>
      </c>
      <c r="H585" s="90">
        <v>1.26E-2</v>
      </c>
      <c r="I585" s="90">
        <v>-2.2387739598E-2</v>
      </c>
      <c r="J585" s="89">
        <v>0</v>
      </c>
    </row>
    <row r="586" spans="1:10" hidden="1" x14ac:dyDescent="0.2">
      <c r="A586">
        <f t="shared" si="9"/>
        <v>14</v>
      </c>
      <c r="B586" s="136">
        <v>39873</v>
      </c>
      <c r="C586" s="89" t="s">
        <v>159</v>
      </c>
      <c r="D586" s="89" t="s">
        <v>55</v>
      </c>
      <c r="E586" s="90">
        <v>-0.86554796000000001</v>
      </c>
      <c r="F586" s="89">
        <v>0</v>
      </c>
      <c r="G586" s="90">
        <v>-0.86554796000000001</v>
      </c>
      <c r="H586" s="90">
        <v>0</v>
      </c>
      <c r="I586" s="90">
        <v>0</v>
      </c>
      <c r="J586" s="89">
        <v>0</v>
      </c>
    </row>
    <row r="587" spans="1:10" hidden="1" x14ac:dyDescent="0.2">
      <c r="B587" s="136">
        <v>39904</v>
      </c>
      <c r="C587" s="89" t="s">
        <v>156</v>
      </c>
      <c r="D587" s="89" t="s">
        <v>55</v>
      </c>
      <c r="E587" s="90">
        <v>3.9192793699999999</v>
      </c>
      <c r="F587" s="89">
        <v>0</v>
      </c>
      <c r="G587" s="90">
        <v>3.9192793699999999</v>
      </c>
      <c r="H587" s="90">
        <v>0</v>
      </c>
      <c r="I587" s="90">
        <v>0</v>
      </c>
      <c r="J587" s="89">
        <v>0</v>
      </c>
    </row>
    <row r="588" spans="1:10" x14ac:dyDescent="0.2">
      <c r="A588">
        <f t="shared" ref="A588:A651" si="10">INDEX(BucketTable,MATCH(B588,SumMonths,0),1)</f>
        <v>14</v>
      </c>
      <c r="B588" s="136">
        <v>39904</v>
      </c>
      <c r="C588" s="89" t="s">
        <v>157</v>
      </c>
      <c r="D588" s="89" t="s">
        <v>55</v>
      </c>
      <c r="E588" s="90">
        <v>-1.3769811999999999</v>
      </c>
      <c r="F588" s="89">
        <v>0</v>
      </c>
      <c r="G588" s="90">
        <v>-1.3769811999999999</v>
      </c>
      <c r="H588" s="90">
        <v>0</v>
      </c>
      <c r="I588" s="90">
        <v>0</v>
      </c>
      <c r="J588" s="89">
        <v>0</v>
      </c>
    </row>
    <row r="589" spans="1:10" x14ac:dyDescent="0.2">
      <c r="A589">
        <f t="shared" si="10"/>
        <v>14</v>
      </c>
      <c r="B589" s="136">
        <v>39904</v>
      </c>
      <c r="C589" s="89" t="s">
        <v>158</v>
      </c>
      <c r="D589" s="89" t="s">
        <v>55</v>
      </c>
      <c r="E589" s="90">
        <v>-1.70952478</v>
      </c>
      <c r="F589" s="89">
        <v>0</v>
      </c>
      <c r="G589" s="90">
        <v>-1.70952478</v>
      </c>
      <c r="H589" s="90">
        <v>1.26E-2</v>
      </c>
      <c r="I589" s="90">
        <v>-2.1540012227999998E-2</v>
      </c>
      <c r="J589" s="89">
        <v>0</v>
      </c>
    </row>
    <row r="590" spans="1:10" x14ac:dyDescent="0.2">
      <c r="A590">
        <f t="shared" si="10"/>
        <v>14</v>
      </c>
      <c r="B590" s="136">
        <v>39904</v>
      </c>
      <c r="C590" s="89" t="s">
        <v>159</v>
      </c>
      <c r="D590" s="89" t="s">
        <v>55</v>
      </c>
      <c r="E590" s="90">
        <v>-0.83277338999999995</v>
      </c>
      <c r="F590" s="89">
        <v>0</v>
      </c>
      <c r="G590" s="90">
        <v>-0.83277338999999995</v>
      </c>
      <c r="H590" s="90">
        <v>0</v>
      </c>
      <c r="I590" s="90">
        <v>0</v>
      </c>
      <c r="J590" s="89">
        <v>0</v>
      </c>
    </row>
    <row r="591" spans="1:10" x14ac:dyDescent="0.2">
      <c r="A591">
        <f t="shared" si="10"/>
        <v>14</v>
      </c>
      <c r="B591" s="136">
        <v>39934</v>
      </c>
      <c r="C591" s="89" t="s">
        <v>156</v>
      </c>
      <c r="D591" s="89" t="s">
        <v>55</v>
      </c>
      <c r="E591" s="90">
        <v>4.0284199200000002</v>
      </c>
      <c r="F591" s="89">
        <v>0</v>
      </c>
      <c r="G591" s="90">
        <v>4.0284199200000002</v>
      </c>
      <c r="H591" s="90">
        <v>0</v>
      </c>
      <c r="I591" s="90">
        <v>0</v>
      </c>
      <c r="J591" s="89">
        <v>0</v>
      </c>
    </row>
    <row r="592" spans="1:10" x14ac:dyDescent="0.2">
      <c r="A592">
        <f t="shared" si="10"/>
        <v>14</v>
      </c>
      <c r="B592" s="136">
        <v>39934</v>
      </c>
      <c r="C592" s="89" t="s">
        <v>157</v>
      </c>
      <c r="D592" s="89" t="s">
        <v>55</v>
      </c>
      <c r="E592" s="90">
        <v>-1.41532613</v>
      </c>
      <c r="F592" s="89">
        <v>0</v>
      </c>
      <c r="G592" s="90">
        <v>-1.41532613</v>
      </c>
      <c r="H592" s="90">
        <v>0</v>
      </c>
      <c r="I592" s="90">
        <v>0</v>
      </c>
      <c r="J592" s="89">
        <v>0</v>
      </c>
    </row>
    <row r="593" spans="1:10" x14ac:dyDescent="0.2">
      <c r="A593">
        <f t="shared" si="10"/>
        <v>14</v>
      </c>
      <c r="B593" s="136">
        <v>39934</v>
      </c>
      <c r="C593" s="89" t="s">
        <v>158</v>
      </c>
      <c r="D593" s="89" t="s">
        <v>55</v>
      </c>
      <c r="E593" s="90">
        <v>-1.75713008</v>
      </c>
      <c r="F593" s="89">
        <v>0</v>
      </c>
      <c r="G593" s="90">
        <v>-1.75713008</v>
      </c>
      <c r="H593" s="90">
        <v>1.26E-2</v>
      </c>
      <c r="I593" s="90">
        <v>-2.2139839008000001E-2</v>
      </c>
      <c r="J593" s="89">
        <v>0</v>
      </c>
    </row>
    <row r="594" spans="1:10" x14ac:dyDescent="0.2">
      <c r="A594">
        <f t="shared" si="10"/>
        <v>14</v>
      </c>
      <c r="B594" s="136">
        <v>39934</v>
      </c>
      <c r="C594" s="89" t="s">
        <v>159</v>
      </c>
      <c r="D594" s="89" t="s">
        <v>55</v>
      </c>
      <c r="E594" s="90">
        <v>-0.85596371000000004</v>
      </c>
      <c r="F594" s="89">
        <v>0</v>
      </c>
      <c r="G594" s="90">
        <v>-0.85596371000000004</v>
      </c>
      <c r="H594" s="90">
        <v>0</v>
      </c>
      <c r="I594" s="90">
        <v>0</v>
      </c>
      <c r="J594" s="89">
        <v>0</v>
      </c>
    </row>
    <row r="595" spans="1:10" x14ac:dyDescent="0.2">
      <c r="A595">
        <f t="shared" si="10"/>
        <v>14</v>
      </c>
      <c r="B595" s="136">
        <v>39965</v>
      </c>
      <c r="C595" s="89" t="s">
        <v>156</v>
      </c>
      <c r="D595" s="89" t="s">
        <v>55</v>
      </c>
      <c r="E595" s="90">
        <v>3.8770258700000002</v>
      </c>
      <c r="F595" s="89">
        <v>0</v>
      </c>
      <c r="G595" s="90">
        <v>3.8770258700000002</v>
      </c>
      <c r="H595" s="90">
        <v>0</v>
      </c>
      <c r="I595" s="90">
        <v>0</v>
      </c>
      <c r="J595" s="89">
        <v>0</v>
      </c>
    </row>
    <row r="596" spans="1:10" x14ac:dyDescent="0.2">
      <c r="A596">
        <f t="shared" si="10"/>
        <v>14</v>
      </c>
      <c r="B596" s="136">
        <v>39965</v>
      </c>
      <c r="C596" s="89" t="s">
        <v>157</v>
      </c>
      <c r="D596" s="89" t="s">
        <v>55</v>
      </c>
      <c r="E596" s="90">
        <v>-1.3621360600000001</v>
      </c>
      <c r="F596" s="89">
        <v>0</v>
      </c>
      <c r="G596" s="90">
        <v>-1.3621360600000001</v>
      </c>
      <c r="H596" s="90">
        <v>0</v>
      </c>
      <c r="I596" s="90">
        <v>0</v>
      </c>
      <c r="J596" s="89">
        <v>0</v>
      </c>
    </row>
    <row r="597" spans="1:10" x14ac:dyDescent="0.2">
      <c r="A597">
        <f t="shared" si="10"/>
        <v>14</v>
      </c>
      <c r="B597" s="136">
        <v>39965</v>
      </c>
      <c r="C597" s="89" t="s">
        <v>158</v>
      </c>
      <c r="D597" s="89" t="s">
        <v>55</v>
      </c>
      <c r="E597" s="90">
        <v>-1.6910944999999999</v>
      </c>
      <c r="F597" s="89">
        <v>0</v>
      </c>
      <c r="G597" s="90">
        <v>-1.6910944999999999</v>
      </c>
      <c r="H597" s="90">
        <v>1.26E-2</v>
      </c>
      <c r="I597" s="90">
        <v>-2.1307790699999999E-2</v>
      </c>
      <c r="J597" s="89">
        <v>0</v>
      </c>
    </row>
    <row r="598" spans="1:10" x14ac:dyDescent="0.2">
      <c r="A598">
        <f t="shared" si="10"/>
        <v>14</v>
      </c>
      <c r="B598" s="136">
        <v>39965</v>
      </c>
      <c r="C598" s="89" t="s">
        <v>159</v>
      </c>
      <c r="D598" s="89" t="s">
        <v>55</v>
      </c>
      <c r="E598" s="90">
        <v>-0.82379530999999995</v>
      </c>
      <c r="F598" s="89">
        <v>0</v>
      </c>
      <c r="G598" s="90">
        <v>-0.82379530999999995</v>
      </c>
      <c r="H598" s="90">
        <v>0</v>
      </c>
      <c r="I598" s="90">
        <v>0</v>
      </c>
      <c r="J598" s="89">
        <v>0</v>
      </c>
    </row>
    <row r="599" spans="1:10" x14ac:dyDescent="0.2">
      <c r="A599">
        <f t="shared" si="10"/>
        <v>14</v>
      </c>
      <c r="B599" s="136">
        <v>39995</v>
      </c>
      <c r="C599" s="89" t="s">
        <v>156</v>
      </c>
      <c r="D599" s="89" t="s">
        <v>55</v>
      </c>
      <c r="E599" s="90">
        <v>3.9848724600000001</v>
      </c>
      <c r="F599" s="89">
        <v>0</v>
      </c>
      <c r="G599" s="90">
        <v>3.9848724600000001</v>
      </c>
      <c r="H599" s="90">
        <v>0</v>
      </c>
      <c r="I599" s="90">
        <v>0</v>
      </c>
      <c r="J599" s="89">
        <v>0</v>
      </c>
    </row>
    <row r="600" spans="1:10" x14ac:dyDescent="0.2">
      <c r="A600">
        <f t="shared" si="10"/>
        <v>14</v>
      </c>
      <c r="B600" s="136">
        <v>39995</v>
      </c>
      <c r="C600" s="89" t="s">
        <v>157</v>
      </c>
      <c r="D600" s="89" t="s">
        <v>55</v>
      </c>
      <c r="E600" s="90">
        <v>-1.40002637</v>
      </c>
      <c r="F600" s="89">
        <v>0</v>
      </c>
      <c r="G600" s="90">
        <v>-1.40002637</v>
      </c>
      <c r="H600" s="90">
        <v>0</v>
      </c>
      <c r="I600" s="90">
        <v>0</v>
      </c>
      <c r="J600" s="89">
        <v>0</v>
      </c>
    </row>
    <row r="601" spans="1:10" x14ac:dyDescent="0.2">
      <c r="A601">
        <f t="shared" si="10"/>
        <v>14</v>
      </c>
      <c r="B601" s="136">
        <v>39995</v>
      </c>
      <c r="C601" s="89" t="s">
        <v>158</v>
      </c>
      <c r="D601" s="89" t="s">
        <v>55</v>
      </c>
      <c r="E601" s="90">
        <v>-1.7381354</v>
      </c>
      <c r="F601" s="89">
        <v>0</v>
      </c>
      <c r="G601" s="90">
        <v>-1.7381354</v>
      </c>
      <c r="H601" s="90">
        <v>1.26E-2</v>
      </c>
      <c r="I601" s="90">
        <v>-2.190050604E-2</v>
      </c>
      <c r="J601" s="89">
        <v>0</v>
      </c>
    </row>
    <row r="602" spans="1:10" x14ac:dyDescent="0.2">
      <c r="A602">
        <f t="shared" si="10"/>
        <v>14</v>
      </c>
      <c r="B602" s="136">
        <v>39995</v>
      </c>
      <c r="C602" s="89" t="s">
        <v>159</v>
      </c>
      <c r="D602" s="89" t="s">
        <v>55</v>
      </c>
      <c r="E602" s="90">
        <v>-0.84671068999999999</v>
      </c>
      <c r="F602" s="89">
        <v>0</v>
      </c>
      <c r="G602" s="90">
        <v>-0.84671068999999999</v>
      </c>
      <c r="H602" s="90">
        <v>0</v>
      </c>
      <c r="I602" s="90">
        <v>0</v>
      </c>
      <c r="J602" s="89">
        <v>0</v>
      </c>
    </row>
    <row r="603" spans="1:10" x14ac:dyDescent="0.2">
      <c r="A603">
        <f t="shared" si="10"/>
        <v>14</v>
      </c>
      <c r="B603" s="136">
        <v>40026</v>
      </c>
      <c r="C603" s="89" t="s">
        <v>156</v>
      </c>
      <c r="D603" s="89" t="s">
        <v>55</v>
      </c>
      <c r="E603" s="90">
        <v>3.9628316099999998</v>
      </c>
      <c r="F603" s="89">
        <v>0</v>
      </c>
      <c r="G603" s="90">
        <v>3.9628316099999998</v>
      </c>
      <c r="H603" s="90">
        <v>0</v>
      </c>
      <c r="I603" s="90">
        <v>0</v>
      </c>
      <c r="J603" s="89">
        <v>0</v>
      </c>
    </row>
    <row r="604" spans="1:10" x14ac:dyDescent="0.2">
      <c r="A604">
        <f t="shared" si="10"/>
        <v>14</v>
      </c>
      <c r="B604" s="136">
        <v>40026</v>
      </c>
      <c r="C604" s="89" t="s">
        <v>157</v>
      </c>
      <c r="D604" s="89" t="s">
        <v>55</v>
      </c>
      <c r="E604" s="90">
        <v>-1.3922826399999999</v>
      </c>
      <c r="F604" s="89">
        <v>0</v>
      </c>
      <c r="G604" s="90">
        <v>-1.3922826399999999</v>
      </c>
      <c r="H604" s="90">
        <v>0</v>
      </c>
      <c r="I604" s="90">
        <v>0</v>
      </c>
      <c r="J604" s="89">
        <v>0</v>
      </c>
    </row>
    <row r="605" spans="1:10" x14ac:dyDescent="0.2">
      <c r="A605">
        <f t="shared" si="10"/>
        <v>14</v>
      </c>
      <c r="B605" s="136">
        <v>40026</v>
      </c>
      <c r="C605" s="89" t="s">
        <v>158</v>
      </c>
      <c r="D605" s="89" t="s">
        <v>55</v>
      </c>
      <c r="E605" s="90">
        <v>-1.72852155</v>
      </c>
      <c r="F605" s="89">
        <v>0</v>
      </c>
      <c r="G605" s="90">
        <v>-1.72852155</v>
      </c>
      <c r="H605" s="90">
        <v>1.26E-2</v>
      </c>
      <c r="I605" s="90">
        <v>-2.1779371530000001E-2</v>
      </c>
      <c r="J605" s="89">
        <v>0</v>
      </c>
    </row>
    <row r="606" spans="1:10" x14ac:dyDescent="0.2">
      <c r="A606">
        <f t="shared" si="10"/>
        <v>14</v>
      </c>
      <c r="B606" s="136">
        <v>40026</v>
      </c>
      <c r="C606" s="89" t="s">
        <v>159</v>
      </c>
      <c r="D606" s="89" t="s">
        <v>55</v>
      </c>
      <c r="E606" s="90">
        <v>-0.84202741999999997</v>
      </c>
      <c r="F606" s="89">
        <v>0</v>
      </c>
      <c r="G606" s="90">
        <v>-0.84202741999999997</v>
      </c>
      <c r="H606" s="90">
        <v>0</v>
      </c>
      <c r="I606" s="90">
        <v>0</v>
      </c>
      <c r="J606" s="89">
        <v>0</v>
      </c>
    </row>
    <row r="607" spans="1:10" x14ac:dyDescent="0.2">
      <c r="A607">
        <f t="shared" si="10"/>
        <v>14</v>
      </c>
      <c r="B607" s="136">
        <v>40057</v>
      </c>
      <c r="C607" s="89" t="s">
        <v>156</v>
      </c>
      <c r="D607" s="89" t="s">
        <v>55</v>
      </c>
      <c r="E607" s="90">
        <v>3.8137275100000001</v>
      </c>
      <c r="F607" s="89">
        <v>0</v>
      </c>
      <c r="G607" s="90">
        <v>3.8137275100000001</v>
      </c>
      <c r="H607" s="90">
        <v>0</v>
      </c>
      <c r="I607" s="90">
        <v>0</v>
      </c>
      <c r="J607" s="89">
        <v>0</v>
      </c>
    </row>
    <row r="608" spans="1:10" x14ac:dyDescent="0.2">
      <c r="A608">
        <f t="shared" si="10"/>
        <v>14</v>
      </c>
      <c r="B608" s="136">
        <v>40057</v>
      </c>
      <c r="C608" s="89" t="s">
        <v>157</v>
      </c>
      <c r="D608" s="89" t="s">
        <v>55</v>
      </c>
      <c r="E608" s="90">
        <v>-1.3398971099999999</v>
      </c>
      <c r="F608" s="89">
        <v>0</v>
      </c>
      <c r="G608" s="90">
        <v>-1.3398971099999999</v>
      </c>
      <c r="H608" s="90">
        <v>0</v>
      </c>
      <c r="I608" s="90">
        <v>0</v>
      </c>
      <c r="J608" s="89">
        <v>0</v>
      </c>
    </row>
    <row r="609" spans="1:10" x14ac:dyDescent="0.2">
      <c r="A609">
        <f t="shared" si="10"/>
        <v>14</v>
      </c>
      <c r="B609" s="136">
        <v>40057</v>
      </c>
      <c r="C609" s="89" t="s">
        <v>158</v>
      </c>
      <c r="D609" s="89" t="s">
        <v>55</v>
      </c>
      <c r="E609" s="90">
        <v>-1.6634848099999999</v>
      </c>
      <c r="F609" s="89">
        <v>0</v>
      </c>
      <c r="G609" s="90">
        <v>-1.6634848099999999</v>
      </c>
      <c r="H609" s="90">
        <v>1.26E-2</v>
      </c>
      <c r="I609" s="90">
        <v>-2.0959908605999999E-2</v>
      </c>
      <c r="J609" s="89">
        <v>0</v>
      </c>
    </row>
    <row r="610" spans="1:10" x14ac:dyDescent="0.2">
      <c r="A610">
        <f t="shared" si="10"/>
        <v>14</v>
      </c>
      <c r="B610" s="136">
        <v>40057</v>
      </c>
      <c r="C610" s="89" t="s">
        <v>159</v>
      </c>
      <c r="D610" s="89" t="s">
        <v>55</v>
      </c>
      <c r="E610" s="90">
        <v>-0.81034558999999995</v>
      </c>
      <c r="F610" s="89">
        <v>0</v>
      </c>
      <c r="G610" s="90">
        <v>-0.81034558999999995</v>
      </c>
      <c r="H610" s="90">
        <v>0</v>
      </c>
      <c r="I610" s="90">
        <v>0</v>
      </c>
      <c r="J610" s="89">
        <v>0</v>
      </c>
    </row>
    <row r="611" spans="1:10" x14ac:dyDescent="0.2">
      <c r="A611">
        <f t="shared" si="10"/>
        <v>14</v>
      </c>
      <c r="B611" s="136">
        <v>40087</v>
      </c>
      <c r="C611" s="89" t="s">
        <v>156</v>
      </c>
      <c r="D611" s="89" t="s">
        <v>55</v>
      </c>
      <c r="E611" s="90">
        <v>3.9196393299999999</v>
      </c>
      <c r="F611" s="89">
        <v>0</v>
      </c>
      <c r="G611" s="90">
        <v>3.9196393299999999</v>
      </c>
      <c r="H611" s="90">
        <v>0</v>
      </c>
      <c r="I611" s="90">
        <v>0</v>
      </c>
      <c r="J611" s="89">
        <v>0</v>
      </c>
    </row>
    <row r="612" spans="1:10" x14ac:dyDescent="0.2">
      <c r="A612">
        <f t="shared" si="10"/>
        <v>14</v>
      </c>
      <c r="B612" s="136">
        <v>40087</v>
      </c>
      <c r="C612" s="89" t="s">
        <v>157</v>
      </c>
      <c r="D612" s="89" t="s">
        <v>55</v>
      </c>
      <c r="E612" s="90">
        <v>-1.37710767</v>
      </c>
      <c r="F612" s="89">
        <v>0</v>
      </c>
      <c r="G612" s="90">
        <v>-1.37710767</v>
      </c>
      <c r="H612" s="90">
        <v>0</v>
      </c>
      <c r="I612" s="90">
        <v>0</v>
      </c>
      <c r="J612" s="89">
        <v>0</v>
      </c>
    </row>
    <row r="613" spans="1:10" x14ac:dyDescent="0.2">
      <c r="A613">
        <f t="shared" si="10"/>
        <v>14</v>
      </c>
      <c r="B613" s="136">
        <v>40087</v>
      </c>
      <c r="C613" s="89" t="s">
        <v>158</v>
      </c>
      <c r="D613" s="89" t="s">
        <v>55</v>
      </c>
      <c r="E613" s="90">
        <v>-1.7096817900000001</v>
      </c>
      <c r="F613" s="89">
        <v>0</v>
      </c>
      <c r="G613" s="90">
        <v>-1.7096817900000001</v>
      </c>
      <c r="H613" s="90">
        <v>1.26E-2</v>
      </c>
      <c r="I613" s="90">
        <v>-2.1541990554000003E-2</v>
      </c>
      <c r="J613" s="89">
        <v>0</v>
      </c>
    </row>
    <row r="614" spans="1:10" x14ac:dyDescent="0.2">
      <c r="A614">
        <f t="shared" si="10"/>
        <v>14</v>
      </c>
      <c r="B614" s="136">
        <v>40087</v>
      </c>
      <c r="C614" s="89" t="s">
        <v>159</v>
      </c>
      <c r="D614" s="89" t="s">
        <v>55</v>
      </c>
      <c r="E614" s="90">
        <v>-0.83284986999999999</v>
      </c>
      <c r="F614" s="89">
        <v>0</v>
      </c>
      <c r="G614" s="90">
        <v>-0.83284986999999999</v>
      </c>
      <c r="H614" s="90">
        <v>0</v>
      </c>
      <c r="I614" s="90">
        <v>0</v>
      </c>
      <c r="J614" s="89">
        <v>0</v>
      </c>
    </row>
    <row r="615" spans="1:10" x14ac:dyDescent="0.2">
      <c r="A615">
        <f t="shared" si="10"/>
        <v>14</v>
      </c>
      <c r="B615" s="136">
        <v>40118</v>
      </c>
      <c r="C615" s="89" t="s">
        <v>156</v>
      </c>
      <c r="D615" s="89" t="s">
        <v>55</v>
      </c>
      <c r="E615" s="90">
        <v>3.7720456499999999</v>
      </c>
      <c r="F615" s="89">
        <v>0</v>
      </c>
      <c r="G615" s="90">
        <v>3.7720456499999999</v>
      </c>
      <c r="H615" s="90">
        <v>-5.2947998046899997E-3</v>
      </c>
      <c r="I615" s="90">
        <v>-1.9972226570901763E-2</v>
      </c>
      <c r="J615" s="89">
        <v>0</v>
      </c>
    </row>
    <row r="616" spans="1:10" x14ac:dyDescent="0.2">
      <c r="A616">
        <f t="shared" si="10"/>
        <v>14</v>
      </c>
      <c r="B616" s="136">
        <v>40118</v>
      </c>
      <c r="C616" s="89" t="s">
        <v>157</v>
      </c>
      <c r="D616" s="89" t="s">
        <v>55</v>
      </c>
      <c r="E616" s="90">
        <v>-1.3252527999999999</v>
      </c>
      <c r="F616" s="89">
        <v>0</v>
      </c>
      <c r="G616" s="90">
        <v>-1.3252527999999999</v>
      </c>
      <c r="H616" s="90">
        <v>1.2782216072E-2</v>
      </c>
      <c r="I616" s="90">
        <v>-1.6939667639623002E-2</v>
      </c>
      <c r="J616" s="89">
        <v>0</v>
      </c>
    </row>
    <row r="617" spans="1:10" x14ac:dyDescent="0.2">
      <c r="A617">
        <f t="shared" si="10"/>
        <v>14</v>
      </c>
      <c r="B617" s="136">
        <v>40118</v>
      </c>
      <c r="C617" s="89" t="s">
        <v>158</v>
      </c>
      <c r="D617" s="89" t="s">
        <v>55</v>
      </c>
      <c r="E617" s="90">
        <v>-1.64530387</v>
      </c>
      <c r="F617" s="89">
        <v>0</v>
      </c>
      <c r="G617" s="90">
        <v>-1.64530387</v>
      </c>
      <c r="H617" s="90">
        <v>1.26E-2</v>
      </c>
      <c r="I617" s="90">
        <v>-2.0730828762000001E-2</v>
      </c>
      <c r="J617" s="89">
        <v>0</v>
      </c>
    </row>
    <row r="618" spans="1:10" x14ac:dyDescent="0.2">
      <c r="A618">
        <f t="shared" si="10"/>
        <v>14</v>
      </c>
      <c r="B618" s="136">
        <v>40118</v>
      </c>
      <c r="C618" s="89" t="s">
        <v>159</v>
      </c>
      <c r="D618" s="89" t="s">
        <v>55</v>
      </c>
      <c r="E618" s="90">
        <v>-0.80148898000000002</v>
      </c>
      <c r="F618" s="89">
        <v>0</v>
      </c>
      <c r="G618" s="90">
        <v>-0.80148898000000002</v>
      </c>
      <c r="H618" s="90">
        <v>0</v>
      </c>
      <c r="I618" s="90">
        <v>0</v>
      </c>
      <c r="J618" s="89">
        <v>0</v>
      </c>
    </row>
    <row r="619" spans="1:10" x14ac:dyDescent="0.2">
      <c r="A619">
        <f t="shared" si="10"/>
        <v>14</v>
      </c>
      <c r="B619" s="136">
        <v>40148</v>
      </c>
      <c r="C619" s="89" t="s">
        <v>156</v>
      </c>
      <c r="D619" s="89" t="s">
        <v>55</v>
      </c>
      <c r="E619" s="90">
        <v>3.8766858399999999</v>
      </c>
      <c r="F619" s="89">
        <v>0</v>
      </c>
      <c r="G619" s="90">
        <v>3.8766858399999999</v>
      </c>
      <c r="H619" s="90">
        <v>-9.9241137504599997E-3</v>
      </c>
      <c r="I619" s="90">
        <v>-3.8472671250957574E-2</v>
      </c>
      <c r="J619" s="89">
        <v>0</v>
      </c>
    </row>
    <row r="620" spans="1:10" x14ac:dyDescent="0.2">
      <c r="A620">
        <f t="shared" si="10"/>
        <v>14</v>
      </c>
      <c r="B620" s="136">
        <v>40148</v>
      </c>
      <c r="C620" s="89" t="s">
        <v>157</v>
      </c>
      <c r="D620" s="89" t="s">
        <v>55</v>
      </c>
      <c r="E620" s="90">
        <v>-1.3620165900000001</v>
      </c>
      <c r="F620" s="89">
        <v>0</v>
      </c>
      <c r="G620" s="90">
        <v>-1.3620165900000001</v>
      </c>
      <c r="H620" s="90">
        <v>6.7439079280000001E-3</v>
      </c>
      <c r="I620" s="90">
        <v>-9.1853144793685258E-3</v>
      </c>
      <c r="J620" s="89">
        <v>0</v>
      </c>
    </row>
    <row r="621" spans="1:10" x14ac:dyDescent="0.2">
      <c r="A621">
        <f t="shared" si="10"/>
        <v>14</v>
      </c>
      <c r="B621" s="136">
        <v>40148</v>
      </c>
      <c r="C621" s="89" t="s">
        <v>158</v>
      </c>
      <c r="D621" s="89" t="s">
        <v>55</v>
      </c>
      <c r="E621" s="90">
        <v>-1.69094619</v>
      </c>
      <c r="F621" s="89">
        <v>0</v>
      </c>
      <c r="G621" s="90">
        <v>-1.69094619</v>
      </c>
      <c r="H621" s="90">
        <v>1.26E-2</v>
      </c>
      <c r="I621" s="90">
        <v>-2.1305921993999999E-2</v>
      </c>
      <c r="J621" s="89">
        <v>0</v>
      </c>
    </row>
    <row r="622" spans="1:10" x14ac:dyDescent="0.2">
      <c r="A622">
        <f t="shared" si="10"/>
        <v>14</v>
      </c>
      <c r="B622" s="136">
        <v>40148</v>
      </c>
      <c r="C622" s="89" t="s">
        <v>159</v>
      </c>
      <c r="D622" s="89" t="s">
        <v>55</v>
      </c>
      <c r="E622" s="90">
        <v>-0.82372305999999995</v>
      </c>
      <c r="F622" s="89">
        <v>0</v>
      </c>
      <c r="G622" s="90">
        <v>-0.82372305999999995</v>
      </c>
      <c r="H622" s="90">
        <v>0</v>
      </c>
      <c r="I622" s="90">
        <v>0</v>
      </c>
      <c r="J622" s="89">
        <v>0</v>
      </c>
    </row>
    <row r="623" spans="1:10" x14ac:dyDescent="0.2">
      <c r="A623">
        <f t="shared" si="10"/>
        <v>14</v>
      </c>
      <c r="B623" s="136">
        <v>40179</v>
      </c>
      <c r="C623" s="89" t="s">
        <v>156</v>
      </c>
      <c r="D623" s="89" t="s">
        <v>55</v>
      </c>
      <c r="E623" s="90">
        <v>3.8549493300000002</v>
      </c>
      <c r="F623" s="89">
        <v>0</v>
      </c>
      <c r="G623" s="90">
        <v>3.8549493300000002</v>
      </c>
      <c r="H623" s="90">
        <v>0</v>
      </c>
      <c r="I623" s="90">
        <v>0</v>
      </c>
      <c r="J623" s="89">
        <v>0</v>
      </c>
    </row>
    <row r="624" spans="1:10" x14ac:dyDescent="0.2">
      <c r="A624">
        <f t="shared" si="10"/>
        <v>14</v>
      </c>
      <c r="B624" s="136">
        <v>40179</v>
      </c>
      <c r="C624" s="89" t="s">
        <v>157</v>
      </c>
      <c r="D624" s="89" t="s">
        <v>55</v>
      </c>
      <c r="E624" s="90">
        <v>-1.3543797900000001</v>
      </c>
      <c r="F624" s="89">
        <v>0</v>
      </c>
      <c r="G624" s="90">
        <v>-1.3543797900000001</v>
      </c>
      <c r="H624" s="90">
        <v>-2.00429558754E-2</v>
      </c>
      <c r="I624" s="90">
        <v>2.7145774369503519E-2</v>
      </c>
      <c r="J624" s="89">
        <v>0</v>
      </c>
    </row>
    <row r="625" spans="1:10" x14ac:dyDescent="0.2">
      <c r="A625">
        <f t="shared" si="10"/>
        <v>14</v>
      </c>
      <c r="B625" s="136">
        <v>40179</v>
      </c>
      <c r="C625" s="89" t="s">
        <v>158</v>
      </c>
      <c r="D625" s="89" t="s">
        <v>55</v>
      </c>
      <c r="E625" s="90">
        <v>-1.6814650799999999</v>
      </c>
      <c r="F625" s="89">
        <v>0</v>
      </c>
      <c r="G625" s="90">
        <v>-1.6814650799999999</v>
      </c>
      <c r="H625" s="90">
        <v>1.26E-2</v>
      </c>
      <c r="I625" s="90">
        <v>-2.1186460008000001E-2</v>
      </c>
      <c r="J625" s="89">
        <v>0</v>
      </c>
    </row>
    <row r="626" spans="1:10" x14ac:dyDescent="0.2">
      <c r="A626">
        <f t="shared" si="10"/>
        <v>14</v>
      </c>
      <c r="B626" s="136">
        <v>40179</v>
      </c>
      <c r="C626" s="89" t="s">
        <v>159</v>
      </c>
      <c r="D626" s="89" t="s">
        <v>55</v>
      </c>
      <c r="E626" s="90">
        <v>-0.81910446000000003</v>
      </c>
      <c r="F626" s="89">
        <v>0</v>
      </c>
      <c r="G626" s="90">
        <v>-0.81910446000000003</v>
      </c>
      <c r="H626" s="90">
        <v>0</v>
      </c>
      <c r="I626" s="90">
        <v>0</v>
      </c>
      <c r="J626" s="89">
        <v>0</v>
      </c>
    </row>
    <row r="627" spans="1:10" x14ac:dyDescent="0.2">
      <c r="A627">
        <f t="shared" si="10"/>
        <v>14</v>
      </c>
      <c r="B627" s="136">
        <v>40210</v>
      </c>
      <c r="C627" s="89" t="s">
        <v>156</v>
      </c>
      <c r="D627" s="89" t="s">
        <v>55</v>
      </c>
      <c r="E627" s="90">
        <v>3.4623133199999998</v>
      </c>
      <c r="F627" s="89">
        <v>0</v>
      </c>
      <c r="G627" s="90">
        <v>3.4623133199999998</v>
      </c>
      <c r="H627" s="90">
        <v>0</v>
      </c>
      <c r="I627" s="90">
        <v>0</v>
      </c>
      <c r="J627" s="89">
        <v>0</v>
      </c>
    </row>
    <row r="628" spans="1:10" x14ac:dyDescent="0.2">
      <c r="A628">
        <f t="shared" si="10"/>
        <v>14</v>
      </c>
      <c r="B628" s="136">
        <v>40210</v>
      </c>
      <c r="C628" s="89" t="s">
        <v>157</v>
      </c>
      <c r="D628" s="89" t="s">
        <v>55</v>
      </c>
      <c r="E628" s="90">
        <v>-1.2164329</v>
      </c>
      <c r="F628" s="89">
        <v>0</v>
      </c>
      <c r="G628" s="90">
        <v>-1.2164329</v>
      </c>
      <c r="H628" s="90">
        <v>-6.3138604164200002E-3</v>
      </c>
      <c r="I628" s="90">
        <v>7.680387536540989E-3</v>
      </c>
      <c r="J628" s="89">
        <v>0</v>
      </c>
    </row>
    <row r="629" spans="1:10" x14ac:dyDescent="0.2">
      <c r="A629">
        <f t="shared" si="10"/>
        <v>14</v>
      </c>
      <c r="B629" s="136">
        <v>40210</v>
      </c>
      <c r="C629" s="89" t="s">
        <v>158</v>
      </c>
      <c r="D629" s="89" t="s">
        <v>55</v>
      </c>
      <c r="E629" s="90">
        <v>-1.5102037500000001</v>
      </c>
      <c r="F629" s="89">
        <v>0</v>
      </c>
      <c r="G629" s="90">
        <v>-1.5102037500000001</v>
      </c>
      <c r="H629" s="90">
        <v>1.26E-2</v>
      </c>
      <c r="I629" s="90">
        <v>-1.902856725E-2</v>
      </c>
      <c r="J629" s="89">
        <v>0</v>
      </c>
    </row>
    <row r="630" spans="1:10" x14ac:dyDescent="0.2">
      <c r="A630">
        <f t="shared" si="10"/>
        <v>14</v>
      </c>
      <c r="B630" s="136">
        <v>40210</v>
      </c>
      <c r="C630" s="89" t="s">
        <v>159</v>
      </c>
      <c r="D630" s="89" t="s">
        <v>55</v>
      </c>
      <c r="E630" s="90">
        <v>-0.73567667000000003</v>
      </c>
      <c r="F630" s="89">
        <v>0</v>
      </c>
      <c r="G630" s="90">
        <v>-0.73567667000000003</v>
      </c>
      <c r="H630" s="90">
        <v>0</v>
      </c>
      <c r="I630" s="90">
        <v>0</v>
      </c>
      <c r="J630" s="89">
        <v>0</v>
      </c>
    </row>
    <row r="631" spans="1:10" x14ac:dyDescent="0.2">
      <c r="A631">
        <f t="shared" si="10"/>
        <v>14</v>
      </c>
      <c r="B631" s="136">
        <v>40238</v>
      </c>
      <c r="C631" s="89" t="s">
        <v>156</v>
      </c>
      <c r="D631" s="89" t="s">
        <v>55</v>
      </c>
      <c r="E631" s="90">
        <v>3.81375318</v>
      </c>
      <c r="F631" s="89">
        <v>0</v>
      </c>
      <c r="G631" s="90">
        <v>3.81375318</v>
      </c>
      <c r="H631" s="90">
        <v>0</v>
      </c>
      <c r="I631" s="90">
        <v>0</v>
      </c>
      <c r="J631" s="89">
        <v>0</v>
      </c>
    </row>
    <row r="632" spans="1:10" x14ac:dyDescent="0.2">
      <c r="A632">
        <f t="shared" si="10"/>
        <v>14</v>
      </c>
      <c r="B632" s="136">
        <v>40238</v>
      </c>
      <c r="C632" s="89" t="s">
        <v>157</v>
      </c>
      <c r="D632" s="89" t="s">
        <v>55</v>
      </c>
      <c r="E632" s="90">
        <v>-1.3399061299999999</v>
      </c>
      <c r="F632" s="89">
        <v>0</v>
      </c>
      <c r="G632" s="90">
        <v>-1.3399061299999999</v>
      </c>
      <c r="H632" s="90">
        <v>1.7920494079E-2</v>
      </c>
      <c r="I632" s="90">
        <v>-2.4011779869080801E-2</v>
      </c>
      <c r="J632" s="89">
        <v>0</v>
      </c>
    </row>
    <row r="633" spans="1:10" x14ac:dyDescent="0.2">
      <c r="A633">
        <f t="shared" si="10"/>
        <v>14</v>
      </c>
      <c r="B633" s="136">
        <v>40238</v>
      </c>
      <c r="C633" s="89" t="s">
        <v>158</v>
      </c>
      <c r="D633" s="89" t="s">
        <v>55</v>
      </c>
      <c r="E633" s="90">
        <v>-1.6634960000000001</v>
      </c>
      <c r="F633" s="89">
        <v>0</v>
      </c>
      <c r="G633" s="90">
        <v>-1.6634960000000001</v>
      </c>
      <c r="H633" s="90">
        <v>1.26E-2</v>
      </c>
      <c r="I633" s="90">
        <v>-2.0960049600000003E-2</v>
      </c>
      <c r="J633" s="89">
        <v>0</v>
      </c>
    </row>
    <row r="634" spans="1:10" x14ac:dyDescent="0.2">
      <c r="A634">
        <f t="shared" si="10"/>
        <v>14</v>
      </c>
      <c r="B634" s="136">
        <v>40238</v>
      </c>
      <c r="C634" s="89" t="s">
        <v>159</v>
      </c>
      <c r="D634" s="89" t="s">
        <v>55</v>
      </c>
      <c r="E634" s="90">
        <v>-0.81035104999999996</v>
      </c>
      <c r="F634" s="89">
        <v>0</v>
      </c>
      <c r="G634" s="90">
        <v>-0.81035104999999996</v>
      </c>
      <c r="H634" s="90">
        <v>0</v>
      </c>
      <c r="I634" s="90">
        <v>0</v>
      </c>
      <c r="J634" s="89">
        <v>0</v>
      </c>
    </row>
    <row r="635" spans="1:10" x14ac:dyDescent="0.2">
      <c r="A635">
        <f t="shared" si="10"/>
        <v>14</v>
      </c>
      <c r="B635" s="136">
        <v>40269</v>
      </c>
      <c r="C635" s="89" t="s">
        <v>156</v>
      </c>
      <c r="D635" s="89" t="s">
        <v>55</v>
      </c>
      <c r="E635" s="90">
        <v>3.6698704100000001</v>
      </c>
      <c r="F635" s="89">
        <v>0</v>
      </c>
      <c r="G635" s="90">
        <v>3.6698704100000001</v>
      </c>
      <c r="H635" s="90">
        <v>0</v>
      </c>
      <c r="I635" s="90">
        <v>0</v>
      </c>
      <c r="J635" s="89">
        <v>0</v>
      </c>
    </row>
    <row r="636" spans="1:10" x14ac:dyDescent="0.2">
      <c r="A636">
        <f t="shared" si="10"/>
        <v>14</v>
      </c>
      <c r="B636" s="136">
        <v>40269</v>
      </c>
      <c r="C636" s="89" t="s">
        <v>157</v>
      </c>
      <c r="D636" s="89" t="s">
        <v>55</v>
      </c>
      <c r="E636" s="90">
        <v>-1.2893550300000001</v>
      </c>
      <c r="F636" s="89">
        <v>0</v>
      </c>
      <c r="G636" s="90">
        <v>-1.2893550300000001</v>
      </c>
      <c r="H636" s="90">
        <v>0</v>
      </c>
      <c r="I636" s="90">
        <v>0</v>
      </c>
      <c r="J636" s="89">
        <v>0</v>
      </c>
    </row>
    <row r="637" spans="1:10" x14ac:dyDescent="0.2">
      <c r="A637">
        <f t="shared" si="10"/>
        <v>14</v>
      </c>
      <c r="B637" s="136">
        <v>40269</v>
      </c>
      <c r="C637" s="89" t="s">
        <v>158</v>
      </c>
      <c r="D637" s="89" t="s">
        <v>55</v>
      </c>
      <c r="E637" s="90">
        <v>-1.60073672</v>
      </c>
      <c r="F637" s="89">
        <v>0</v>
      </c>
      <c r="G637" s="90">
        <v>-1.60073672</v>
      </c>
      <c r="H637" s="90">
        <v>1.26E-2</v>
      </c>
      <c r="I637" s="90">
        <v>-2.0169282672000001E-2</v>
      </c>
      <c r="J637" s="89">
        <v>0</v>
      </c>
    </row>
    <row r="638" spans="1:10" x14ac:dyDescent="0.2">
      <c r="A638">
        <f t="shared" si="10"/>
        <v>14</v>
      </c>
      <c r="B638" s="136">
        <v>40269</v>
      </c>
      <c r="C638" s="89" t="s">
        <v>159</v>
      </c>
      <c r="D638" s="89" t="s">
        <v>55</v>
      </c>
      <c r="E638" s="90">
        <v>-0.77977865999999996</v>
      </c>
      <c r="F638" s="89">
        <v>0</v>
      </c>
      <c r="G638" s="90">
        <v>-0.77977865999999996</v>
      </c>
      <c r="H638" s="90">
        <v>0</v>
      </c>
      <c r="I638" s="90">
        <v>0</v>
      </c>
      <c r="J638" s="89">
        <v>0</v>
      </c>
    </row>
    <row r="639" spans="1:10" x14ac:dyDescent="0.2">
      <c r="A639">
        <f t="shared" si="10"/>
        <v>14</v>
      </c>
      <c r="B639" s="136">
        <v>40299</v>
      </c>
      <c r="C639" s="89" t="s">
        <v>156</v>
      </c>
      <c r="D639" s="89" t="s">
        <v>55</v>
      </c>
      <c r="E639" s="90">
        <v>3.7714014499999999</v>
      </c>
      <c r="F639" s="89">
        <v>0</v>
      </c>
      <c r="G639" s="90">
        <v>3.7714014499999999</v>
      </c>
      <c r="H639" s="90">
        <v>0</v>
      </c>
      <c r="I639" s="90">
        <v>0</v>
      </c>
      <c r="J639" s="89">
        <v>0</v>
      </c>
    </row>
    <row r="640" spans="1:10" x14ac:dyDescent="0.2">
      <c r="A640">
        <f t="shared" si="10"/>
        <v>14</v>
      </c>
      <c r="B640" s="136">
        <v>40299</v>
      </c>
      <c r="C640" s="89" t="s">
        <v>157</v>
      </c>
      <c r="D640" s="89" t="s">
        <v>55</v>
      </c>
      <c r="E640" s="90">
        <v>-1.3250264700000001</v>
      </c>
      <c r="F640" s="89">
        <v>0</v>
      </c>
      <c r="G640" s="90">
        <v>-1.3250264700000001</v>
      </c>
      <c r="H640" s="90">
        <v>0</v>
      </c>
      <c r="I640" s="90">
        <v>0</v>
      </c>
      <c r="J640" s="89">
        <v>0</v>
      </c>
    </row>
    <row r="641" spans="1:10" x14ac:dyDescent="0.2">
      <c r="A641">
        <f t="shared" si="10"/>
        <v>14</v>
      </c>
      <c r="B641" s="136">
        <v>40299</v>
      </c>
      <c r="C641" s="89" t="s">
        <v>158</v>
      </c>
      <c r="D641" s="89" t="s">
        <v>55</v>
      </c>
      <c r="E641" s="90">
        <v>-1.64502288</v>
      </c>
      <c r="F641" s="89">
        <v>0</v>
      </c>
      <c r="G641" s="90">
        <v>-1.64502288</v>
      </c>
      <c r="H641" s="90">
        <v>1.26E-2</v>
      </c>
      <c r="I641" s="90">
        <v>-2.0727288287999999E-2</v>
      </c>
      <c r="J641" s="89">
        <v>0</v>
      </c>
    </row>
    <row r="642" spans="1:10" x14ac:dyDescent="0.2">
      <c r="A642">
        <f t="shared" si="10"/>
        <v>14</v>
      </c>
      <c r="B642" s="136">
        <v>40299</v>
      </c>
      <c r="C642" s="89" t="s">
        <v>159</v>
      </c>
      <c r="D642" s="89" t="s">
        <v>55</v>
      </c>
      <c r="E642" s="90">
        <v>-0.80135210000000001</v>
      </c>
      <c r="F642" s="89">
        <v>0</v>
      </c>
      <c r="G642" s="90">
        <v>-0.80135210000000001</v>
      </c>
      <c r="H642" s="90">
        <v>0</v>
      </c>
      <c r="I642" s="90">
        <v>0</v>
      </c>
      <c r="J642" s="89">
        <v>0</v>
      </c>
    </row>
    <row r="643" spans="1:10" x14ac:dyDescent="0.2">
      <c r="A643">
        <f t="shared" si="10"/>
        <v>14</v>
      </c>
      <c r="B643" s="136">
        <v>40330</v>
      </c>
      <c r="C643" s="89" t="s">
        <v>156</v>
      </c>
      <c r="D643" s="89" t="s">
        <v>55</v>
      </c>
      <c r="E643" s="90">
        <v>3.6290062000000001</v>
      </c>
      <c r="F643" s="89">
        <v>0</v>
      </c>
      <c r="G643" s="90">
        <v>3.6290062000000001</v>
      </c>
      <c r="H643" s="90">
        <v>0</v>
      </c>
      <c r="I643" s="90">
        <v>0</v>
      </c>
      <c r="J643" s="89">
        <v>0</v>
      </c>
    </row>
    <row r="644" spans="1:10" x14ac:dyDescent="0.2">
      <c r="A644">
        <f t="shared" si="10"/>
        <v>14</v>
      </c>
      <c r="B644" s="136">
        <v>40330</v>
      </c>
      <c r="C644" s="89" t="s">
        <v>157</v>
      </c>
      <c r="D644" s="89" t="s">
        <v>55</v>
      </c>
      <c r="E644" s="90">
        <v>-1.2749979899999999</v>
      </c>
      <c r="F644" s="89">
        <v>0</v>
      </c>
      <c r="G644" s="90">
        <v>-1.2749979899999999</v>
      </c>
      <c r="H644" s="90">
        <v>0</v>
      </c>
      <c r="I644" s="90">
        <v>0</v>
      </c>
      <c r="J644" s="89">
        <v>0</v>
      </c>
    </row>
    <row r="645" spans="1:10" x14ac:dyDescent="0.2">
      <c r="A645">
        <f t="shared" si="10"/>
        <v>14</v>
      </c>
      <c r="B645" s="136">
        <v>40330</v>
      </c>
      <c r="C645" s="89" t="s">
        <v>158</v>
      </c>
      <c r="D645" s="89" t="s">
        <v>55</v>
      </c>
      <c r="E645" s="90">
        <v>-1.5829124299999999</v>
      </c>
      <c r="F645" s="89">
        <v>0</v>
      </c>
      <c r="G645" s="90">
        <v>-1.5829124299999999</v>
      </c>
      <c r="H645" s="90">
        <v>1.26E-2</v>
      </c>
      <c r="I645" s="90">
        <v>-1.9944696618E-2</v>
      </c>
      <c r="J645" s="89">
        <v>0</v>
      </c>
    </row>
    <row r="646" spans="1:10" x14ac:dyDescent="0.2">
      <c r="A646">
        <f t="shared" si="10"/>
        <v>14</v>
      </c>
      <c r="B646" s="136">
        <v>40330</v>
      </c>
      <c r="C646" s="89" t="s">
        <v>159</v>
      </c>
      <c r="D646" s="89" t="s">
        <v>55</v>
      </c>
      <c r="E646" s="90">
        <v>-0.77109578000000001</v>
      </c>
      <c r="F646" s="89">
        <v>0</v>
      </c>
      <c r="G646" s="90">
        <v>-0.77109578000000001</v>
      </c>
      <c r="H646" s="90">
        <v>0</v>
      </c>
      <c r="I646" s="90">
        <v>0</v>
      </c>
      <c r="J646" s="89">
        <v>0</v>
      </c>
    </row>
    <row r="647" spans="1:10" x14ac:dyDescent="0.2">
      <c r="A647">
        <f t="shared" si="10"/>
        <v>14</v>
      </c>
      <c r="B647" s="136">
        <v>40360</v>
      </c>
      <c r="C647" s="89" t="s">
        <v>156</v>
      </c>
      <c r="D647" s="89" t="s">
        <v>55</v>
      </c>
      <c r="E647" s="90">
        <v>3.7292969899999999</v>
      </c>
      <c r="F647" s="89">
        <v>0</v>
      </c>
      <c r="G647" s="90">
        <v>3.7292969899999999</v>
      </c>
      <c r="H647" s="90">
        <v>0</v>
      </c>
      <c r="I647" s="90">
        <v>0</v>
      </c>
      <c r="J647" s="89">
        <v>0</v>
      </c>
    </row>
    <row r="648" spans="1:10" x14ac:dyDescent="0.2">
      <c r="A648">
        <f t="shared" si="10"/>
        <v>14</v>
      </c>
      <c r="B648" s="136">
        <v>40360</v>
      </c>
      <c r="C648" s="89" t="s">
        <v>157</v>
      </c>
      <c r="D648" s="89" t="s">
        <v>55</v>
      </c>
      <c r="E648" s="90">
        <v>-1.31023369</v>
      </c>
      <c r="F648" s="89">
        <v>0</v>
      </c>
      <c r="G648" s="90">
        <v>-1.31023369</v>
      </c>
      <c r="H648" s="90">
        <v>0</v>
      </c>
      <c r="I648" s="90">
        <v>0</v>
      </c>
      <c r="J648" s="89">
        <v>0</v>
      </c>
    </row>
    <row r="649" spans="1:10" x14ac:dyDescent="0.2">
      <c r="A649">
        <f t="shared" si="10"/>
        <v>14</v>
      </c>
      <c r="B649" s="136">
        <v>40360</v>
      </c>
      <c r="C649" s="89" t="s">
        <v>158</v>
      </c>
      <c r="D649" s="89" t="s">
        <v>55</v>
      </c>
      <c r="E649" s="90">
        <v>-1.6266576100000001</v>
      </c>
      <c r="F649" s="89">
        <v>0</v>
      </c>
      <c r="G649" s="90">
        <v>-1.6266576100000001</v>
      </c>
      <c r="H649" s="90">
        <v>1.26E-2</v>
      </c>
      <c r="I649" s="90">
        <v>-2.0495885886000001E-2</v>
      </c>
      <c r="J649" s="89">
        <v>0</v>
      </c>
    </row>
    <row r="650" spans="1:10" x14ac:dyDescent="0.2">
      <c r="A650">
        <f t="shared" si="10"/>
        <v>14</v>
      </c>
      <c r="B650" s="136">
        <v>40360</v>
      </c>
      <c r="C650" s="89" t="s">
        <v>159</v>
      </c>
      <c r="D650" s="89" t="s">
        <v>55</v>
      </c>
      <c r="E650" s="90">
        <v>-0.79240569000000005</v>
      </c>
      <c r="F650" s="89">
        <v>0</v>
      </c>
      <c r="G650" s="90">
        <v>-0.79240569000000005</v>
      </c>
      <c r="H650" s="90">
        <v>0</v>
      </c>
      <c r="I650" s="90">
        <v>0</v>
      </c>
      <c r="J650" s="89">
        <v>0</v>
      </c>
    </row>
    <row r="651" spans="1:10" x14ac:dyDescent="0.2">
      <c r="A651">
        <f t="shared" si="10"/>
        <v>14</v>
      </c>
      <c r="B651" s="136">
        <v>40391</v>
      </c>
      <c r="C651" s="89" t="s">
        <v>156</v>
      </c>
      <c r="D651" s="89" t="s">
        <v>55</v>
      </c>
      <c r="E651" s="90">
        <v>3.7079951200000001</v>
      </c>
      <c r="F651" s="89">
        <v>0</v>
      </c>
      <c r="G651" s="90">
        <v>3.7079951200000001</v>
      </c>
      <c r="H651" s="90">
        <v>0</v>
      </c>
      <c r="I651" s="90">
        <v>0</v>
      </c>
      <c r="J651" s="89">
        <v>0</v>
      </c>
    </row>
    <row r="652" spans="1:10" x14ac:dyDescent="0.2">
      <c r="A652">
        <f t="shared" ref="A652:A715" si="11">INDEX(BucketTable,MATCH(B652,SumMonths,0),1)</f>
        <v>14</v>
      </c>
      <c r="B652" s="136">
        <v>40391</v>
      </c>
      <c r="C652" s="89" t="s">
        <v>157</v>
      </c>
      <c r="D652" s="89" t="s">
        <v>55</v>
      </c>
      <c r="E652" s="90">
        <v>-1.3027495899999999</v>
      </c>
      <c r="F652" s="89">
        <v>0</v>
      </c>
      <c r="G652" s="90">
        <v>-1.3027495899999999</v>
      </c>
      <c r="H652" s="90">
        <v>0</v>
      </c>
      <c r="I652" s="90">
        <v>0</v>
      </c>
      <c r="J652" s="89">
        <v>0</v>
      </c>
    </row>
    <row r="653" spans="1:10" x14ac:dyDescent="0.2">
      <c r="A653">
        <f t="shared" si="11"/>
        <v>14</v>
      </c>
      <c r="B653" s="136">
        <v>40391</v>
      </c>
      <c r="C653" s="89" t="s">
        <v>158</v>
      </c>
      <c r="D653" s="89" t="s">
        <v>55</v>
      </c>
      <c r="E653" s="90">
        <v>-1.61736609</v>
      </c>
      <c r="F653" s="89">
        <v>0</v>
      </c>
      <c r="G653" s="90">
        <v>-1.61736609</v>
      </c>
      <c r="H653" s="90">
        <v>1.26E-2</v>
      </c>
      <c r="I653" s="90">
        <v>-2.0378812733999999E-2</v>
      </c>
      <c r="J653" s="89">
        <v>0</v>
      </c>
    </row>
    <row r="654" spans="1:10" x14ac:dyDescent="0.2">
      <c r="A654">
        <f t="shared" si="11"/>
        <v>14</v>
      </c>
      <c r="B654" s="136">
        <v>40391</v>
      </c>
      <c r="C654" s="89" t="s">
        <v>159</v>
      </c>
      <c r="D654" s="89" t="s">
        <v>55</v>
      </c>
      <c r="E654" s="90">
        <v>-0.78787943999999999</v>
      </c>
      <c r="F654" s="89">
        <v>0</v>
      </c>
      <c r="G654" s="90">
        <v>-0.78787943999999999</v>
      </c>
      <c r="H654" s="90">
        <v>0</v>
      </c>
      <c r="I654" s="90">
        <v>0</v>
      </c>
      <c r="J654" s="89">
        <v>0</v>
      </c>
    </row>
    <row r="655" spans="1:10" x14ac:dyDescent="0.2">
      <c r="A655">
        <f t="shared" si="11"/>
        <v>14</v>
      </c>
      <c r="B655" s="136">
        <v>40422</v>
      </c>
      <c r="C655" s="89" t="s">
        <v>156</v>
      </c>
      <c r="D655" s="89" t="s">
        <v>55</v>
      </c>
      <c r="E655" s="90">
        <v>3.5678303100000002</v>
      </c>
      <c r="F655" s="89">
        <v>0</v>
      </c>
      <c r="G655" s="90">
        <v>3.5678303100000002</v>
      </c>
      <c r="H655" s="90">
        <v>0</v>
      </c>
      <c r="I655" s="90">
        <v>0</v>
      </c>
      <c r="J655" s="89">
        <v>0</v>
      </c>
    </row>
    <row r="656" spans="1:10" x14ac:dyDescent="0.2">
      <c r="A656">
        <f t="shared" si="11"/>
        <v>14</v>
      </c>
      <c r="B656" s="136">
        <v>40422</v>
      </c>
      <c r="C656" s="89" t="s">
        <v>157</v>
      </c>
      <c r="D656" s="89" t="s">
        <v>55</v>
      </c>
      <c r="E656" s="90">
        <v>-1.2535047399999999</v>
      </c>
      <c r="F656" s="89">
        <v>0</v>
      </c>
      <c r="G656" s="90">
        <v>-1.2535047399999999</v>
      </c>
      <c r="H656" s="90">
        <v>0</v>
      </c>
      <c r="I656" s="90">
        <v>0</v>
      </c>
      <c r="J656" s="89">
        <v>0</v>
      </c>
    </row>
    <row r="657" spans="1:10" x14ac:dyDescent="0.2">
      <c r="A657">
        <f t="shared" si="11"/>
        <v>14</v>
      </c>
      <c r="B657" s="136">
        <v>40422</v>
      </c>
      <c r="C657" s="89" t="s">
        <v>158</v>
      </c>
      <c r="D657" s="89" t="s">
        <v>55</v>
      </c>
      <c r="E657" s="90">
        <v>-1.5562285199999999</v>
      </c>
      <c r="F657" s="89">
        <v>0</v>
      </c>
      <c r="G657" s="90">
        <v>-1.5562285199999999</v>
      </c>
      <c r="H657" s="90">
        <v>1.26E-2</v>
      </c>
      <c r="I657" s="90">
        <v>-1.9608479352E-2</v>
      </c>
      <c r="J657" s="89">
        <v>0</v>
      </c>
    </row>
    <row r="658" spans="1:10" x14ac:dyDescent="0.2">
      <c r="A658">
        <f t="shared" si="11"/>
        <v>14</v>
      </c>
      <c r="B658" s="136">
        <v>40422</v>
      </c>
      <c r="C658" s="89" t="s">
        <v>159</v>
      </c>
      <c r="D658" s="89" t="s">
        <v>55</v>
      </c>
      <c r="E658" s="90">
        <v>-0.75809705000000005</v>
      </c>
      <c r="F658" s="89">
        <v>0</v>
      </c>
      <c r="G658" s="90">
        <v>-0.75809705000000005</v>
      </c>
      <c r="H658" s="90">
        <v>0</v>
      </c>
      <c r="I658" s="90">
        <v>0</v>
      </c>
      <c r="J658" s="89">
        <v>0</v>
      </c>
    </row>
    <row r="659" spans="1:10" x14ac:dyDescent="0.2">
      <c r="A659">
        <f t="shared" si="11"/>
        <v>14</v>
      </c>
      <c r="B659" s="136">
        <v>40452</v>
      </c>
      <c r="C659" s="89" t="s">
        <v>156</v>
      </c>
      <c r="D659" s="89" t="s">
        <v>55</v>
      </c>
      <c r="E659" s="90">
        <v>3.6662678400000002</v>
      </c>
      <c r="F659" s="89">
        <v>0</v>
      </c>
      <c r="G659" s="90">
        <v>3.6662678400000002</v>
      </c>
      <c r="H659" s="90">
        <v>0</v>
      </c>
      <c r="I659" s="90">
        <v>0</v>
      </c>
      <c r="J659" s="89">
        <v>0</v>
      </c>
    </row>
    <row r="660" spans="1:10" x14ac:dyDescent="0.2">
      <c r="A660">
        <f t="shared" si="11"/>
        <v>14</v>
      </c>
      <c r="B660" s="136">
        <v>40452</v>
      </c>
      <c r="C660" s="89" t="s">
        <v>157</v>
      </c>
      <c r="D660" s="89" t="s">
        <v>55</v>
      </c>
      <c r="E660" s="90">
        <v>-1.2880893200000001</v>
      </c>
      <c r="F660" s="89">
        <v>0</v>
      </c>
      <c r="G660" s="90">
        <v>-1.2880893200000001</v>
      </c>
      <c r="H660" s="90">
        <v>0</v>
      </c>
      <c r="I660" s="90">
        <v>0</v>
      </c>
      <c r="J660" s="89">
        <v>0</v>
      </c>
    </row>
    <row r="661" spans="1:10" x14ac:dyDescent="0.2">
      <c r="A661">
        <f t="shared" si="11"/>
        <v>14</v>
      </c>
      <c r="B661" s="136">
        <v>40452</v>
      </c>
      <c r="C661" s="89" t="s">
        <v>158</v>
      </c>
      <c r="D661" s="89" t="s">
        <v>55</v>
      </c>
      <c r="E661" s="90">
        <v>-1.5991653400000001</v>
      </c>
      <c r="F661" s="89">
        <v>0</v>
      </c>
      <c r="G661" s="90">
        <v>-1.5991653400000001</v>
      </c>
      <c r="H661" s="90">
        <v>1.26E-2</v>
      </c>
      <c r="I661" s="90">
        <v>-2.0149483284E-2</v>
      </c>
      <c r="J661" s="89">
        <v>0</v>
      </c>
    </row>
    <row r="662" spans="1:10" x14ac:dyDescent="0.2">
      <c r="A662">
        <f t="shared" si="11"/>
        <v>14</v>
      </c>
      <c r="B662" s="136">
        <v>40452</v>
      </c>
      <c r="C662" s="89" t="s">
        <v>159</v>
      </c>
      <c r="D662" s="89" t="s">
        <v>55</v>
      </c>
      <c r="E662" s="90">
        <v>-0.77901317999999997</v>
      </c>
      <c r="F662" s="89">
        <v>0</v>
      </c>
      <c r="G662" s="90">
        <v>-0.77901317999999997</v>
      </c>
      <c r="H662" s="90">
        <v>0</v>
      </c>
      <c r="I662" s="90">
        <v>0</v>
      </c>
      <c r="J662" s="89">
        <v>0</v>
      </c>
    </row>
    <row r="663" spans="1:10" x14ac:dyDescent="0.2">
      <c r="A663">
        <f t="shared" si="11"/>
        <v>14</v>
      </c>
      <c r="B663" s="136">
        <v>40483</v>
      </c>
      <c r="C663" s="89" t="s">
        <v>156</v>
      </c>
      <c r="D663" s="89" t="s">
        <v>55</v>
      </c>
      <c r="E663" s="90">
        <v>3.5275731499999998</v>
      </c>
      <c r="F663" s="89">
        <v>0</v>
      </c>
      <c r="G663" s="90">
        <v>3.5275731499999998</v>
      </c>
      <c r="H663" s="90">
        <v>-5.0328969955500003E-3</v>
      </c>
      <c r="I663" s="90">
        <v>-1.7753912308217851E-2</v>
      </c>
      <c r="J663" s="89">
        <v>0</v>
      </c>
    </row>
    <row r="664" spans="1:10" x14ac:dyDescent="0.2">
      <c r="A664">
        <f t="shared" si="11"/>
        <v>14</v>
      </c>
      <c r="B664" s="136">
        <v>40483</v>
      </c>
      <c r="C664" s="89" t="s">
        <v>157</v>
      </c>
      <c r="D664" s="89" t="s">
        <v>55</v>
      </c>
      <c r="E664" s="90">
        <v>-1.2393609800000001</v>
      </c>
      <c r="F664" s="89">
        <v>0</v>
      </c>
      <c r="G664" s="90">
        <v>-1.2393609800000001</v>
      </c>
      <c r="H664" s="90">
        <v>1.2182950973E-2</v>
      </c>
      <c r="I664" s="90">
        <v>-1.5099074057189233E-2</v>
      </c>
      <c r="J664" s="89">
        <v>0</v>
      </c>
    </row>
    <row r="665" spans="1:10" x14ac:dyDescent="0.2">
      <c r="A665">
        <f t="shared" si="11"/>
        <v>14</v>
      </c>
      <c r="B665" s="136">
        <v>40483</v>
      </c>
      <c r="C665" s="89" t="s">
        <v>158</v>
      </c>
      <c r="D665" s="89" t="s">
        <v>55</v>
      </c>
      <c r="E665" s="90">
        <v>-1.53866901</v>
      </c>
      <c r="F665" s="89">
        <v>0</v>
      </c>
      <c r="G665" s="90">
        <v>-1.53866901</v>
      </c>
      <c r="H665" s="90">
        <v>1.26E-2</v>
      </c>
      <c r="I665" s="90">
        <v>-1.9387229525999999E-2</v>
      </c>
      <c r="J665" s="89">
        <v>0</v>
      </c>
    </row>
    <row r="666" spans="1:10" x14ac:dyDescent="0.2">
      <c r="A666">
        <f t="shared" si="11"/>
        <v>14</v>
      </c>
      <c r="B666" s="136">
        <v>40483</v>
      </c>
      <c r="C666" s="89" t="s">
        <v>159</v>
      </c>
      <c r="D666" s="89" t="s">
        <v>55</v>
      </c>
      <c r="E666" s="90">
        <v>-0.74954315999999999</v>
      </c>
      <c r="F666" s="89">
        <v>0</v>
      </c>
      <c r="G666" s="90">
        <v>-0.74954315999999999</v>
      </c>
      <c r="H666" s="90">
        <v>0</v>
      </c>
      <c r="I666" s="90">
        <v>0</v>
      </c>
      <c r="J666" s="89">
        <v>0</v>
      </c>
    </row>
    <row r="667" spans="1:10" x14ac:dyDescent="0.2">
      <c r="A667">
        <f t="shared" si="11"/>
        <v>14</v>
      </c>
      <c r="B667" s="136">
        <v>40513</v>
      </c>
      <c r="C667" s="89" t="s">
        <v>156</v>
      </c>
      <c r="D667" s="89" t="s">
        <v>55</v>
      </c>
      <c r="E667" s="90">
        <v>3.6247933699999999</v>
      </c>
      <c r="F667" s="89">
        <v>0</v>
      </c>
      <c r="G667" s="90">
        <v>3.6247933699999999</v>
      </c>
      <c r="H667" s="90">
        <v>-9.4107985496599995E-3</v>
      </c>
      <c r="I667" s="90">
        <v>-3.4112200189213182E-2</v>
      </c>
      <c r="J667" s="89">
        <v>0</v>
      </c>
    </row>
    <row r="668" spans="1:10" x14ac:dyDescent="0.2">
      <c r="A668">
        <f t="shared" si="11"/>
        <v>14</v>
      </c>
      <c r="B668" s="136">
        <v>40513</v>
      </c>
      <c r="C668" s="89" t="s">
        <v>157</v>
      </c>
      <c r="D668" s="89" t="s">
        <v>55</v>
      </c>
      <c r="E668" s="90">
        <v>-1.27351788</v>
      </c>
      <c r="F668" s="89">
        <v>0</v>
      </c>
      <c r="G668" s="90">
        <v>-1.27351788</v>
      </c>
      <c r="H668" s="90">
        <v>6.386637687E-3</v>
      </c>
      <c r="I668" s="90">
        <v>-8.133497287476343E-3</v>
      </c>
      <c r="J668" s="89">
        <v>0</v>
      </c>
    </row>
    <row r="669" spans="1:10" x14ac:dyDescent="0.2">
      <c r="A669">
        <f t="shared" si="11"/>
        <v>14</v>
      </c>
      <c r="B669" s="136">
        <v>40513</v>
      </c>
      <c r="C669" s="89" t="s">
        <v>158</v>
      </c>
      <c r="D669" s="89" t="s">
        <v>55</v>
      </c>
      <c r="E669" s="90">
        <v>-1.58107486</v>
      </c>
      <c r="F669" s="89">
        <v>0</v>
      </c>
      <c r="G669" s="90">
        <v>-1.58107486</v>
      </c>
      <c r="H669" s="90">
        <v>1.26E-2</v>
      </c>
      <c r="I669" s="90">
        <v>-1.9921543236000001E-2</v>
      </c>
      <c r="J669" s="89">
        <v>0</v>
      </c>
    </row>
    <row r="670" spans="1:10" x14ac:dyDescent="0.2">
      <c r="A670">
        <f t="shared" si="11"/>
        <v>14</v>
      </c>
      <c r="B670" s="136">
        <v>40513</v>
      </c>
      <c r="C670" s="89" t="s">
        <v>159</v>
      </c>
      <c r="D670" s="89" t="s">
        <v>55</v>
      </c>
      <c r="E670" s="90">
        <v>-0.77020063000000005</v>
      </c>
      <c r="F670" s="89">
        <v>0</v>
      </c>
      <c r="G670" s="90">
        <v>-0.77020063000000005</v>
      </c>
      <c r="H670" s="90">
        <v>0</v>
      </c>
      <c r="I670" s="90">
        <v>0</v>
      </c>
      <c r="J670" s="89">
        <v>0</v>
      </c>
    </row>
    <row r="671" spans="1:10" x14ac:dyDescent="0.2">
      <c r="A671">
        <f t="shared" si="11"/>
        <v>14</v>
      </c>
      <c r="B671" s="136">
        <v>40544</v>
      </c>
      <c r="C671" s="89" t="s">
        <v>156</v>
      </c>
      <c r="D671" s="89" t="s">
        <v>55</v>
      </c>
      <c r="E671" s="90">
        <v>3.60381376</v>
      </c>
      <c r="F671" s="89">
        <v>0</v>
      </c>
      <c r="G671" s="90">
        <v>3.60381376</v>
      </c>
      <c r="H671" s="90">
        <v>0</v>
      </c>
      <c r="I671" s="90">
        <v>0</v>
      </c>
      <c r="J671" s="89">
        <v>0</v>
      </c>
    </row>
    <row r="672" spans="1:10" x14ac:dyDescent="0.2">
      <c r="A672">
        <f t="shared" si="11"/>
        <v>14</v>
      </c>
      <c r="B672" s="136">
        <v>40544</v>
      </c>
      <c r="C672" s="89" t="s">
        <v>157</v>
      </c>
      <c r="D672" s="89" t="s">
        <v>55</v>
      </c>
      <c r="E672" s="90">
        <v>-1.2661469999999999</v>
      </c>
      <c r="F672" s="89">
        <v>0</v>
      </c>
      <c r="G672" s="90">
        <v>-1.2661469999999999</v>
      </c>
      <c r="H672" s="90">
        <v>-1.9043743610390001E-2</v>
      </c>
      <c r="I672" s="90">
        <v>2.4112178841064466E-2</v>
      </c>
      <c r="J672" s="89">
        <v>0</v>
      </c>
    </row>
    <row r="673" spans="1:10" x14ac:dyDescent="0.2">
      <c r="A673">
        <f t="shared" si="11"/>
        <v>14</v>
      </c>
      <c r="B673" s="136">
        <v>40544</v>
      </c>
      <c r="C673" s="89" t="s">
        <v>158</v>
      </c>
      <c r="D673" s="89" t="s">
        <v>55</v>
      </c>
      <c r="E673" s="90">
        <v>-1.5719239</v>
      </c>
      <c r="F673" s="89">
        <v>0</v>
      </c>
      <c r="G673" s="90">
        <v>-1.5719239</v>
      </c>
      <c r="H673" s="90">
        <v>1.26E-2</v>
      </c>
      <c r="I673" s="90">
        <v>-1.980624114E-2</v>
      </c>
      <c r="J673" s="89">
        <v>0</v>
      </c>
    </row>
    <row r="674" spans="1:10" x14ac:dyDescent="0.2">
      <c r="A674">
        <f t="shared" si="11"/>
        <v>14</v>
      </c>
      <c r="B674" s="136">
        <v>40544</v>
      </c>
      <c r="C674" s="89" t="s">
        <v>159</v>
      </c>
      <c r="D674" s="89" t="s">
        <v>55</v>
      </c>
      <c r="E674" s="90">
        <v>-0.76574286000000003</v>
      </c>
      <c r="F674" s="89">
        <v>0</v>
      </c>
      <c r="G674" s="90">
        <v>-0.76574286000000003</v>
      </c>
      <c r="H674" s="90">
        <v>0</v>
      </c>
      <c r="I674" s="90">
        <v>0</v>
      </c>
      <c r="J674" s="89">
        <v>0</v>
      </c>
    </row>
    <row r="675" spans="1:10" x14ac:dyDescent="0.2">
      <c r="A675">
        <f t="shared" si="11"/>
        <v>14</v>
      </c>
      <c r="B675" s="136">
        <v>40575</v>
      </c>
      <c r="C675" s="89" t="s">
        <v>156</v>
      </c>
      <c r="D675" s="89" t="s">
        <v>55</v>
      </c>
      <c r="E675" s="90">
        <v>3.23616796</v>
      </c>
      <c r="F675" s="89">
        <v>0</v>
      </c>
      <c r="G675" s="90">
        <v>3.23616796</v>
      </c>
      <c r="H675" s="90">
        <v>0</v>
      </c>
      <c r="I675" s="90">
        <v>0</v>
      </c>
      <c r="J675" s="89">
        <v>0</v>
      </c>
    </row>
    <row r="676" spans="1:10" x14ac:dyDescent="0.2">
      <c r="A676">
        <f t="shared" si="11"/>
        <v>14</v>
      </c>
      <c r="B676" s="136">
        <v>40575</v>
      </c>
      <c r="C676" s="89" t="s">
        <v>157</v>
      </c>
      <c r="D676" s="89" t="s">
        <v>55</v>
      </c>
      <c r="E676" s="90">
        <v>-1.13698005</v>
      </c>
      <c r="F676" s="89">
        <v>0</v>
      </c>
      <c r="G676" s="90">
        <v>-1.13698005</v>
      </c>
      <c r="H676" s="90">
        <v>-6.0533881187500001E-3</v>
      </c>
      <c r="I676" s="90">
        <v>6.8825815259257808E-3</v>
      </c>
      <c r="J676" s="89">
        <v>0</v>
      </c>
    </row>
    <row r="677" spans="1:10" x14ac:dyDescent="0.2">
      <c r="A677">
        <f t="shared" si="11"/>
        <v>14</v>
      </c>
      <c r="B677" s="136">
        <v>40575</v>
      </c>
      <c r="C677" s="89" t="s">
        <v>158</v>
      </c>
      <c r="D677" s="89" t="s">
        <v>55</v>
      </c>
      <c r="E677" s="90">
        <v>-1.4115628899999999</v>
      </c>
      <c r="F677" s="89">
        <v>0</v>
      </c>
      <c r="G677" s="90">
        <v>-1.4115628899999999</v>
      </c>
      <c r="H677" s="90">
        <v>1.26E-2</v>
      </c>
      <c r="I677" s="90">
        <v>-1.7785692414E-2</v>
      </c>
      <c r="J677" s="89">
        <v>0</v>
      </c>
    </row>
    <row r="678" spans="1:10" x14ac:dyDescent="0.2">
      <c r="A678">
        <f t="shared" si="11"/>
        <v>14</v>
      </c>
      <c r="B678" s="136">
        <v>40575</v>
      </c>
      <c r="C678" s="89" t="s">
        <v>159</v>
      </c>
      <c r="D678" s="89" t="s">
        <v>55</v>
      </c>
      <c r="E678" s="90">
        <v>-0.68762502000000003</v>
      </c>
      <c r="F678" s="89">
        <v>0</v>
      </c>
      <c r="G678" s="90">
        <v>-0.68762502000000003</v>
      </c>
      <c r="H678" s="90">
        <v>0</v>
      </c>
      <c r="I678" s="90">
        <v>0</v>
      </c>
      <c r="J678" s="89">
        <v>0</v>
      </c>
    </row>
    <row r="679" spans="1:10" x14ac:dyDescent="0.2">
      <c r="A679">
        <f t="shared" si="11"/>
        <v>14</v>
      </c>
      <c r="B679" s="136">
        <v>40603</v>
      </c>
      <c r="C679" s="89" t="s">
        <v>156</v>
      </c>
      <c r="D679" s="89" t="s">
        <v>55</v>
      </c>
      <c r="E679" s="90">
        <v>3.56406767</v>
      </c>
      <c r="F679" s="89">
        <v>0</v>
      </c>
      <c r="G679" s="90">
        <v>3.56406767</v>
      </c>
      <c r="H679" s="90">
        <v>0</v>
      </c>
      <c r="I679" s="90">
        <v>0</v>
      </c>
      <c r="J679" s="89">
        <v>0</v>
      </c>
    </row>
    <row r="680" spans="1:10" x14ac:dyDescent="0.2">
      <c r="A680">
        <f t="shared" si="11"/>
        <v>14</v>
      </c>
      <c r="B680" s="136">
        <v>40603</v>
      </c>
      <c r="C680" s="89" t="s">
        <v>157</v>
      </c>
      <c r="D680" s="89" t="s">
        <v>55</v>
      </c>
      <c r="E680" s="90">
        <v>-1.25218279</v>
      </c>
      <c r="F680" s="89">
        <v>0</v>
      </c>
      <c r="G680" s="90">
        <v>-1.25218279</v>
      </c>
      <c r="H680" s="90">
        <v>1.6496777534000001E-2</v>
      </c>
      <c r="I680" s="90">
        <v>-2.0656980918533442E-2</v>
      </c>
      <c r="J680" s="89">
        <v>0</v>
      </c>
    </row>
    <row r="681" spans="1:10" x14ac:dyDescent="0.2">
      <c r="A681">
        <f t="shared" si="11"/>
        <v>14</v>
      </c>
      <c r="B681" s="136">
        <v>40603</v>
      </c>
      <c r="C681" s="89" t="s">
        <v>158</v>
      </c>
      <c r="D681" s="89" t="s">
        <v>55</v>
      </c>
      <c r="E681" s="90">
        <v>-1.55458732</v>
      </c>
      <c r="F681" s="89">
        <v>0</v>
      </c>
      <c r="G681" s="90">
        <v>-1.55458732</v>
      </c>
      <c r="H681" s="90">
        <v>1.26E-2</v>
      </c>
      <c r="I681" s="90">
        <v>-1.9587800232000002E-2</v>
      </c>
      <c r="J681" s="89">
        <v>0</v>
      </c>
    </row>
    <row r="682" spans="1:10" x14ac:dyDescent="0.2">
      <c r="A682">
        <f t="shared" si="11"/>
        <v>14</v>
      </c>
      <c r="B682" s="136">
        <v>40603</v>
      </c>
      <c r="C682" s="89" t="s">
        <v>159</v>
      </c>
      <c r="D682" s="89" t="s">
        <v>55</v>
      </c>
      <c r="E682" s="90">
        <v>-0.75729756000000004</v>
      </c>
      <c r="F682" s="89">
        <v>0</v>
      </c>
      <c r="G682" s="90">
        <v>-0.75729756000000004</v>
      </c>
      <c r="H682" s="90">
        <v>0</v>
      </c>
      <c r="I682" s="90">
        <v>0</v>
      </c>
      <c r="J682" s="89">
        <v>0</v>
      </c>
    </row>
    <row r="683" spans="1:10" x14ac:dyDescent="0.2">
      <c r="A683">
        <f t="shared" si="11"/>
        <v>14</v>
      </c>
      <c r="B683" s="136">
        <v>40634</v>
      </c>
      <c r="C683" s="89" t="s">
        <v>156</v>
      </c>
      <c r="D683" s="89" t="s">
        <v>55</v>
      </c>
      <c r="E683" s="90">
        <v>3.4289813200000001</v>
      </c>
      <c r="F683" s="89">
        <v>0</v>
      </c>
      <c r="G683" s="90">
        <v>3.4289813200000001</v>
      </c>
      <c r="H683" s="90">
        <v>0</v>
      </c>
      <c r="I683" s="90">
        <v>0</v>
      </c>
      <c r="J683" s="89">
        <v>0</v>
      </c>
    </row>
    <row r="684" spans="1:10" x14ac:dyDescent="0.2">
      <c r="A684">
        <f t="shared" si="11"/>
        <v>14</v>
      </c>
      <c r="B684" s="136">
        <v>40634</v>
      </c>
      <c r="C684" s="89" t="s">
        <v>157</v>
      </c>
      <c r="D684" s="89" t="s">
        <v>55</v>
      </c>
      <c r="E684" s="90">
        <v>-1.20472219</v>
      </c>
      <c r="F684" s="89">
        <v>0</v>
      </c>
      <c r="G684" s="90">
        <v>-1.20472219</v>
      </c>
      <c r="H684" s="90">
        <v>0</v>
      </c>
      <c r="I684" s="90">
        <v>0</v>
      </c>
      <c r="J684" s="89">
        <v>0</v>
      </c>
    </row>
    <row r="685" spans="1:10" x14ac:dyDescent="0.2">
      <c r="A685">
        <f t="shared" si="11"/>
        <v>14</v>
      </c>
      <c r="B685" s="136">
        <v>40634</v>
      </c>
      <c r="C685" s="89" t="s">
        <v>158</v>
      </c>
      <c r="D685" s="89" t="s">
        <v>55</v>
      </c>
      <c r="E685" s="90">
        <v>-1.49566489</v>
      </c>
      <c r="F685" s="89">
        <v>0</v>
      </c>
      <c r="G685" s="90">
        <v>-1.49566489</v>
      </c>
      <c r="H685" s="90">
        <v>1.26E-2</v>
      </c>
      <c r="I685" s="90">
        <v>-1.8845377614E-2</v>
      </c>
      <c r="J685" s="89">
        <v>0</v>
      </c>
    </row>
    <row r="686" spans="1:10" x14ac:dyDescent="0.2">
      <c r="A686">
        <f t="shared" si="11"/>
        <v>14</v>
      </c>
      <c r="B686" s="136">
        <v>40634</v>
      </c>
      <c r="C686" s="89" t="s">
        <v>159</v>
      </c>
      <c r="D686" s="89" t="s">
        <v>55</v>
      </c>
      <c r="E686" s="90">
        <v>-0.72859423999999995</v>
      </c>
      <c r="F686" s="89">
        <v>0</v>
      </c>
      <c r="G686" s="90">
        <v>-0.72859423999999995</v>
      </c>
      <c r="H686" s="90">
        <v>0</v>
      </c>
      <c r="I686" s="90">
        <v>0</v>
      </c>
      <c r="J686" s="89">
        <v>0</v>
      </c>
    </row>
    <row r="687" spans="1:10" x14ac:dyDescent="0.2">
      <c r="A687">
        <f t="shared" si="11"/>
        <v>14</v>
      </c>
      <c r="B687" s="136">
        <v>40664</v>
      </c>
      <c r="C687" s="89" t="s">
        <v>156</v>
      </c>
      <c r="D687" s="89" t="s">
        <v>55</v>
      </c>
      <c r="E687" s="90">
        <v>3.52322793</v>
      </c>
      <c r="F687" s="89">
        <v>0</v>
      </c>
      <c r="G687" s="90">
        <v>3.52322793</v>
      </c>
      <c r="H687" s="90">
        <v>0</v>
      </c>
      <c r="I687" s="90">
        <v>0</v>
      </c>
      <c r="J687" s="89">
        <v>0</v>
      </c>
    </row>
    <row r="688" spans="1:10" x14ac:dyDescent="0.2">
      <c r="A688">
        <f t="shared" si="11"/>
        <v>14</v>
      </c>
      <c r="B688" s="136">
        <v>40664</v>
      </c>
      <c r="C688" s="89" t="s">
        <v>157</v>
      </c>
      <c r="D688" s="89" t="s">
        <v>55</v>
      </c>
      <c r="E688" s="90">
        <v>-1.23783435</v>
      </c>
      <c r="F688" s="89">
        <v>0</v>
      </c>
      <c r="G688" s="90">
        <v>-1.23783435</v>
      </c>
      <c r="H688" s="90">
        <v>0</v>
      </c>
      <c r="I688" s="90">
        <v>0</v>
      </c>
      <c r="J688" s="89">
        <v>0</v>
      </c>
    </row>
    <row r="689" spans="1:10" x14ac:dyDescent="0.2">
      <c r="A689">
        <f t="shared" si="11"/>
        <v>14</v>
      </c>
      <c r="B689" s="136">
        <v>40664</v>
      </c>
      <c r="C689" s="89" t="s">
        <v>158</v>
      </c>
      <c r="D689" s="89" t="s">
        <v>55</v>
      </c>
      <c r="E689" s="90">
        <v>-1.5367736999999999</v>
      </c>
      <c r="F689" s="89">
        <v>0</v>
      </c>
      <c r="G689" s="90">
        <v>-1.5367736999999999</v>
      </c>
      <c r="H689" s="90">
        <v>1.26E-2</v>
      </c>
      <c r="I689" s="90">
        <v>-1.9363348619999998E-2</v>
      </c>
      <c r="J689" s="89">
        <v>0</v>
      </c>
    </row>
    <row r="690" spans="1:10" x14ac:dyDescent="0.2">
      <c r="A690">
        <f t="shared" si="11"/>
        <v>14</v>
      </c>
      <c r="B690" s="136">
        <v>40664</v>
      </c>
      <c r="C690" s="89" t="s">
        <v>159</v>
      </c>
      <c r="D690" s="89" t="s">
        <v>55</v>
      </c>
      <c r="E690" s="90">
        <v>-0.74861988000000002</v>
      </c>
      <c r="F690" s="89">
        <v>0</v>
      </c>
      <c r="G690" s="90">
        <v>-0.74861988000000002</v>
      </c>
      <c r="H690" s="90">
        <v>0</v>
      </c>
      <c r="I690" s="90">
        <v>0</v>
      </c>
      <c r="J690" s="89">
        <v>0</v>
      </c>
    </row>
    <row r="691" spans="1:10" x14ac:dyDescent="0.2">
      <c r="A691">
        <f t="shared" si="11"/>
        <v>14</v>
      </c>
      <c r="B691" s="136">
        <v>40695</v>
      </c>
      <c r="C691" s="89" t="s">
        <v>156</v>
      </c>
      <c r="D691" s="89" t="s">
        <v>55</v>
      </c>
      <c r="E691" s="90">
        <v>3.3895865600000001</v>
      </c>
      <c r="F691" s="89">
        <v>0</v>
      </c>
      <c r="G691" s="90">
        <v>3.3895865600000001</v>
      </c>
      <c r="H691" s="90">
        <v>0</v>
      </c>
      <c r="I691" s="90">
        <v>0</v>
      </c>
      <c r="J691" s="89">
        <v>0</v>
      </c>
    </row>
    <row r="692" spans="1:10" x14ac:dyDescent="0.2">
      <c r="A692">
        <f t="shared" si="11"/>
        <v>14</v>
      </c>
      <c r="B692" s="136">
        <v>40695</v>
      </c>
      <c r="C692" s="89" t="s">
        <v>157</v>
      </c>
      <c r="D692" s="89" t="s">
        <v>55</v>
      </c>
      <c r="E692" s="90">
        <v>-1.19088142</v>
      </c>
      <c r="F692" s="89">
        <v>0</v>
      </c>
      <c r="G692" s="90">
        <v>-1.19088142</v>
      </c>
      <c r="H692" s="90">
        <v>0</v>
      </c>
      <c r="I692" s="90">
        <v>0</v>
      </c>
      <c r="J692" s="89">
        <v>0</v>
      </c>
    </row>
    <row r="693" spans="1:10" x14ac:dyDescent="0.2">
      <c r="A693">
        <f t="shared" si="11"/>
        <v>14</v>
      </c>
      <c r="B693" s="136">
        <v>40695</v>
      </c>
      <c r="C693" s="89" t="s">
        <v>158</v>
      </c>
      <c r="D693" s="89" t="s">
        <v>55</v>
      </c>
      <c r="E693" s="90">
        <v>-1.4784815499999999</v>
      </c>
      <c r="F693" s="89">
        <v>0</v>
      </c>
      <c r="G693" s="90">
        <v>-1.4784815499999999</v>
      </c>
      <c r="H693" s="90">
        <v>1.26E-2</v>
      </c>
      <c r="I693" s="90">
        <v>-1.8628867529999999E-2</v>
      </c>
      <c r="J693" s="89">
        <v>0</v>
      </c>
    </row>
    <row r="694" spans="1:10" x14ac:dyDescent="0.2">
      <c r="A694">
        <f t="shared" si="11"/>
        <v>14</v>
      </c>
      <c r="B694" s="136">
        <v>40695</v>
      </c>
      <c r="C694" s="89" t="s">
        <v>159</v>
      </c>
      <c r="D694" s="89" t="s">
        <v>55</v>
      </c>
      <c r="E694" s="90">
        <v>-0.72022359000000002</v>
      </c>
      <c r="F694" s="89">
        <v>0</v>
      </c>
      <c r="G694" s="90">
        <v>-0.72022359000000002</v>
      </c>
      <c r="H694" s="90">
        <v>0</v>
      </c>
      <c r="I694" s="90">
        <v>0</v>
      </c>
      <c r="J694" s="89">
        <v>0</v>
      </c>
    </row>
    <row r="695" spans="1:10" x14ac:dyDescent="0.2">
      <c r="A695">
        <f t="shared" si="11"/>
        <v>14</v>
      </c>
      <c r="B695" s="136">
        <v>40725</v>
      </c>
      <c r="C695" s="89" t="s">
        <v>156</v>
      </c>
      <c r="D695" s="89" t="s">
        <v>55</v>
      </c>
      <c r="E695" s="90">
        <v>3.48264803</v>
      </c>
      <c r="F695" s="89">
        <v>0</v>
      </c>
      <c r="G695" s="90">
        <v>3.48264803</v>
      </c>
      <c r="H695" s="90">
        <v>0</v>
      </c>
      <c r="I695" s="90">
        <v>0</v>
      </c>
      <c r="J695" s="89">
        <v>0</v>
      </c>
    </row>
    <row r="696" spans="1:10" x14ac:dyDescent="0.2">
      <c r="A696">
        <f t="shared" si="11"/>
        <v>14</v>
      </c>
      <c r="B696" s="136">
        <v>40725</v>
      </c>
      <c r="C696" s="89" t="s">
        <v>157</v>
      </c>
      <c r="D696" s="89" t="s">
        <v>55</v>
      </c>
      <c r="E696" s="90">
        <v>-1.2235772</v>
      </c>
      <c r="F696" s="89">
        <v>0</v>
      </c>
      <c r="G696" s="90">
        <v>-1.2235772</v>
      </c>
      <c r="H696" s="90">
        <v>0</v>
      </c>
      <c r="I696" s="90">
        <v>0</v>
      </c>
      <c r="J696" s="89">
        <v>0</v>
      </c>
    </row>
    <row r="697" spans="1:10" x14ac:dyDescent="0.2">
      <c r="A697">
        <f t="shared" si="11"/>
        <v>14</v>
      </c>
      <c r="B697" s="136">
        <v>40725</v>
      </c>
      <c r="C697" s="89" t="s">
        <v>158</v>
      </c>
      <c r="D697" s="89" t="s">
        <v>55</v>
      </c>
      <c r="E697" s="90">
        <v>-1.51907342</v>
      </c>
      <c r="F697" s="89">
        <v>0</v>
      </c>
      <c r="G697" s="90">
        <v>-1.51907342</v>
      </c>
      <c r="H697" s="90">
        <v>1.26E-2</v>
      </c>
      <c r="I697" s="90">
        <v>-1.9140325092000001E-2</v>
      </c>
      <c r="J697" s="89">
        <v>0</v>
      </c>
    </row>
    <row r="698" spans="1:10" x14ac:dyDescent="0.2">
      <c r="A698">
        <f t="shared" si="11"/>
        <v>14</v>
      </c>
      <c r="B698" s="136">
        <v>40725</v>
      </c>
      <c r="C698" s="89" t="s">
        <v>159</v>
      </c>
      <c r="D698" s="89" t="s">
        <v>55</v>
      </c>
      <c r="E698" s="90">
        <v>-0.73999740999999997</v>
      </c>
      <c r="F698" s="89">
        <v>0</v>
      </c>
      <c r="G698" s="90">
        <v>-0.73999740999999997</v>
      </c>
      <c r="H698" s="90">
        <v>0</v>
      </c>
      <c r="I698" s="90">
        <v>0</v>
      </c>
      <c r="J698" s="89">
        <v>0</v>
      </c>
    </row>
    <row r="699" spans="1:10" x14ac:dyDescent="0.2">
      <c r="A699">
        <f t="shared" si="11"/>
        <v>14</v>
      </c>
      <c r="B699" s="136">
        <v>40756</v>
      </c>
      <c r="C699" s="89" t="s">
        <v>156</v>
      </c>
      <c r="D699" s="89" t="s">
        <v>55</v>
      </c>
      <c r="E699" s="90">
        <v>3.46212564</v>
      </c>
      <c r="F699" s="89">
        <v>0</v>
      </c>
      <c r="G699" s="90">
        <v>3.46212564</v>
      </c>
      <c r="H699" s="90">
        <v>0</v>
      </c>
      <c r="I699" s="90">
        <v>0</v>
      </c>
      <c r="J699" s="89">
        <v>0</v>
      </c>
    </row>
    <row r="700" spans="1:10" x14ac:dyDescent="0.2">
      <c r="A700">
        <f t="shared" si="11"/>
        <v>14</v>
      </c>
      <c r="B700" s="136">
        <v>40756</v>
      </c>
      <c r="C700" s="89" t="s">
        <v>157</v>
      </c>
      <c r="D700" s="89" t="s">
        <v>55</v>
      </c>
      <c r="E700" s="90">
        <v>-1.21636696</v>
      </c>
      <c r="F700" s="89">
        <v>0</v>
      </c>
      <c r="G700" s="90">
        <v>-1.21636696</v>
      </c>
      <c r="H700" s="90">
        <v>0</v>
      </c>
      <c r="I700" s="90">
        <v>0</v>
      </c>
      <c r="J700" s="89">
        <v>0</v>
      </c>
    </row>
    <row r="701" spans="1:10" x14ac:dyDescent="0.2">
      <c r="A701">
        <f t="shared" si="11"/>
        <v>14</v>
      </c>
      <c r="B701" s="136">
        <v>40756</v>
      </c>
      <c r="C701" s="89" t="s">
        <v>158</v>
      </c>
      <c r="D701" s="89" t="s">
        <v>55</v>
      </c>
      <c r="E701" s="90">
        <v>-1.51012189</v>
      </c>
      <c r="F701" s="89">
        <v>0</v>
      </c>
      <c r="G701" s="90">
        <v>-1.51012189</v>
      </c>
      <c r="H701" s="90">
        <v>1.26E-2</v>
      </c>
      <c r="I701" s="90">
        <v>-1.9027535814000001E-2</v>
      </c>
      <c r="J701" s="89">
        <v>0</v>
      </c>
    </row>
    <row r="702" spans="1:10" x14ac:dyDescent="0.2">
      <c r="A702">
        <f t="shared" si="11"/>
        <v>14</v>
      </c>
      <c r="B702" s="136">
        <v>40756</v>
      </c>
      <c r="C702" s="89" t="s">
        <v>159</v>
      </c>
      <c r="D702" s="89" t="s">
        <v>55</v>
      </c>
      <c r="E702" s="90">
        <v>-0.73563679000000004</v>
      </c>
      <c r="F702" s="89">
        <v>0</v>
      </c>
      <c r="G702" s="90">
        <v>-0.73563679000000004</v>
      </c>
      <c r="H702" s="90">
        <v>0</v>
      </c>
      <c r="I702" s="90">
        <v>0</v>
      </c>
      <c r="J702" s="89">
        <v>0</v>
      </c>
    </row>
    <row r="703" spans="1:10" x14ac:dyDescent="0.2">
      <c r="A703">
        <f t="shared" si="11"/>
        <v>14</v>
      </c>
      <c r="B703" s="136">
        <v>40787</v>
      </c>
      <c r="C703" s="89" t="s">
        <v>156</v>
      </c>
      <c r="D703" s="89" t="s">
        <v>55</v>
      </c>
      <c r="E703" s="90">
        <v>3.3306494099999999</v>
      </c>
      <c r="F703" s="89">
        <v>0</v>
      </c>
      <c r="G703" s="90">
        <v>3.3306494099999999</v>
      </c>
      <c r="H703" s="90">
        <v>0</v>
      </c>
      <c r="I703" s="90">
        <v>0</v>
      </c>
      <c r="J703" s="89">
        <v>0</v>
      </c>
    </row>
    <row r="704" spans="1:10" x14ac:dyDescent="0.2">
      <c r="A704">
        <f t="shared" si="11"/>
        <v>14</v>
      </c>
      <c r="B704" s="136">
        <v>40787</v>
      </c>
      <c r="C704" s="89" t="s">
        <v>157</v>
      </c>
      <c r="D704" s="89" t="s">
        <v>55</v>
      </c>
      <c r="E704" s="90">
        <v>-1.1701747199999999</v>
      </c>
      <c r="F704" s="89">
        <v>0</v>
      </c>
      <c r="G704" s="90">
        <v>-1.1701747199999999</v>
      </c>
      <c r="H704" s="90">
        <v>0</v>
      </c>
      <c r="I704" s="90">
        <v>0</v>
      </c>
      <c r="J704" s="89">
        <v>0</v>
      </c>
    </row>
    <row r="705" spans="1:10" x14ac:dyDescent="0.2">
      <c r="A705">
        <f t="shared" si="11"/>
        <v>14</v>
      </c>
      <c r="B705" s="136">
        <v>40787</v>
      </c>
      <c r="C705" s="89" t="s">
        <v>158</v>
      </c>
      <c r="D705" s="89" t="s">
        <v>55</v>
      </c>
      <c r="E705" s="90">
        <v>-1.45277414</v>
      </c>
      <c r="F705" s="89">
        <v>0</v>
      </c>
      <c r="G705" s="90">
        <v>-1.45277414</v>
      </c>
      <c r="H705" s="90">
        <v>1.26E-2</v>
      </c>
      <c r="I705" s="90">
        <v>-1.8304954163999999E-2</v>
      </c>
      <c r="J705" s="89">
        <v>0</v>
      </c>
    </row>
    <row r="706" spans="1:10" x14ac:dyDescent="0.2">
      <c r="A706">
        <f t="shared" si="11"/>
        <v>14</v>
      </c>
      <c r="B706" s="136">
        <v>40787</v>
      </c>
      <c r="C706" s="89" t="s">
        <v>159</v>
      </c>
      <c r="D706" s="89" t="s">
        <v>55</v>
      </c>
      <c r="E706" s="90">
        <v>-0.70770054999999998</v>
      </c>
      <c r="F706" s="89">
        <v>0</v>
      </c>
      <c r="G706" s="90">
        <v>-0.70770054999999998</v>
      </c>
      <c r="H706" s="90">
        <v>0</v>
      </c>
      <c r="I706" s="90">
        <v>0</v>
      </c>
      <c r="J706" s="89">
        <v>0</v>
      </c>
    </row>
    <row r="707" spans="1:10" x14ac:dyDescent="0.2">
      <c r="A707">
        <f t="shared" si="11"/>
        <v>14</v>
      </c>
      <c r="B707" s="136">
        <v>40817</v>
      </c>
      <c r="C707" s="89" t="s">
        <v>156</v>
      </c>
      <c r="D707" s="89" t="s">
        <v>55</v>
      </c>
      <c r="E707" s="90">
        <v>3.4219411000000002</v>
      </c>
      <c r="F707" s="89">
        <v>0</v>
      </c>
      <c r="G707" s="90">
        <v>3.4219411000000002</v>
      </c>
      <c r="H707" s="90">
        <v>0</v>
      </c>
      <c r="I707" s="90">
        <v>0</v>
      </c>
      <c r="J707" s="89">
        <v>0</v>
      </c>
    </row>
    <row r="708" spans="1:10" x14ac:dyDescent="0.2">
      <c r="A708">
        <f t="shared" si="11"/>
        <v>14</v>
      </c>
      <c r="B708" s="136">
        <v>40817</v>
      </c>
      <c r="C708" s="89" t="s">
        <v>157</v>
      </c>
      <c r="D708" s="89" t="s">
        <v>55</v>
      </c>
      <c r="E708" s="90">
        <v>-1.2022487100000001</v>
      </c>
      <c r="F708" s="89">
        <v>0</v>
      </c>
      <c r="G708" s="90">
        <v>-1.2022487100000001</v>
      </c>
      <c r="H708" s="90">
        <v>0</v>
      </c>
      <c r="I708" s="90">
        <v>0</v>
      </c>
      <c r="J708" s="89">
        <v>0</v>
      </c>
    </row>
    <row r="709" spans="1:10" x14ac:dyDescent="0.2">
      <c r="A709">
        <f t="shared" si="11"/>
        <v>14</v>
      </c>
      <c r="B709" s="136">
        <v>40817</v>
      </c>
      <c r="C709" s="89" t="s">
        <v>158</v>
      </c>
      <c r="D709" s="89" t="s">
        <v>55</v>
      </c>
      <c r="E709" s="90">
        <v>-1.4925940600000001</v>
      </c>
      <c r="F709" s="89">
        <v>0</v>
      </c>
      <c r="G709" s="90">
        <v>-1.4925940600000001</v>
      </c>
      <c r="H709" s="90">
        <v>1.26E-2</v>
      </c>
      <c r="I709" s="90">
        <v>-1.8806685156000001E-2</v>
      </c>
      <c r="J709" s="89">
        <v>0</v>
      </c>
    </row>
    <row r="710" spans="1:10" x14ac:dyDescent="0.2">
      <c r="A710">
        <f t="shared" si="11"/>
        <v>14</v>
      </c>
      <c r="B710" s="136">
        <v>40817</v>
      </c>
      <c r="C710" s="89" t="s">
        <v>159</v>
      </c>
      <c r="D710" s="89" t="s">
        <v>55</v>
      </c>
      <c r="E710" s="90">
        <v>-0.72709833000000001</v>
      </c>
      <c r="F710" s="89">
        <v>0</v>
      </c>
      <c r="G710" s="90">
        <v>-0.72709833000000001</v>
      </c>
      <c r="H710" s="90">
        <v>0</v>
      </c>
      <c r="I710" s="90">
        <v>0</v>
      </c>
      <c r="J710" s="89">
        <v>0</v>
      </c>
    </row>
    <row r="711" spans="1:10" x14ac:dyDescent="0.2">
      <c r="A711">
        <f t="shared" si="11"/>
        <v>14</v>
      </c>
      <c r="B711" s="136">
        <v>40848</v>
      </c>
      <c r="C711" s="89" t="s">
        <v>156</v>
      </c>
      <c r="D711" s="89" t="s">
        <v>55</v>
      </c>
      <c r="E711" s="90">
        <v>3.29189095</v>
      </c>
      <c r="F711" s="89">
        <v>0</v>
      </c>
      <c r="G711" s="90">
        <v>3.29189095</v>
      </c>
      <c r="H711" s="90">
        <v>-4.7367811203099996E-3</v>
      </c>
      <c r="I711" s="90">
        <v>-1.5592966902079348E-2</v>
      </c>
      <c r="J711" s="89">
        <v>0</v>
      </c>
    </row>
    <row r="712" spans="1:10" x14ac:dyDescent="0.2">
      <c r="A712">
        <f t="shared" si="11"/>
        <v>14</v>
      </c>
      <c r="B712" s="136">
        <v>40848</v>
      </c>
      <c r="C712" s="89" t="s">
        <v>157</v>
      </c>
      <c r="D712" s="89" t="s">
        <v>55</v>
      </c>
      <c r="E712" s="90">
        <v>-1.1565574999999999</v>
      </c>
      <c r="F712" s="89">
        <v>0</v>
      </c>
      <c r="G712" s="90">
        <v>-1.1565574999999999</v>
      </c>
      <c r="H712" s="90">
        <v>1.1497616767E-2</v>
      </c>
      <c r="I712" s="90">
        <v>-1.3297654903999602E-2</v>
      </c>
      <c r="J712" s="89">
        <v>0</v>
      </c>
    </row>
    <row r="713" spans="1:10" x14ac:dyDescent="0.2">
      <c r="A713">
        <f t="shared" si="11"/>
        <v>14</v>
      </c>
      <c r="B713" s="136">
        <v>40848</v>
      </c>
      <c r="C713" s="89" t="s">
        <v>158</v>
      </c>
      <c r="D713" s="89" t="s">
        <v>55</v>
      </c>
      <c r="E713" s="90">
        <v>-1.4358683400000001</v>
      </c>
      <c r="F713" s="89">
        <v>0</v>
      </c>
      <c r="G713" s="90">
        <v>-1.4358683400000001</v>
      </c>
      <c r="H713" s="90">
        <v>1.26E-2</v>
      </c>
      <c r="I713" s="90">
        <v>-1.8091941084000002E-2</v>
      </c>
      <c r="J713" s="89">
        <v>0</v>
      </c>
    </row>
    <row r="714" spans="1:10" x14ac:dyDescent="0.2">
      <c r="A714">
        <f t="shared" si="11"/>
        <v>14</v>
      </c>
      <c r="B714" s="136">
        <v>40848</v>
      </c>
      <c r="C714" s="89" t="s">
        <v>159</v>
      </c>
      <c r="D714" s="89" t="s">
        <v>55</v>
      </c>
      <c r="E714" s="90">
        <v>-0.69946511</v>
      </c>
      <c r="F714" s="89">
        <v>0</v>
      </c>
      <c r="G714" s="90">
        <v>-0.69946511</v>
      </c>
      <c r="H714" s="90">
        <v>-4.7367811203099996E-3</v>
      </c>
      <c r="I714" s="90">
        <v>3.3132131273635569E-3</v>
      </c>
      <c r="J714" s="89">
        <v>0</v>
      </c>
    </row>
    <row r="715" spans="1:10" x14ac:dyDescent="0.2">
      <c r="A715">
        <f t="shared" si="11"/>
        <v>14</v>
      </c>
      <c r="B715" s="136">
        <v>40878</v>
      </c>
      <c r="C715" s="89" t="s">
        <v>156</v>
      </c>
      <c r="D715" s="89" t="s">
        <v>55</v>
      </c>
      <c r="E715" s="90">
        <v>3.3820209000000001</v>
      </c>
      <c r="F715" s="89">
        <v>0</v>
      </c>
      <c r="G715" s="90">
        <v>3.3820209000000001</v>
      </c>
      <c r="H715" s="90">
        <v>-8.8429450988799993E-3</v>
      </c>
      <c r="I715" s="90">
        <v>-2.9907025141964725E-2</v>
      </c>
      <c r="J715" s="89">
        <v>0</v>
      </c>
    </row>
    <row r="716" spans="1:10" x14ac:dyDescent="0.2">
      <c r="A716">
        <f t="shared" ref="A716:A779" si="12">INDEX(BucketTable,MATCH(B716,SumMonths,0),1)</f>
        <v>14</v>
      </c>
      <c r="B716" s="136">
        <v>40878</v>
      </c>
      <c r="C716" s="89" t="s">
        <v>157</v>
      </c>
      <c r="D716" s="89" t="s">
        <v>55</v>
      </c>
      <c r="E716" s="90">
        <v>-1.18822334</v>
      </c>
      <c r="F716" s="89">
        <v>0</v>
      </c>
      <c r="G716" s="90">
        <v>-1.18822334</v>
      </c>
      <c r="H716" s="90">
        <v>5.993247032E-3</v>
      </c>
      <c r="I716" s="90">
        <v>-7.1213160058081265E-3</v>
      </c>
      <c r="J716" s="89">
        <v>0</v>
      </c>
    </row>
    <row r="717" spans="1:10" x14ac:dyDescent="0.2">
      <c r="A717">
        <f t="shared" si="12"/>
        <v>14</v>
      </c>
      <c r="B717" s="136">
        <v>40878</v>
      </c>
      <c r="C717" s="89" t="s">
        <v>158</v>
      </c>
      <c r="D717" s="89" t="s">
        <v>55</v>
      </c>
      <c r="E717" s="90">
        <v>-1.47518153</v>
      </c>
      <c r="F717" s="89">
        <v>0</v>
      </c>
      <c r="G717" s="90">
        <v>-1.47518153</v>
      </c>
      <c r="H717" s="90">
        <v>1.26E-2</v>
      </c>
      <c r="I717" s="90">
        <v>-1.8587287277999999E-2</v>
      </c>
      <c r="J717" s="89">
        <v>0</v>
      </c>
    </row>
    <row r="718" spans="1:10" x14ac:dyDescent="0.2">
      <c r="A718">
        <f t="shared" si="12"/>
        <v>14</v>
      </c>
      <c r="B718" s="136">
        <v>40878</v>
      </c>
      <c r="C718" s="89" t="s">
        <v>159</v>
      </c>
      <c r="D718" s="89" t="s">
        <v>55</v>
      </c>
      <c r="E718" s="90">
        <v>-0.71861602999999996</v>
      </c>
      <c r="F718" s="89">
        <v>0</v>
      </c>
      <c r="G718" s="90">
        <v>-0.71861602999999996</v>
      </c>
      <c r="H718" s="90">
        <v>-8.8429450988799993E-3</v>
      </c>
      <c r="I718" s="90">
        <v>6.3546821004651019E-3</v>
      </c>
      <c r="J718" s="89">
        <v>0</v>
      </c>
    </row>
    <row r="719" spans="1:10" x14ac:dyDescent="0.2">
      <c r="A719">
        <f t="shared" si="12"/>
        <v>14</v>
      </c>
      <c r="B719" s="136">
        <v>40909</v>
      </c>
      <c r="C719" s="89" t="s">
        <v>156</v>
      </c>
      <c r="D719" s="89" t="s">
        <v>55</v>
      </c>
      <c r="E719" s="90">
        <v>3.3618354400000001</v>
      </c>
      <c r="F719" s="89">
        <v>0</v>
      </c>
      <c r="G719" s="90">
        <v>3.3618354400000001</v>
      </c>
      <c r="H719" s="90">
        <v>0</v>
      </c>
      <c r="I719" s="90">
        <v>0</v>
      </c>
      <c r="J719" s="89">
        <v>0</v>
      </c>
    </row>
    <row r="720" spans="1:10" x14ac:dyDescent="0.2">
      <c r="A720">
        <f t="shared" si="12"/>
        <v>14</v>
      </c>
      <c r="B720" s="136">
        <v>40909</v>
      </c>
      <c r="C720" s="89" t="s">
        <v>157</v>
      </c>
      <c r="D720" s="89" t="s">
        <v>55</v>
      </c>
      <c r="E720" s="90">
        <v>-1.18113147</v>
      </c>
      <c r="F720" s="89">
        <v>0</v>
      </c>
      <c r="G720" s="90">
        <v>-1.18113147</v>
      </c>
      <c r="H720" s="90">
        <v>-1.7940402030950001E-2</v>
      </c>
      <c r="I720" s="90">
        <v>2.118997342320696E-2</v>
      </c>
      <c r="J720" s="89">
        <v>0</v>
      </c>
    </row>
    <row r="721" spans="1:10" x14ac:dyDescent="0.2">
      <c r="A721">
        <f t="shared" si="12"/>
        <v>14</v>
      </c>
      <c r="B721" s="136">
        <v>40909</v>
      </c>
      <c r="C721" s="89" t="s">
        <v>158</v>
      </c>
      <c r="D721" s="89" t="s">
        <v>55</v>
      </c>
      <c r="E721" s="90">
        <v>-1.46637697</v>
      </c>
      <c r="F721" s="89">
        <v>0</v>
      </c>
      <c r="G721" s="90">
        <v>-1.46637697</v>
      </c>
      <c r="H721" s="90">
        <v>1.26E-2</v>
      </c>
      <c r="I721" s="90">
        <v>-1.8476349821999999E-2</v>
      </c>
      <c r="J721" s="89">
        <v>0</v>
      </c>
    </row>
    <row r="722" spans="1:10" x14ac:dyDescent="0.2">
      <c r="A722">
        <f t="shared" si="12"/>
        <v>14</v>
      </c>
      <c r="B722" s="136">
        <v>40909</v>
      </c>
      <c r="C722" s="89" t="s">
        <v>159</v>
      </c>
      <c r="D722" s="89" t="s">
        <v>55</v>
      </c>
      <c r="E722" s="90">
        <v>-0.71432700000000005</v>
      </c>
      <c r="F722" s="89">
        <v>0</v>
      </c>
      <c r="G722" s="90">
        <v>-0.71432700000000005</v>
      </c>
      <c r="H722" s="90">
        <v>0</v>
      </c>
      <c r="I722" s="90">
        <v>0</v>
      </c>
      <c r="J722" s="89">
        <v>0</v>
      </c>
    </row>
    <row r="723" spans="1:10" x14ac:dyDescent="0.2">
      <c r="A723">
        <f t="shared" si="12"/>
        <v>14</v>
      </c>
      <c r="B723" s="136">
        <v>40940</v>
      </c>
      <c r="C723" s="89" t="s">
        <v>156</v>
      </c>
      <c r="D723" s="89" t="s">
        <v>55</v>
      </c>
      <c r="E723" s="90">
        <v>3.1261241399999999</v>
      </c>
      <c r="F723" s="89">
        <v>0</v>
      </c>
      <c r="G723" s="90">
        <v>3.1261241399999999</v>
      </c>
      <c r="H723" s="90">
        <v>0</v>
      </c>
      <c r="I723" s="90">
        <v>0</v>
      </c>
      <c r="J723" s="89">
        <v>0</v>
      </c>
    </row>
    <row r="724" spans="1:10" x14ac:dyDescent="0.2">
      <c r="A724">
        <f t="shared" si="12"/>
        <v>14</v>
      </c>
      <c r="B724" s="136">
        <v>40940</v>
      </c>
      <c r="C724" s="89" t="s">
        <v>157</v>
      </c>
      <c r="D724" s="89" t="s">
        <v>55</v>
      </c>
      <c r="E724" s="90">
        <v>-1.09831777</v>
      </c>
      <c r="F724" s="89">
        <v>0</v>
      </c>
      <c r="G724" s="90">
        <v>-1.09831777</v>
      </c>
      <c r="H724" s="90">
        <v>-5.7381391525299997E-3</v>
      </c>
      <c r="I724" s="90">
        <v>6.3023001979564388E-3</v>
      </c>
      <c r="J724" s="89">
        <v>0</v>
      </c>
    </row>
    <row r="725" spans="1:10" x14ac:dyDescent="0.2">
      <c r="A725">
        <f t="shared" si="12"/>
        <v>14</v>
      </c>
      <c r="B725" s="136">
        <v>40940</v>
      </c>
      <c r="C725" s="89" t="s">
        <v>158</v>
      </c>
      <c r="D725" s="89" t="s">
        <v>55</v>
      </c>
      <c r="E725" s="90">
        <v>-1.3635636</v>
      </c>
      <c r="F725" s="89">
        <v>0</v>
      </c>
      <c r="G725" s="90">
        <v>-1.3635636</v>
      </c>
      <c r="H725" s="90">
        <v>1.26E-2</v>
      </c>
      <c r="I725" s="90">
        <v>-1.718090136E-2</v>
      </c>
      <c r="J725" s="89">
        <v>0</v>
      </c>
    </row>
    <row r="726" spans="1:10" x14ac:dyDescent="0.2">
      <c r="A726">
        <f t="shared" si="12"/>
        <v>14</v>
      </c>
      <c r="B726" s="136">
        <v>40940</v>
      </c>
      <c r="C726" s="89" t="s">
        <v>159</v>
      </c>
      <c r="D726" s="89" t="s">
        <v>55</v>
      </c>
      <c r="E726" s="90">
        <v>-0.66424276999999998</v>
      </c>
      <c r="F726" s="89">
        <v>0</v>
      </c>
      <c r="G726" s="90">
        <v>-0.66424276999999998</v>
      </c>
      <c r="H726" s="90">
        <v>0</v>
      </c>
      <c r="I726" s="90">
        <v>0</v>
      </c>
      <c r="J726" s="89">
        <v>0</v>
      </c>
    </row>
    <row r="727" spans="1:10" x14ac:dyDescent="0.2">
      <c r="A727">
        <f t="shared" si="12"/>
        <v>14</v>
      </c>
      <c r="B727" s="136">
        <v>40969</v>
      </c>
      <c r="C727" s="89" t="s">
        <v>156</v>
      </c>
      <c r="D727" s="89" t="s">
        <v>55</v>
      </c>
      <c r="E727" s="90">
        <v>3.3229627900000001</v>
      </c>
      <c r="F727" s="89">
        <v>0</v>
      </c>
      <c r="G727" s="90">
        <v>3.3229627900000001</v>
      </c>
      <c r="H727" s="90">
        <v>0</v>
      </c>
      <c r="I727" s="90">
        <v>0</v>
      </c>
      <c r="J727" s="89">
        <v>0</v>
      </c>
    </row>
    <row r="728" spans="1:10" x14ac:dyDescent="0.2">
      <c r="A728">
        <f t="shared" si="12"/>
        <v>14</v>
      </c>
      <c r="B728" s="136">
        <v>40969</v>
      </c>
      <c r="C728" s="89" t="s">
        <v>157</v>
      </c>
      <c r="D728" s="89" t="s">
        <v>55</v>
      </c>
      <c r="E728" s="90">
        <v>-1.1674741399999999</v>
      </c>
      <c r="F728" s="89">
        <v>0</v>
      </c>
      <c r="G728" s="90">
        <v>-1.1674741399999999</v>
      </c>
      <c r="H728" s="90">
        <v>1.5549302100999999E-2</v>
      </c>
      <c r="I728" s="90">
        <v>-1.8153408097965167E-2</v>
      </c>
      <c r="J728" s="89">
        <v>0</v>
      </c>
    </row>
    <row r="729" spans="1:10" x14ac:dyDescent="0.2">
      <c r="A729">
        <f t="shared" si="12"/>
        <v>14</v>
      </c>
      <c r="B729" s="136">
        <v>40969</v>
      </c>
      <c r="C729" s="89" t="s">
        <v>158</v>
      </c>
      <c r="D729" s="89" t="s">
        <v>55</v>
      </c>
      <c r="E729" s="90">
        <v>-1.4494213600000001</v>
      </c>
      <c r="F729" s="89">
        <v>0</v>
      </c>
      <c r="G729" s="90">
        <v>-1.4494213600000001</v>
      </c>
      <c r="H729" s="90">
        <v>1.26E-2</v>
      </c>
      <c r="I729" s="90">
        <v>-1.8262709136000001E-2</v>
      </c>
      <c r="J729" s="89">
        <v>0</v>
      </c>
    </row>
    <row r="730" spans="1:10" x14ac:dyDescent="0.2">
      <c r="A730">
        <f t="shared" si="12"/>
        <v>14</v>
      </c>
      <c r="B730" s="136">
        <v>40969</v>
      </c>
      <c r="C730" s="89" t="s">
        <v>159</v>
      </c>
      <c r="D730" s="89" t="s">
        <v>55</v>
      </c>
      <c r="E730" s="90">
        <v>-0.70606729000000001</v>
      </c>
      <c r="F730" s="89">
        <v>0</v>
      </c>
      <c r="G730" s="90">
        <v>-0.70606729000000001</v>
      </c>
      <c r="H730" s="90">
        <v>0</v>
      </c>
      <c r="I730" s="90">
        <v>0</v>
      </c>
      <c r="J730" s="89">
        <v>0</v>
      </c>
    </row>
    <row r="731" spans="1:10" x14ac:dyDescent="0.2">
      <c r="A731">
        <f t="shared" si="12"/>
        <v>14</v>
      </c>
      <c r="B731" s="136">
        <v>41000</v>
      </c>
      <c r="C731" s="89" t="s">
        <v>156</v>
      </c>
      <c r="D731" s="89" t="s">
        <v>55</v>
      </c>
      <c r="E731" s="90">
        <v>3.1970991899999999</v>
      </c>
      <c r="F731" s="89">
        <v>0</v>
      </c>
      <c r="G731" s="90">
        <v>3.1970991899999999</v>
      </c>
      <c r="H731" s="90">
        <v>0</v>
      </c>
      <c r="I731" s="90">
        <v>0</v>
      </c>
      <c r="J731" s="89">
        <v>0</v>
      </c>
    </row>
    <row r="732" spans="1:10" x14ac:dyDescent="0.2">
      <c r="A732">
        <f t="shared" si="12"/>
        <v>14</v>
      </c>
      <c r="B732" s="136">
        <v>41000</v>
      </c>
      <c r="C732" s="89" t="s">
        <v>157</v>
      </c>
      <c r="D732" s="89" t="s">
        <v>55</v>
      </c>
      <c r="E732" s="90">
        <v>-1.12325381</v>
      </c>
      <c r="F732" s="89">
        <v>0</v>
      </c>
      <c r="G732" s="90">
        <v>-1.12325381</v>
      </c>
      <c r="H732" s="90">
        <v>0</v>
      </c>
      <c r="I732" s="90">
        <v>0</v>
      </c>
      <c r="J732" s="89">
        <v>0</v>
      </c>
    </row>
    <row r="733" spans="1:10" x14ac:dyDescent="0.2">
      <c r="A733">
        <f t="shared" si="12"/>
        <v>14</v>
      </c>
      <c r="B733" s="136">
        <v>41000</v>
      </c>
      <c r="C733" s="89" t="s">
        <v>158</v>
      </c>
      <c r="D733" s="89" t="s">
        <v>55</v>
      </c>
      <c r="E733" s="90">
        <v>-1.3945217400000001</v>
      </c>
      <c r="F733" s="89">
        <v>0</v>
      </c>
      <c r="G733" s="90">
        <v>-1.3945217400000001</v>
      </c>
      <c r="H733" s="90">
        <v>1.26E-2</v>
      </c>
      <c r="I733" s="90">
        <v>-1.7570973924000002E-2</v>
      </c>
      <c r="J733" s="89">
        <v>0</v>
      </c>
    </row>
    <row r="734" spans="1:10" x14ac:dyDescent="0.2">
      <c r="A734">
        <f t="shared" si="12"/>
        <v>14</v>
      </c>
      <c r="B734" s="136">
        <v>41000</v>
      </c>
      <c r="C734" s="89" t="s">
        <v>159</v>
      </c>
      <c r="D734" s="89" t="s">
        <v>55</v>
      </c>
      <c r="E734" s="90">
        <v>-0.67932364000000001</v>
      </c>
      <c r="F734" s="89">
        <v>0</v>
      </c>
      <c r="G734" s="90">
        <v>-0.67932364000000001</v>
      </c>
      <c r="H734" s="90">
        <v>0</v>
      </c>
      <c r="I734" s="90">
        <v>0</v>
      </c>
      <c r="J734" s="89">
        <v>0</v>
      </c>
    </row>
    <row r="735" spans="1:10" x14ac:dyDescent="0.2">
      <c r="A735">
        <f t="shared" si="12"/>
        <v>14</v>
      </c>
      <c r="B735" s="136">
        <v>41030</v>
      </c>
      <c r="C735" s="89" t="s">
        <v>156</v>
      </c>
      <c r="D735" s="89" t="s">
        <v>55</v>
      </c>
      <c r="E735" s="90">
        <v>3.28612576</v>
      </c>
      <c r="F735" s="89">
        <v>0</v>
      </c>
      <c r="G735" s="90">
        <v>3.28612576</v>
      </c>
      <c r="H735" s="90">
        <v>0</v>
      </c>
      <c r="I735" s="90">
        <v>0</v>
      </c>
      <c r="J735" s="89">
        <v>0</v>
      </c>
    </row>
    <row r="736" spans="1:10" x14ac:dyDescent="0.2">
      <c r="A736">
        <f t="shared" si="12"/>
        <v>14</v>
      </c>
      <c r="B736" s="136">
        <v>41030</v>
      </c>
      <c r="C736" s="89" t="s">
        <v>157</v>
      </c>
      <c r="D736" s="89" t="s">
        <v>55</v>
      </c>
      <c r="E736" s="90">
        <v>-1.15453199</v>
      </c>
      <c r="F736" s="89">
        <v>0</v>
      </c>
      <c r="G736" s="90">
        <v>-1.15453199</v>
      </c>
      <c r="H736" s="90">
        <v>0</v>
      </c>
      <c r="I736" s="90">
        <v>0</v>
      </c>
      <c r="J736" s="89">
        <v>0</v>
      </c>
    </row>
    <row r="737" spans="1:10" x14ac:dyDescent="0.2">
      <c r="A737">
        <f t="shared" si="12"/>
        <v>14</v>
      </c>
      <c r="B737" s="136">
        <v>41030</v>
      </c>
      <c r="C737" s="89" t="s">
        <v>158</v>
      </c>
      <c r="D737" s="89" t="s">
        <v>55</v>
      </c>
      <c r="E737" s="90">
        <v>-1.4333536600000001</v>
      </c>
      <c r="F737" s="89">
        <v>0</v>
      </c>
      <c r="G737" s="90">
        <v>-1.4333536600000001</v>
      </c>
      <c r="H737" s="90">
        <v>1.26E-2</v>
      </c>
      <c r="I737" s="90">
        <v>-1.8060256116000001E-2</v>
      </c>
      <c r="J737" s="89">
        <v>0</v>
      </c>
    </row>
    <row r="738" spans="1:10" x14ac:dyDescent="0.2">
      <c r="A738">
        <f t="shared" si="12"/>
        <v>14</v>
      </c>
      <c r="B738" s="136">
        <v>41030</v>
      </c>
      <c r="C738" s="89" t="s">
        <v>159</v>
      </c>
      <c r="D738" s="89" t="s">
        <v>55</v>
      </c>
      <c r="E738" s="90">
        <v>-0.69824010999999997</v>
      </c>
      <c r="F738" s="89">
        <v>0</v>
      </c>
      <c r="G738" s="90">
        <v>-0.69824010999999997</v>
      </c>
      <c r="H738" s="90">
        <v>0</v>
      </c>
      <c r="I738" s="90">
        <v>0</v>
      </c>
      <c r="J738" s="89">
        <v>0</v>
      </c>
    </row>
    <row r="739" spans="1:10" x14ac:dyDescent="0.2">
      <c r="A739">
        <f t="shared" si="12"/>
        <v>14</v>
      </c>
      <c r="B739" s="136">
        <v>41061</v>
      </c>
      <c r="C739" s="89" t="s">
        <v>156</v>
      </c>
      <c r="D739" s="89" t="s">
        <v>55</v>
      </c>
      <c r="E739" s="90">
        <v>3.1626532599999999</v>
      </c>
      <c r="F739" s="89">
        <v>0</v>
      </c>
      <c r="G739" s="90">
        <v>3.1626532599999999</v>
      </c>
      <c r="H739" s="90">
        <v>0</v>
      </c>
      <c r="I739" s="90">
        <v>0</v>
      </c>
      <c r="J739" s="89">
        <v>0</v>
      </c>
    </row>
    <row r="740" spans="1:10" x14ac:dyDescent="0.2">
      <c r="A740">
        <f t="shared" si="12"/>
        <v>14</v>
      </c>
      <c r="B740" s="136">
        <v>41061</v>
      </c>
      <c r="C740" s="89" t="s">
        <v>157</v>
      </c>
      <c r="D740" s="89" t="s">
        <v>55</v>
      </c>
      <c r="E740" s="90">
        <v>-1.1111517399999999</v>
      </c>
      <c r="F740" s="89">
        <v>0</v>
      </c>
      <c r="G740" s="90">
        <v>-1.1111517399999999</v>
      </c>
      <c r="H740" s="90">
        <v>0</v>
      </c>
      <c r="I740" s="90">
        <v>0</v>
      </c>
      <c r="J740" s="89">
        <v>0</v>
      </c>
    </row>
    <row r="741" spans="1:10" x14ac:dyDescent="0.2">
      <c r="A741">
        <f t="shared" si="12"/>
        <v>14</v>
      </c>
      <c r="B741" s="136">
        <v>41061</v>
      </c>
      <c r="C741" s="89" t="s">
        <v>158</v>
      </c>
      <c r="D741" s="89" t="s">
        <v>55</v>
      </c>
      <c r="E741" s="90">
        <v>-1.379497</v>
      </c>
      <c r="F741" s="89">
        <v>0</v>
      </c>
      <c r="G741" s="90">
        <v>-1.379497</v>
      </c>
      <c r="H741" s="90">
        <v>1.26E-2</v>
      </c>
      <c r="I741" s="90">
        <v>-1.7381662199999998E-2</v>
      </c>
      <c r="J741" s="89">
        <v>0</v>
      </c>
    </row>
    <row r="742" spans="1:10" x14ac:dyDescent="0.2">
      <c r="A742">
        <f t="shared" si="12"/>
        <v>14</v>
      </c>
      <c r="B742" s="136">
        <v>41061</v>
      </c>
      <c r="C742" s="89" t="s">
        <v>159</v>
      </c>
      <c r="D742" s="89" t="s">
        <v>55</v>
      </c>
      <c r="E742" s="90">
        <v>-0.67200451999999999</v>
      </c>
      <c r="F742" s="89">
        <v>0</v>
      </c>
      <c r="G742" s="90">
        <v>-0.67200451999999999</v>
      </c>
      <c r="H742" s="90">
        <v>0</v>
      </c>
      <c r="I742" s="90">
        <v>0</v>
      </c>
      <c r="J742" s="89">
        <v>0</v>
      </c>
    </row>
    <row r="743" spans="1:10" x14ac:dyDescent="0.2">
      <c r="A743">
        <f t="shared" si="12"/>
        <v>14</v>
      </c>
      <c r="B743" s="136">
        <v>41091</v>
      </c>
      <c r="C743" s="89" t="s">
        <v>156</v>
      </c>
      <c r="D743" s="89" t="s">
        <v>55</v>
      </c>
      <c r="E743" s="90">
        <v>3.2506813600000002</v>
      </c>
      <c r="F743" s="89">
        <v>0</v>
      </c>
      <c r="G743" s="90">
        <v>3.2506813600000002</v>
      </c>
      <c r="H743" s="90">
        <v>0</v>
      </c>
      <c r="I743" s="90">
        <v>0</v>
      </c>
      <c r="J743" s="89">
        <v>0</v>
      </c>
    </row>
    <row r="744" spans="1:10" x14ac:dyDescent="0.2">
      <c r="A744">
        <f t="shared" si="12"/>
        <v>14</v>
      </c>
      <c r="B744" s="136">
        <v>41091</v>
      </c>
      <c r="C744" s="89" t="s">
        <v>157</v>
      </c>
      <c r="D744" s="89" t="s">
        <v>55</v>
      </c>
      <c r="E744" s="90">
        <v>-1.14207912</v>
      </c>
      <c r="F744" s="89">
        <v>0</v>
      </c>
      <c r="G744" s="90">
        <v>-1.14207912</v>
      </c>
      <c r="H744" s="90">
        <v>0</v>
      </c>
      <c r="I744" s="90">
        <v>0</v>
      </c>
      <c r="J744" s="89">
        <v>0</v>
      </c>
    </row>
    <row r="745" spans="1:10" x14ac:dyDescent="0.2">
      <c r="A745">
        <f t="shared" si="12"/>
        <v>14</v>
      </c>
      <c r="B745" s="136">
        <v>41091</v>
      </c>
      <c r="C745" s="89" t="s">
        <v>158</v>
      </c>
      <c r="D745" s="89" t="s">
        <v>55</v>
      </c>
      <c r="E745" s="90">
        <v>-1.4178934000000001</v>
      </c>
      <c r="F745" s="89">
        <v>0</v>
      </c>
      <c r="G745" s="90">
        <v>-1.4178934000000001</v>
      </c>
      <c r="H745" s="90">
        <v>1.26E-2</v>
      </c>
      <c r="I745" s="90">
        <v>-1.7865456840000002E-2</v>
      </c>
      <c r="J745" s="89">
        <v>0</v>
      </c>
    </row>
    <row r="746" spans="1:10" x14ac:dyDescent="0.2">
      <c r="A746">
        <f t="shared" si="12"/>
        <v>14</v>
      </c>
      <c r="B746" s="136">
        <v>41091</v>
      </c>
      <c r="C746" s="89" t="s">
        <v>159</v>
      </c>
      <c r="D746" s="89" t="s">
        <v>55</v>
      </c>
      <c r="E746" s="90">
        <v>-0.69070883999999999</v>
      </c>
      <c r="F746" s="89">
        <v>0</v>
      </c>
      <c r="G746" s="90">
        <v>-0.69070883999999999</v>
      </c>
      <c r="H746" s="90">
        <v>0</v>
      </c>
      <c r="I746" s="90">
        <v>0</v>
      </c>
      <c r="J746" s="89">
        <v>0</v>
      </c>
    </row>
    <row r="747" spans="1:10" x14ac:dyDescent="0.2">
      <c r="A747">
        <f t="shared" si="12"/>
        <v>14</v>
      </c>
      <c r="B747" s="136">
        <v>41122</v>
      </c>
      <c r="C747" s="89" t="s">
        <v>156</v>
      </c>
      <c r="D747" s="89" t="s">
        <v>55</v>
      </c>
      <c r="E747" s="90">
        <v>3.2327849500000001</v>
      </c>
      <c r="F747" s="89">
        <v>0</v>
      </c>
      <c r="G747" s="90">
        <v>3.2327849500000001</v>
      </c>
      <c r="H747" s="90">
        <v>0</v>
      </c>
      <c r="I747" s="90">
        <v>0</v>
      </c>
      <c r="J747" s="89">
        <v>0</v>
      </c>
    </row>
    <row r="748" spans="1:10" x14ac:dyDescent="0.2">
      <c r="A748">
        <f t="shared" si="12"/>
        <v>14</v>
      </c>
      <c r="B748" s="136">
        <v>41122</v>
      </c>
      <c r="C748" s="89" t="s">
        <v>157</v>
      </c>
      <c r="D748" s="89" t="s">
        <v>55</v>
      </c>
      <c r="E748" s="90">
        <v>-1.13579148</v>
      </c>
      <c r="F748" s="89">
        <v>0</v>
      </c>
      <c r="G748" s="90">
        <v>-1.13579148</v>
      </c>
      <c r="H748" s="90">
        <v>0</v>
      </c>
      <c r="I748" s="90">
        <v>0</v>
      </c>
      <c r="J748" s="89">
        <v>0</v>
      </c>
    </row>
    <row r="749" spans="1:10" x14ac:dyDescent="0.2">
      <c r="A749">
        <f t="shared" si="12"/>
        <v>14</v>
      </c>
      <c r="B749" s="136">
        <v>41122</v>
      </c>
      <c r="C749" s="89" t="s">
        <v>158</v>
      </c>
      <c r="D749" s="89" t="s">
        <v>55</v>
      </c>
      <c r="E749" s="90">
        <v>-1.4100872799999999</v>
      </c>
      <c r="F749" s="89">
        <v>0</v>
      </c>
      <c r="G749" s="90">
        <v>-1.4100872799999999</v>
      </c>
      <c r="H749" s="90">
        <v>1.26E-2</v>
      </c>
      <c r="I749" s="90">
        <v>-1.7767099727999999E-2</v>
      </c>
      <c r="J749" s="89">
        <v>0</v>
      </c>
    </row>
    <row r="750" spans="1:10" x14ac:dyDescent="0.2">
      <c r="A750">
        <f t="shared" si="12"/>
        <v>14</v>
      </c>
      <c r="B750" s="136">
        <v>41122</v>
      </c>
      <c r="C750" s="89" t="s">
        <v>159</v>
      </c>
      <c r="D750" s="89" t="s">
        <v>55</v>
      </c>
      <c r="E750" s="90">
        <v>-0.68690618999999997</v>
      </c>
      <c r="F750" s="89">
        <v>0</v>
      </c>
      <c r="G750" s="90">
        <v>-0.68690618999999997</v>
      </c>
      <c r="H750" s="90">
        <v>0</v>
      </c>
      <c r="I750" s="90">
        <v>0</v>
      </c>
      <c r="J750" s="89">
        <v>0</v>
      </c>
    </row>
    <row r="751" spans="1:10" x14ac:dyDescent="0.2">
      <c r="A751">
        <f t="shared" si="12"/>
        <v>14</v>
      </c>
      <c r="B751" s="136">
        <v>41153</v>
      </c>
      <c r="C751" s="89" t="s">
        <v>156</v>
      </c>
      <c r="D751" s="89" t="s">
        <v>55</v>
      </c>
      <c r="E751" s="90">
        <v>3.11125805</v>
      </c>
      <c r="F751" s="89">
        <v>0</v>
      </c>
      <c r="G751" s="90">
        <v>3.11125805</v>
      </c>
      <c r="H751" s="90">
        <v>0</v>
      </c>
      <c r="I751" s="90">
        <v>0</v>
      </c>
      <c r="J751" s="89">
        <v>0</v>
      </c>
    </row>
    <row r="752" spans="1:10" x14ac:dyDescent="0.2">
      <c r="A752">
        <f t="shared" si="12"/>
        <v>14</v>
      </c>
      <c r="B752" s="136">
        <v>41153</v>
      </c>
      <c r="C752" s="89" t="s">
        <v>157</v>
      </c>
      <c r="D752" s="89" t="s">
        <v>55</v>
      </c>
      <c r="E752" s="90">
        <v>-1.0930947900000001</v>
      </c>
      <c r="F752" s="89">
        <v>0</v>
      </c>
      <c r="G752" s="90">
        <v>-1.0930947900000001</v>
      </c>
      <c r="H752" s="90">
        <v>0</v>
      </c>
      <c r="I752" s="90">
        <v>0</v>
      </c>
      <c r="J752" s="89">
        <v>0</v>
      </c>
    </row>
    <row r="753" spans="1:10" x14ac:dyDescent="0.2">
      <c r="A753">
        <f t="shared" si="12"/>
        <v>14</v>
      </c>
      <c r="B753" s="136">
        <v>41153</v>
      </c>
      <c r="C753" s="89" t="s">
        <v>158</v>
      </c>
      <c r="D753" s="89" t="s">
        <v>55</v>
      </c>
      <c r="E753" s="90">
        <v>-1.3570792599999999</v>
      </c>
      <c r="F753" s="89">
        <v>0</v>
      </c>
      <c r="G753" s="90">
        <v>-1.3570792599999999</v>
      </c>
      <c r="H753" s="90">
        <v>1.26E-2</v>
      </c>
      <c r="I753" s="90">
        <v>-1.7099198675999999E-2</v>
      </c>
      <c r="J753" s="89">
        <v>0</v>
      </c>
    </row>
    <row r="754" spans="1:10" x14ac:dyDescent="0.2">
      <c r="A754">
        <f t="shared" si="12"/>
        <v>14</v>
      </c>
      <c r="B754" s="136">
        <v>41153</v>
      </c>
      <c r="C754" s="89" t="s">
        <v>159</v>
      </c>
      <c r="D754" s="89" t="s">
        <v>55</v>
      </c>
      <c r="E754" s="90">
        <v>-0.661084</v>
      </c>
      <c r="F754" s="89">
        <v>0</v>
      </c>
      <c r="G754" s="90">
        <v>-0.661084</v>
      </c>
      <c r="H754" s="90">
        <v>0</v>
      </c>
      <c r="I754" s="90">
        <v>0</v>
      </c>
      <c r="J754" s="89">
        <v>0</v>
      </c>
    </row>
    <row r="755" spans="1:10" x14ac:dyDescent="0.2">
      <c r="A755">
        <f t="shared" si="12"/>
        <v>14</v>
      </c>
      <c r="B755" s="136">
        <v>41183</v>
      </c>
      <c r="C755" s="89" t="s">
        <v>156</v>
      </c>
      <c r="D755" s="89" t="s">
        <v>55</v>
      </c>
      <c r="E755" s="90">
        <v>3.1977973199999998</v>
      </c>
      <c r="F755" s="89">
        <v>0</v>
      </c>
      <c r="G755" s="90">
        <v>3.1977973199999998</v>
      </c>
      <c r="H755" s="90">
        <v>0</v>
      </c>
      <c r="I755" s="90">
        <v>0</v>
      </c>
      <c r="J755" s="89">
        <v>0</v>
      </c>
    </row>
    <row r="756" spans="1:10" x14ac:dyDescent="0.2">
      <c r="A756">
        <f t="shared" si="12"/>
        <v>14</v>
      </c>
      <c r="B756" s="136">
        <v>41183</v>
      </c>
      <c r="C756" s="89" t="s">
        <v>157</v>
      </c>
      <c r="D756" s="89" t="s">
        <v>55</v>
      </c>
      <c r="E756" s="90">
        <v>-1.1234990899999999</v>
      </c>
      <c r="F756" s="89">
        <v>0</v>
      </c>
      <c r="G756" s="90">
        <v>-1.1234990899999999</v>
      </c>
      <c r="H756" s="90">
        <v>0</v>
      </c>
      <c r="I756" s="90">
        <v>0</v>
      </c>
      <c r="J756" s="89">
        <v>0</v>
      </c>
    </row>
    <row r="757" spans="1:10" x14ac:dyDescent="0.2">
      <c r="A757">
        <f t="shared" si="12"/>
        <v>14</v>
      </c>
      <c r="B757" s="136">
        <v>41183</v>
      </c>
      <c r="C757" s="89" t="s">
        <v>158</v>
      </c>
      <c r="D757" s="89" t="s">
        <v>55</v>
      </c>
      <c r="E757" s="90">
        <v>-1.3948262499999999</v>
      </c>
      <c r="F757" s="89">
        <v>0</v>
      </c>
      <c r="G757" s="90">
        <v>-1.3948262499999999</v>
      </c>
      <c r="H757" s="90">
        <v>1.26E-2</v>
      </c>
      <c r="I757" s="90">
        <v>-1.7574810749999999E-2</v>
      </c>
      <c r="J757" s="89">
        <v>0</v>
      </c>
    </row>
    <row r="758" spans="1:10" x14ac:dyDescent="0.2">
      <c r="A758">
        <f t="shared" si="12"/>
        <v>14</v>
      </c>
      <c r="B758" s="136">
        <v>41183</v>
      </c>
      <c r="C758" s="89" t="s">
        <v>159</v>
      </c>
      <c r="D758" s="89" t="s">
        <v>55</v>
      </c>
      <c r="E758" s="90">
        <v>-0.67947197999999998</v>
      </c>
      <c r="F758" s="89">
        <v>0</v>
      </c>
      <c r="G758" s="90">
        <v>-0.67947197999999998</v>
      </c>
      <c r="H758" s="90">
        <v>0</v>
      </c>
      <c r="I758" s="90">
        <v>0</v>
      </c>
      <c r="J758" s="89">
        <v>0</v>
      </c>
    </row>
    <row r="759" spans="1:10" x14ac:dyDescent="0.2">
      <c r="A759">
        <f t="shared" si="12"/>
        <v>14</v>
      </c>
      <c r="B759" s="136">
        <v>41214</v>
      </c>
      <c r="C759" s="89" t="s">
        <v>156</v>
      </c>
      <c r="D759" s="89" t="s">
        <v>55</v>
      </c>
      <c r="E759" s="90">
        <v>3.07754722</v>
      </c>
      <c r="F759" s="89">
        <v>0</v>
      </c>
      <c r="G759" s="90">
        <v>3.07754722</v>
      </c>
      <c r="H759" s="90">
        <v>-4.5187473297199996E-3</v>
      </c>
      <c r="I759" s="90">
        <v>-1.3906658282462209E-2</v>
      </c>
      <c r="J759" s="89">
        <v>0</v>
      </c>
    </row>
    <row r="760" spans="1:10" x14ac:dyDescent="0.2">
      <c r="A760">
        <f t="shared" si="12"/>
        <v>14</v>
      </c>
      <c r="B760" s="136">
        <v>41214</v>
      </c>
      <c r="C760" s="89" t="s">
        <v>157</v>
      </c>
      <c r="D760" s="89" t="s">
        <v>55</v>
      </c>
      <c r="E760" s="90">
        <v>-1.0812509800000001</v>
      </c>
      <c r="F760" s="89">
        <v>0</v>
      </c>
      <c r="G760" s="90">
        <v>-1.0812509800000001</v>
      </c>
      <c r="H760" s="90">
        <v>1.0968327522E-2</v>
      </c>
      <c r="I760" s="90">
        <v>-1.1859514882123473E-2</v>
      </c>
      <c r="J760" s="89">
        <v>0</v>
      </c>
    </row>
    <row r="761" spans="1:10" x14ac:dyDescent="0.2">
      <c r="A761">
        <f t="shared" si="12"/>
        <v>14</v>
      </c>
      <c r="B761" s="136">
        <v>41214</v>
      </c>
      <c r="C761" s="89" t="s">
        <v>158</v>
      </c>
      <c r="D761" s="89" t="s">
        <v>55</v>
      </c>
      <c r="E761" s="90">
        <v>-1.3423751500000001</v>
      </c>
      <c r="F761" s="89">
        <v>0</v>
      </c>
      <c r="G761" s="90">
        <v>-1.3423751500000001</v>
      </c>
      <c r="H761" s="90">
        <v>1.26E-2</v>
      </c>
      <c r="I761" s="90">
        <v>-1.691392689E-2</v>
      </c>
      <c r="J761" s="89">
        <v>0</v>
      </c>
    </row>
    <row r="762" spans="1:10" x14ac:dyDescent="0.2">
      <c r="A762">
        <f t="shared" si="12"/>
        <v>14</v>
      </c>
      <c r="B762" s="136">
        <v>41214</v>
      </c>
      <c r="C762" s="89" t="s">
        <v>159</v>
      </c>
      <c r="D762" s="89" t="s">
        <v>55</v>
      </c>
      <c r="E762" s="90">
        <v>-0.65392108999999998</v>
      </c>
      <c r="F762" s="89">
        <v>0</v>
      </c>
      <c r="G762" s="90">
        <v>-0.65392108999999998</v>
      </c>
      <c r="H762" s="90">
        <v>-4.5187473297199996E-3</v>
      </c>
      <c r="I762" s="90">
        <v>2.9549041792850915E-3</v>
      </c>
      <c r="J762" s="89">
        <v>0</v>
      </c>
    </row>
    <row r="763" spans="1:10" x14ac:dyDescent="0.2">
      <c r="A763">
        <f t="shared" si="12"/>
        <v>14</v>
      </c>
      <c r="B763" s="136">
        <v>41244</v>
      </c>
      <c r="C763" s="89" t="s">
        <v>156</v>
      </c>
      <c r="D763" s="89" t="s">
        <v>55</v>
      </c>
      <c r="E763" s="90">
        <v>3.1631106</v>
      </c>
      <c r="F763" s="89">
        <v>0</v>
      </c>
      <c r="G763" s="90">
        <v>3.1631106</v>
      </c>
      <c r="H763" s="90">
        <v>-8.4165930747999995E-3</v>
      </c>
      <c r="I763" s="90">
        <v>-2.6622614770786472E-2</v>
      </c>
      <c r="J763" s="89">
        <v>0</v>
      </c>
    </row>
    <row r="764" spans="1:10" x14ac:dyDescent="0.2">
      <c r="A764">
        <f t="shared" si="12"/>
        <v>14</v>
      </c>
      <c r="B764" s="136">
        <v>41244</v>
      </c>
      <c r="C764" s="89" t="s">
        <v>157</v>
      </c>
      <c r="D764" s="89" t="s">
        <v>55</v>
      </c>
      <c r="E764" s="90">
        <v>-1.11131242</v>
      </c>
      <c r="F764" s="89">
        <v>0</v>
      </c>
      <c r="G764" s="90">
        <v>-1.11131242</v>
      </c>
      <c r="H764" s="90">
        <v>5.7042837139999998E-3</v>
      </c>
      <c r="I764" s="90">
        <v>-6.3392413385719272E-3</v>
      </c>
      <c r="J764" s="89">
        <v>0</v>
      </c>
    </row>
    <row r="765" spans="1:10" x14ac:dyDescent="0.2">
      <c r="A765">
        <f t="shared" si="12"/>
        <v>14</v>
      </c>
      <c r="B765" s="136">
        <v>41244</v>
      </c>
      <c r="C765" s="89" t="s">
        <v>158</v>
      </c>
      <c r="D765" s="89" t="s">
        <v>55</v>
      </c>
      <c r="E765" s="90">
        <v>-1.37969648</v>
      </c>
      <c r="F765" s="89">
        <v>0</v>
      </c>
      <c r="G765" s="90">
        <v>-1.37969648</v>
      </c>
      <c r="H765" s="90">
        <v>1.26E-2</v>
      </c>
      <c r="I765" s="90">
        <v>-1.7384175647999999E-2</v>
      </c>
      <c r="J765" s="89">
        <v>0</v>
      </c>
    </row>
    <row r="766" spans="1:10" x14ac:dyDescent="0.2">
      <c r="A766">
        <f t="shared" si="12"/>
        <v>14</v>
      </c>
      <c r="B766" s="136">
        <v>41244</v>
      </c>
      <c r="C766" s="89" t="s">
        <v>159</v>
      </c>
      <c r="D766" s="89" t="s">
        <v>55</v>
      </c>
      <c r="E766" s="90">
        <v>-0.67210170000000002</v>
      </c>
      <c r="F766" s="89">
        <v>0</v>
      </c>
      <c r="G766" s="90">
        <v>-0.67210170000000002</v>
      </c>
      <c r="H766" s="90">
        <v>-8.4165930747999995E-3</v>
      </c>
      <c r="I766" s="90">
        <v>5.6568065137813069E-3</v>
      </c>
      <c r="J766" s="89">
        <v>0</v>
      </c>
    </row>
    <row r="767" spans="1:10" x14ac:dyDescent="0.2">
      <c r="A767">
        <f t="shared" si="12"/>
        <v>14</v>
      </c>
      <c r="B767" s="136">
        <v>41275</v>
      </c>
      <c r="C767" s="89" t="s">
        <v>156</v>
      </c>
      <c r="D767" s="89" t="s">
        <v>55</v>
      </c>
      <c r="E767" s="90">
        <v>3.14559773</v>
      </c>
      <c r="F767" s="89">
        <v>0</v>
      </c>
      <c r="G767" s="90">
        <v>3.14559773</v>
      </c>
      <c r="H767" s="90">
        <v>0</v>
      </c>
      <c r="I767" s="90">
        <v>0</v>
      </c>
      <c r="J767" s="89">
        <v>0</v>
      </c>
    </row>
    <row r="768" spans="1:10" x14ac:dyDescent="0.2">
      <c r="A768">
        <f t="shared" si="12"/>
        <v>14</v>
      </c>
      <c r="B768" s="136">
        <v>41275</v>
      </c>
      <c r="C768" s="89" t="s">
        <v>157</v>
      </c>
      <c r="D768" s="89" t="s">
        <v>55</v>
      </c>
      <c r="E768" s="90">
        <v>-1.1051595299999999</v>
      </c>
      <c r="F768" s="89">
        <v>0</v>
      </c>
      <c r="G768" s="90">
        <v>-1.1051595299999999</v>
      </c>
      <c r="H768" s="90">
        <v>-1.712840795517E-2</v>
      </c>
      <c r="I768" s="90">
        <v>1.8929623285383938E-2</v>
      </c>
      <c r="J768" s="89">
        <v>0</v>
      </c>
    </row>
    <row r="769" spans="1:10" x14ac:dyDescent="0.2">
      <c r="A769">
        <f t="shared" si="12"/>
        <v>14</v>
      </c>
      <c r="B769" s="136">
        <v>41275</v>
      </c>
      <c r="C769" s="89" t="s">
        <v>158</v>
      </c>
      <c r="D769" s="89" t="s">
        <v>55</v>
      </c>
      <c r="E769" s="90">
        <v>-1.3720576600000001</v>
      </c>
      <c r="F769" s="89">
        <v>0</v>
      </c>
      <c r="G769" s="90">
        <v>-1.3720576600000001</v>
      </c>
      <c r="H769" s="90">
        <v>1.26E-2</v>
      </c>
      <c r="I769" s="90">
        <v>-1.7287926516000002E-2</v>
      </c>
      <c r="J769" s="89">
        <v>0</v>
      </c>
    </row>
    <row r="770" spans="1:10" x14ac:dyDescent="0.2">
      <c r="A770">
        <f t="shared" si="12"/>
        <v>14</v>
      </c>
      <c r="B770" s="136">
        <v>41275</v>
      </c>
      <c r="C770" s="89" t="s">
        <v>159</v>
      </c>
      <c r="D770" s="89" t="s">
        <v>55</v>
      </c>
      <c r="E770" s="90">
        <v>-0.66838054000000002</v>
      </c>
      <c r="F770" s="89">
        <v>0</v>
      </c>
      <c r="G770" s="90">
        <v>-0.66838054000000002</v>
      </c>
      <c r="H770" s="90">
        <v>0</v>
      </c>
      <c r="I770" s="90">
        <v>0</v>
      </c>
      <c r="J770" s="89">
        <v>0</v>
      </c>
    </row>
    <row r="771" spans="1:10" x14ac:dyDescent="0.2">
      <c r="A771">
        <f t="shared" si="12"/>
        <v>14</v>
      </c>
      <c r="B771" s="136">
        <v>41306</v>
      </c>
      <c r="C771" s="89" t="s">
        <v>156</v>
      </c>
      <c r="D771" s="89" t="s">
        <v>55</v>
      </c>
      <c r="E771" s="90">
        <v>2.8254366200000001</v>
      </c>
      <c r="F771" s="89">
        <v>0</v>
      </c>
      <c r="G771" s="90">
        <v>2.8254366200000001</v>
      </c>
      <c r="H771" s="90">
        <v>0</v>
      </c>
      <c r="I771" s="90">
        <v>0</v>
      </c>
      <c r="J771" s="89">
        <v>0</v>
      </c>
    </row>
    <row r="772" spans="1:10" x14ac:dyDescent="0.2">
      <c r="A772">
        <f t="shared" si="12"/>
        <v>14</v>
      </c>
      <c r="B772" s="136">
        <v>41306</v>
      </c>
      <c r="C772" s="89" t="s">
        <v>157</v>
      </c>
      <c r="D772" s="89" t="s">
        <v>55</v>
      </c>
      <c r="E772" s="90">
        <v>-0.99267563000000003</v>
      </c>
      <c r="F772" s="89">
        <v>0</v>
      </c>
      <c r="G772" s="90">
        <v>-0.99267563000000003</v>
      </c>
      <c r="H772" s="90">
        <v>-5.6470632553200003E-3</v>
      </c>
      <c r="I772" s="90">
        <v>5.6057020746246326E-3</v>
      </c>
      <c r="J772" s="89">
        <v>0</v>
      </c>
    </row>
    <row r="773" spans="1:10" x14ac:dyDescent="0.2">
      <c r="A773">
        <f t="shared" si="12"/>
        <v>14</v>
      </c>
      <c r="B773" s="136">
        <v>41306</v>
      </c>
      <c r="C773" s="89" t="s">
        <v>158</v>
      </c>
      <c r="D773" s="89" t="s">
        <v>55</v>
      </c>
      <c r="E773" s="90">
        <v>-1.23240868</v>
      </c>
      <c r="F773" s="89">
        <v>0</v>
      </c>
      <c r="G773" s="90">
        <v>-1.23240868</v>
      </c>
      <c r="H773" s="90">
        <v>1.26E-2</v>
      </c>
      <c r="I773" s="90">
        <v>-1.5528349368000001E-2</v>
      </c>
      <c r="J773" s="89">
        <v>0</v>
      </c>
    </row>
    <row r="774" spans="1:10" x14ac:dyDescent="0.2">
      <c r="A774">
        <f t="shared" si="12"/>
        <v>14</v>
      </c>
      <c r="B774" s="136">
        <v>41306</v>
      </c>
      <c r="C774" s="89" t="s">
        <v>159</v>
      </c>
      <c r="D774" s="89" t="s">
        <v>55</v>
      </c>
      <c r="E774" s="90">
        <v>-0.60035231</v>
      </c>
      <c r="F774" s="89">
        <v>0</v>
      </c>
      <c r="G774" s="90">
        <v>-0.60035231</v>
      </c>
      <c r="H774" s="90">
        <v>0</v>
      </c>
      <c r="I774" s="90">
        <v>0</v>
      </c>
      <c r="J774" s="89">
        <v>0</v>
      </c>
    </row>
    <row r="775" spans="1:10" x14ac:dyDescent="0.2">
      <c r="A775">
        <f t="shared" si="12"/>
        <v>14</v>
      </c>
      <c r="B775" s="136">
        <v>41334</v>
      </c>
      <c r="C775" s="89" t="s">
        <v>156</v>
      </c>
      <c r="D775" s="89" t="s">
        <v>55</v>
      </c>
      <c r="E775" s="90">
        <v>3.11247965</v>
      </c>
      <c r="F775" s="89">
        <v>0</v>
      </c>
      <c r="G775" s="90">
        <v>3.11247965</v>
      </c>
      <c r="H775" s="90">
        <v>0</v>
      </c>
      <c r="I775" s="90">
        <v>0</v>
      </c>
      <c r="J775" s="89">
        <v>0</v>
      </c>
    </row>
    <row r="776" spans="1:10" x14ac:dyDescent="0.2">
      <c r="A776">
        <f t="shared" si="12"/>
        <v>14</v>
      </c>
      <c r="B776" s="136">
        <v>41334</v>
      </c>
      <c r="C776" s="89" t="s">
        <v>157</v>
      </c>
      <c r="D776" s="89" t="s">
        <v>55</v>
      </c>
      <c r="E776" s="90">
        <v>-1.0935239800000001</v>
      </c>
      <c r="F776" s="89">
        <v>0</v>
      </c>
      <c r="G776" s="90">
        <v>-1.0935239800000001</v>
      </c>
      <c r="H776" s="90">
        <v>1.5585064888000001E-2</v>
      </c>
      <c r="I776" s="90">
        <v>-1.7042642184884015E-2</v>
      </c>
      <c r="J776" s="89">
        <v>0</v>
      </c>
    </row>
    <row r="777" spans="1:10" x14ac:dyDescent="0.2">
      <c r="A777">
        <f t="shared" si="12"/>
        <v>14</v>
      </c>
      <c r="B777" s="136">
        <v>41334</v>
      </c>
      <c r="C777" s="89" t="s">
        <v>158</v>
      </c>
      <c r="D777" s="89" t="s">
        <v>55</v>
      </c>
      <c r="E777" s="90">
        <v>-1.3576121000000001</v>
      </c>
      <c r="F777" s="89">
        <v>0</v>
      </c>
      <c r="G777" s="90">
        <v>-1.3576121000000001</v>
      </c>
      <c r="H777" s="90">
        <v>1.26E-2</v>
      </c>
      <c r="I777" s="90">
        <v>-1.7105912460000001E-2</v>
      </c>
      <c r="J777" s="89">
        <v>0</v>
      </c>
    </row>
    <row r="778" spans="1:10" x14ac:dyDescent="0.2">
      <c r="A778">
        <f t="shared" si="12"/>
        <v>14</v>
      </c>
      <c r="B778" s="136">
        <v>41334</v>
      </c>
      <c r="C778" s="89" t="s">
        <v>159</v>
      </c>
      <c r="D778" s="89" t="s">
        <v>55</v>
      </c>
      <c r="E778" s="90">
        <v>-0.66134356999999999</v>
      </c>
      <c r="F778" s="89">
        <v>0</v>
      </c>
      <c r="G778" s="90">
        <v>-0.66134356999999999</v>
      </c>
      <c r="H778" s="90">
        <v>0</v>
      </c>
      <c r="I778" s="90">
        <v>0</v>
      </c>
      <c r="J778" s="89">
        <v>0</v>
      </c>
    </row>
    <row r="779" spans="1:10" x14ac:dyDescent="0.2">
      <c r="A779">
        <f t="shared" si="12"/>
        <v>14</v>
      </c>
      <c r="B779" s="136">
        <v>41365</v>
      </c>
      <c r="C779" s="89" t="s">
        <v>156</v>
      </c>
      <c r="D779" s="89" t="s">
        <v>55</v>
      </c>
      <c r="E779" s="90">
        <v>2.9953452199999999</v>
      </c>
      <c r="F779" s="89">
        <v>0</v>
      </c>
      <c r="G779" s="90">
        <v>2.9953452199999999</v>
      </c>
      <c r="H779" s="90">
        <v>0</v>
      </c>
      <c r="I779" s="90">
        <v>0</v>
      </c>
      <c r="J779" s="89">
        <v>0</v>
      </c>
    </row>
    <row r="780" spans="1:10" x14ac:dyDescent="0.2">
      <c r="A780">
        <f t="shared" ref="A780:A843" si="13">INDEX(BucketTable,MATCH(B780,SumMonths,0),1)</f>
        <v>14</v>
      </c>
      <c r="B780" s="136">
        <v>41365</v>
      </c>
      <c r="C780" s="89" t="s">
        <v>157</v>
      </c>
      <c r="D780" s="89" t="s">
        <v>55</v>
      </c>
      <c r="E780" s="90">
        <v>-1.05237052</v>
      </c>
      <c r="F780" s="89">
        <v>0</v>
      </c>
      <c r="G780" s="90">
        <v>-1.05237052</v>
      </c>
      <c r="H780" s="90">
        <v>0</v>
      </c>
      <c r="I780" s="90">
        <v>0</v>
      </c>
      <c r="J780" s="89">
        <v>0</v>
      </c>
    </row>
    <row r="781" spans="1:10" x14ac:dyDescent="0.2">
      <c r="A781">
        <f t="shared" si="13"/>
        <v>14</v>
      </c>
      <c r="B781" s="136">
        <v>41365</v>
      </c>
      <c r="C781" s="89" t="s">
        <v>158</v>
      </c>
      <c r="D781" s="89" t="s">
        <v>55</v>
      </c>
      <c r="E781" s="90">
        <v>-1.3065199999999999</v>
      </c>
      <c r="F781" s="89">
        <v>0</v>
      </c>
      <c r="G781" s="90">
        <v>-1.3065199999999999</v>
      </c>
      <c r="H781" s="90">
        <v>1.26E-2</v>
      </c>
      <c r="I781" s="90">
        <v>-1.6462151999999997E-2</v>
      </c>
      <c r="J781" s="89">
        <v>0</v>
      </c>
    </row>
    <row r="782" spans="1:10" x14ac:dyDescent="0.2">
      <c r="A782">
        <f t="shared" si="13"/>
        <v>14</v>
      </c>
      <c r="B782" s="136">
        <v>41365</v>
      </c>
      <c r="C782" s="89" t="s">
        <v>159</v>
      </c>
      <c r="D782" s="89" t="s">
        <v>55</v>
      </c>
      <c r="E782" s="90">
        <v>-0.63645470000000004</v>
      </c>
      <c r="F782" s="89">
        <v>0</v>
      </c>
      <c r="G782" s="90">
        <v>-0.63645470000000004</v>
      </c>
      <c r="H782" s="90">
        <v>0</v>
      </c>
      <c r="I782" s="90">
        <v>0</v>
      </c>
      <c r="J782" s="89">
        <v>0</v>
      </c>
    </row>
    <row r="783" spans="1:10" x14ac:dyDescent="0.2">
      <c r="A783">
        <f t="shared" si="13"/>
        <v>14</v>
      </c>
      <c r="B783" s="136">
        <v>41395</v>
      </c>
      <c r="C783" s="89" t="s">
        <v>156</v>
      </c>
      <c r="D783" s="89" t="s">
        <v>55</v>
      </c>
      <c r="E783" s="90">
        <v>3.07853105</v>
      </c>
      <c r="F783" s="89">
        <v>0</v>
      </c>
      <c r="G783" s="90">
        <v>3.07853105</v>
      </c>
      <c r="H783" s="90">
        <v>0</v>
      </c>
      <c r="I783" s="90">
        <v>0</v>
      </c>
      <c r="J783" s="89">
        <v>0</v>
      </c>
    </row>
    <row r="784" spans="1:10" x14ac:dyDescent="0.2">
      <c r="A784">
        <f t="shared" si="13"/>
        <v>14</v>
      </c>
      <c r="B784" s="136">
        <v>41395</v>
      </c>
      <c r="C784" s="89" t="s">
        <v>157</v>
      </c>
      <c r="D784" s="89" t="s">
        <v>55</v>
      </c>
      <c r="E784" s="90">
        <v>-1.0815966400000001</v>
      </c>
      <c r="F784" s="89">
        <v>0</v>
      </c>
      <c r="G784" s="90">
        <v>-1.0815966400000001</v>
      </c>
      <c r="H784" s="90">
        <v>0</v>
      </c>
      <c r="I784" s="90">
        <v>0</v>
      </c>
      <c r="J784" s="89">
        <v>0</v>
      </c>
    </row>
    <row r="785" spans="1:10" x14ac:dyDescent="0.2">
      <c r="A785">
        <f t="shared" si="13"/>
        <v>14</v>
      </c>
      <c r="B785" s="136">
        <v>41395</v>
      </c>
      <c r="C785" s="89" t="s">
        <v>158</v>
      </c>
      <c r="D785" s="89" t="s">
        <v>55</v>
      </c>
      <c r="E785" s="90">
        <v>-1.34280428</v>
      </c>
      <c r="F785" s="89">
        <v>0</v>
      </c>
      <c r="G785" s="90">
        <v>-1.34280428</v>
      </c>
      <c r="H785" s="90">
        <v>1.26E-2</v>
      </c>
      <c r="I785" s="90">
        <v>-1.6919333927999998E-2</v>
      </c>
      <c r="J785" s="89">
        <v>0</v>
      </c>
    </row>
    <row r="786" spans="1:10" x14ac:dyDescent="0.2">
      <c r="A786">
        <f t="shared" si="13"/>
        <v>14</v>
      </c>
      <c r="B786" s="136">
        <v>41395</v>
      </c>
      <c r="C786" s="89" t="s">
        <v>159</v>
      </c>
      <c r="D786" s="89" t="s">
        <v>55</v>
      </c>
      <c r="E786" s="90">
        <v>-0.65413012999999998</v>
      </c>
      <c r="F786" s="89">
        <v>0</v>
      </c>
      <c r="G786" s="90">
        <v>-0.65413012999999998</v>
      </c>
      <c r="H786" s="90">
        <v>0</v>
      </c>
      <c r="I786" s="90">
        <v>0</v>
      </c>
      <c r="J786" s="89">
        <v>0</v>
      </c>
    </row>
    <row r="787" spans="1:10" x14ac:dyDescent="0.2">
      <c r="A787">
        <f t="shared" si="13"/>
        <v>14</v>
      </c>
      <c r="B787" s="136">
        <v>41426</v>
      </c>
      <c r="C787" s="89" t="s">
        <v>156</v>
      </c>
      <c r="D787" s="89" t="s">
        <v>55</v>
      </c>
      <c r="E787" s="90">
        <v>2.9626372399999998</v>
      </c>
      <c r="F787" s="89">
        <v>0</v>
      </c>
      <c r="G787" s="90">
        <v>2.9626372399999998</v>
      </c>
      <c r="H787" s="90">
        <v>0</v>
      </c>
      <c r="I787" s="90">
        <v>0</v>
      </c>
      <c r="J787" s="89">
        <v>0</v>
      </c>
    </row>
    <row r="788" spans="1:10" x14ac:dyDescent="0.2">
      <c r="A788">
        <f t="shared" si="13"/>
        <v>14</v>
      </c>
      <c r="B788" s="136">
        <v>41426</v>
      </c>
      <c r="C788" s="89" t="s">
        <v>157</v>
      </c>
      <c r="D788" s="89" t="s">
        <v>55</v>
      </c>
      <c r="E788" s="90">
        <v>-1.04087905</v>
      </c>
      <c r="F788" s="89">
        <v>0</v>
      </c>
      <c r="G788" s="90">
        <v>-1.04087905</v>
      </c>
      <c r="H788" s="90">
        <v>0</v>
      </c>
      <c r="I788" s="90">
        <v>0</v>
      </c>
      <c r="J788" s="89">
        <v>0</v>
      </c>
    </row>
    <row r="789" spans="1:10" x14ac:dyDescent="0.2">
      <c r="A789">
        <f t="shared" si="13"/>
        <v>14</v>
      </c>
      <c r="B789" s="136">
        <v>41426</v>
      </c>
      <c r="C789" s="89" t="s">
        <v>158</v>
      </c>
      <c r="D789" s="89" t="s">
        <v>55</v>
      </c>
      <c r="E789" s="90">
        <v>-1.2922533199999999</v>
      </c>
      <c r="F789" s="89">
        <v>0</v>
      </c>
      <c r="G789" s="90">
        <v>-1.2922533199999999</v>
      </c>
      <c r="H789" s="90">
        <v>1.26E-2</v>
      </c>
      <c r="I789" s="90">
        <v>-1.6282391832E-2</v>
      </c>
      <c r="J789" s="89">
        <v>0</v>
      </c>
    </row>
    <row r="790" spans="1:10" x14ac:dyDescent="0.2">
      <c r="A790">
        <f t="shared" si="13"/>
        <v>14</v>
      </c>
      <c r="B790" s="136">
        <v>41426</v>
      </c>
      <c r="C790" s="89" t="s">
        <v>159</v>
      </c>
      <c r="D790" s="89" t="s">
        <v>55</v>
      </c>
      <c r="E790" s="90">
        <v>-0.62950486999999999</v>
      </c>
      <c r="F790" s="89">
        <v>0</v>
      </c>
      <c r="G790" s="90">
        <v>-0.62950486999999999</v>
      </c>
      <c r="H790" s="90">
        <v>0</v>
      </c>
      <c r="I790" s="90">
        <v>0</v>
      </c>
      <c r="J790" s="89">
        <v>0</v>
      </c>
    </row>
    <row r="791" spans="1:10" x14ac:dyDescent="0.2">
      <c r="A791">
        <f t="shared" si="13"/>
        <v>14</v>
      </c>
      <c r="B791" s="136">
        <v>41456</v>
      </c>
      <c r="C791" s="89" t="s">
        <v>156</v>
      </c>
      <c r="D791" s="89" t="s">
        <v>55</v>
      </c>
      <c r="E791" s="90">
        <v>3.0448779099999999</v>
      </c>
      <c r="F791" s="89">
        <v>0</v>
      </c>
      <c r="G791" s="90">
        <v>3.0448779099999999</v>
      </c>
      <c r="H791" s="90">
        <v>0</v>
      </c>
      <c r="I791" s="90">
        <v>0</v>
      </c>
      <c r="J791" s="89">
        <v>0</v>
      </c>
    </row>
    <row r="792" spans="1:10" x14ac:dyDescent="0.2">
      <c r="A792">
        <f t="shared" si="13"/>
        <v>14</v>
      </c>
      <c r="B792" s="136">
        <v>41456</v>
      </c>
      <c r="C792" s="89" t="s">
        <v>157</v>
      </c>
      <c r="D792" s="89" t="s">
        <v>55</v>
      </c>
      <c r="E792" s="90">
        <v>-1.0697730999999999</v>
      </c>
      <c r="F792" s="89">
        <v>0</v>
      </c>
      <c r="G792" s="90">
        <v>-1.0697730999999999</v>
      </c>
      <c r="H792" s="90">
        <v>0</v>
      </c>
      <c r="I792" s="90">
        <v>0</v>
      </c>
      <c r="J792" s="89">
        <v>0</v>
      </c>
    </row>
    <row r="793" spans="1:10" x14ac:dyDescent="0.2">
      <c r="A793">
        <f t="shared" si="13"/>
        <v>14</v>
      </c>
      <c r="B793" s="136">
        <v>41456</v>
      </c>
      <c r="C793" s="89" t="s">
        <v>158</v>
      </c>
      <c r="D793" s="89" t="s">
        <v>55</v>
      </c>
      <c r="E793" s="90">
        <v>-1.3281253399999999</v>
      </c>
      <c r="F793" s="89">
        <v>0</v>
      </c>
      <c r="G793" s="90">
        <v>-1.3281253399999999</v>
      </c>
      <c r="H793" s="90">
        <v>1.26E-2</v>
      </c>
      <c r="I793" s="90">
        <v>-1.6734379283999998E-2</v>
      </c>
      <c r="J793" s="89">
        <v>0</v>
      </c>
    </row>
    <row r="794" spans="1:10" x14ac:dyDescent="0.2">
      <c r="A794">
        <f t="shared" si="13"/>
        <v>14</v>
      </c>
      <c r="B794" s="136">
        <v>41456</v>
      </c>
      <c r="C794" s="89" t="s">
        <v>159</v>
      </c>
      <c r="D794" s="89" t="s">
        <v>55</v>
      </c>
      <c r="E794" s="90">
        <v>-0.64697947</v>
      </c>
      <c r="F794" s="89">
        <v>0</v>
      </c>
      <c r="G794" s="90">
        <v>-0.64697947</v>
      </c>
      <c r="H794" s="90">
        <v>0</v>
      </c>
      <c r="I794" s="90">
        <v>0</v>
      </c>
      <c r="J794" s="89">
        <v>0</v>
      </c>
    </row>
    <row r="795" spans="1:10" x14ac:dyDescent="0.2">
      <c r="A795">
        <f t="shared" si="13"/>
        <v>14</v>
      </c>
      <c r="B795" s="136">
        <v>41487</v>
      </c>
      <c r="C795" s="89" t="s">
        <v>156</v>
      </c>
      <c r="D795" s="89" t="s">
        <v>55</v>
      </c>
      <c r="E795" s="90">
        <v>3.0278882199999999</v>
      </c>
      <c r="F795" s="89">
        <v>0</v>
      </c>
      <c r="G795" s="90">
        <v>3.0278882199999999</v>
      </c>
      <c r="H795" s="90">
        <v>0</v>
      </c>
      <c r="I795" s="90">
        <v>0</v>
      </c>
      <c r="J795" s="89">
        <v>0</v>
      </c>
    </row>
    <row r="796" spans="1:10" x14ac:dyDescent="0.2">
      <c r="A796">
        <f t="shared" si="13"/>
        <v>14</v>
      </c>
      <c r="B796" s="136">
        <v>41487</v>
      </c>
      <c r="C796" s="89" t="s">
        <v>157</v>
      </c>
      <c r="D796" s="89" t="s">
        <v>55</v>
      </c>
      <c r="E796" s="90">
        <v>-1.0638040200000001</v>
      </c>
      <c r="F796" s="89">
        <v>0</v>
      </c>
      <c r="G796" s="90">
        <v>-1.0638040200000001</v>
      </c>
      <c r="H796" s="90">
        <v>0</v>
      </c>
      <c r="I796" s="90">
        <v>0</v>
      </c>
      <c r="J796" s="89">
        <v>0</v>
      </c>
    </row>
    <row r="797" spans="1:10" x14ac:dyDescent="0.2">
      <c r="A797">
        <f t="shared" si="13"/>
        <v>14</v>
      </c>
      <c r="B797" s="136">
        <v>41487</v>
      </c>
      <c r="C797" s="89" t="s">
        <v>158</v>
      </c>
      <c r="D797" s="89" t="s">
        <v>55</v>
      </c>
      <c r="E797" s="90">
        <v>-1.32071472</v>
      </c>
      <c r="F797" s="89">
        <v>0</v>
      </c>
      <c r="G797" s="90">
        <v>-1.32071472</v>
      </c>
      <c r="H797" s="90">
        <v>1.26E-2</v>
      </c>
      <c r="I797" s="90">
        <v>-1.6641005471999998E-2</v>
      </c>
      <c r="J797" s="89">
        <v>0</v>
      </c>
    </row>
    <row r="798" spans="1:10" x14ac:dyDescent="0.2">
      <c r="A798">
        <f t="shared" si="13"/>
        <v>14</v>
      </c>
      <c r="B798" s="136">
        <v>41487</v>
      </c>
      <c r="C798" s="89" t="s">
        <v>159</v>
      </c>
      <c r="D798" s="89" t="s">
        <v>55</v>
      </c>
      <c r="E798" s="90">
        <v>-0.64336948000000005</v>
      </c>
      <c r="F798" s="89">
        <v>0</v>
      </c>
      <c r="G798" s="90">
        <v>-0.64336948000000005</v>
      </c>
      <c r="H798" s="90">
        <v>0</v>
      </c>
      <c r="I798" s="90">
        <v>0</v>
      </c>
      <c r="J798" s="89">
        <v>0</v>
      </c>
    </row>
    <row r="799" spans="1:10" x14ac:dyDescent="0.2">
      <c r="A799">
        <f t="shared" si="13"/>
        <v>14</v>
      </c>
      <c r="B799" s="136">
        <v>41518</v>
      </c>
      <c r="C799" s="89" t="s">
        <v>156</v>
      </c>
      <c r="D799" s="89" t="s">
        <v>55</v>
      </c>
      <c r="E799" s="90">
        <v>2.9138460099999999</v>
      </c>
      <c r="F799" s="89">
        <v>0</v>
      </c>
      <c r="G799" s="90">
        <v>2.9138460099999999</v>
      </c>
      <c r="H799" s="90">
        <v>0</v>
      </c>
      <c r="I799" s="90">
        <v>0</v>
      </c>
      <c r="J799" s="89">
        <v>0</v>
      </c>
    </row>
    <row r="800" spans="1:10" x14ac:dyDescent="0.2">
      <c r="A800">
        <f t="shared" si="13"/>
        <v>14</v>
      </c>
      <c r="B800" s="136">
        <v>41518</v>
      </c>
      <c r="C800" s="89" t="s">
        <v>157</v>
      </c>
      <c r="D800" s="89" t="s">
        <v>55</v>
      </c>
      <c r="E800" s="90">
        <v>-1.0237369700000001</v>
      </c>
      <c r="F800" s="89">
        <v>0</v>
      </c>
      <c r="G800" s="90">
        <v>-1.0237369700000001</v>
      </c>
      <c r="H800" s="90">
        <v>0</v>
      </c>
      <c r="I800" s="90">
        <v>0</v>
      </c>
      <c r="J800" s="89">
        <v>0</v>
      </c>
    </row>
    <row r="801" spans="1:10" x14ac:dyDescent="0.2">
      <c r="A801">
        <f t="shared" si="13"/>
        <v>14</v>
      </c>
      <c r="B801" s="136">
        <v>41518</v>
      </c>
      <c r="C801" s="89" t="s">
        <v>158</v>
      </c>
      <c r="D801" s="89" t="s">
        <v>55</v>
      </c>
      <c r="E801" s="90">
        <v>-1.2709713899999999</v>
      </c>
      <c r="F801" s="89">
        <v>0</v>
      </c>
      <c r="G801" s="90">
        <v>-1.2709713899999999</v>
      </c>
      <c r="H801" s="90">
        <v>1.26E-2</v>
      </c>
      <c r="I801" s="90">
        <v>-1.6014239513999998E-2</v>
      </c>
      <c r="J801" s="89">
        <v>0</v>
      </c>
    </row>
    <row r="802" spans="1:10" x14ac:dyDescent="0.2">
      <c r="A802">
        <f t="shared" si="13"/>
        <v>14</v>
      </c>
      <c r="B802" s="136">
        <v>41518</v>
      </c>
      <c r="C802" s="89" t="s">
        <v>159</v>
      </c>
      <c r="D802" s="89" t="s">
        <v>55</v>
      </c>
      <c r="E802" s="90">
        <v>-0.61913764999999998</v>
      </c>
      <c r="F802" s="89">
        <v>0</v>
      </c>
      <c r="G802" s="90">
        <v>-0.61913764999999998</v>
      </c>
      <c r="H802" s="90">
        <v>0</v>
      </c>
      <c r="I802" s="90">
        <v>0</v>
      </c>
      <c r="J802" s="89">
        <v>0</v>
      </c>
    </row>
    <row r="803" spans="1:10" x14ac:dyDescent="0.2">
      <c r="A803">
        <f t="shared" si="13"/>
        <v>14</v>
      </c>
      <c r="B803" s="136">
        <v>41548</v>
      </c>
      <c r="C803" s="89" t="s">
        <v>156</v>
      </c>
      <c r="D803" s="89" t="s">
        <v>55</v>
      </c>
      <c r="E803" s="90">
        <v>2.9946776800000001</v>
      </c>
      <c r="F803" s="89">
        <v>0</v>
      </c>
      <c r="G803" s="90">
        <v>2.9946776800000001</v>
      </c>
      <c r="H803" s="90">
        <v>0</v>
      </c>
      <c r="I803" s="90">
        <v>0</v>
      </c>
      <c r="J803" s="89">
        <v>0</v>
      </c>
    </row>
    <row r="804" spans="1:10" x14ac:dyDescent="0.2">
      <c r="A804">
        <f t="shared" si="13"/>
        <v>14</v>
      </c>
      <c r="B804" s="136">
        <v>41548</v>
      </c>
      <c r="C804" s="89" t="s">
        <v>157</v>
      </c>
      <c r="D804" s="89" t="s">
        <v>55</v>
      </c>
      <c r="E804" s="90">
        <v>-1.05213599</v>
      </c>
      <c r="F804" s="89">
        <v>0</v>
      </c>
      <c r="G804" s="90">
        <v>-1.05213599</v>
      </c>
      <c r="H804" s="90">
        <v>0</v>
      </c>
      <c r="I804" s="90">
        <v>0</v>
      </c>
      <c r="J804" s="89">
        <v>0</v>
      </c>
    </row>
    <row r="805" spans="1:10" x14ac:dyDescent="0.2">
      <c r="A805">
        <f t="shared" si="13"/>
        <v>14</v>
      </c>
      <c r="B805" s="136">
        <v>41548</v>
      </c>
      <c r="C805" s="89" t="s">
        <v>158</v>
      </c>
      <c r="D805" s="89" t="s">
        <v>55</v>
      </c>
      <c r="E805" s="90">
        <v>-1.30622883</v>
      </c>
      <c r="F805" s="89">
        <v>0</v>
      </c>
      <c r="G805" s="90">
        <v>-1.30622883</v>
      </c>
      <c r="H805" s="90">
        <v>1.26E-2</v>
      </c>
      <c r="I805" s="90">
        <v>-1.6458483257999999E-2</v>
      </c>
      <c r="J805" s="89">
        <v>0</v>
      </c>
    </row>
    <row r="806" spans="1:10" x14ac:dyDescent="0.2">
      <c r="A806">
        <f t="shared" si="13"/>
        <v>14</v>
      </c>
      <c r="B806" s="136">
        <v>41548</v>
      </c>
      <c r="C806" s="89" t="s">
        <v>159</v>
      </c>
      <c r="D806" s="89" t="s">
        <v>55</v>
      </c>
      <c r="E806" s="90">
        <v>-0.63631285999999998</v>
      </c>
      <c r="F806" s="89">
        <v>0</v>
      </c>
      <c r="G806" s="90">
        <v>-0.63631285999999998</v>
      </c>
      <c r="H806" s="90">
        <v>0</v>
      </c>
      <c r="I806" s="90">
        <v>0</v>
      </c>
      <c r="J806" s="89">
        <v>0</v>
      </c>
    </row>
    <row r="807" spans="1:10" x14ac:dyDescent="0.2">
      <c r="A807">
        <f t="shared" si="13"/>
        <v>14</v>
      </c>
      <c r="B807" s="136">
        <v>41579</v>
      </c>
      <c r="C807" s="89" t="s">
        <v>156</v>
      </c>
      <c r="D807" s="89" t="s">
        <v>55</v>
      </c>
      <c r="E807" s="90">
        <v>2.8818503299999998</v>
      </c>
      <c r="F807" s="89">
        <v>0</v>
      </c>
      <c r="G807" s="90">
        <v>2.8818503299999998</v>
      </c>
      <c r="H807" s="90">
        <v>-4.5422911644000001E-3</v>
      </c>
      <c r="I807" s="90">
        <v>-1.3090203291082224E-2</v>
      </c>
      <c r="J807" s="89">
        <v>0</v>
      </c>
    </row>
    <row r="808" spans="1:10" x14ac:dyDescent="0.2">
      <c r="A808">
        <f t="shared" si="13"/>
        <v>14</v>
      </c>
      <c r="B808" s="136">
        <v>41579</v>
      </c>
      <c r="C808" s="89" t="s">
        <v>157</v>
      </c>
      <c r="D808" s="89" t="s">
        <v>55</v>
      </c>
      <c r="E808" s="90">
        <v>-1.01249576</v>
      </c>
      <c r="F808" s="89">
        <v>0</v>
      </c>
      <c r="G808" s="90">
        <v>-1.01249576</v>
      </c>
      <c r="H808" s="90">
        <v>1.0995388030999999E-2</v>
      </c>
      <c r="I808" s="90">
        <v>-1.1132783760942247E-2</v>
      </c>
      <c r="J808" s="89">
        <v>0</v>
      </c>
    </row>
    <row r="809" spans="1:10" x14ac:dyDescent="0.2">
      <c r="A809">
        <f t="shared" si="13"/>
        <v>14</v>
      </c>
      <c r="B809" s="136">
        <v>41579</v>
      </c>
      <c r="C809" s="89" t="s">
        <v>158</v>
      </c>
      <c r="D809" s="89" t="s">
        <v>55</v>
      </c>
      <c r="E809" s="90">
        <v>-1.2570154099999999</v>
      </c>
      <c r="F809" s="89">
        <v>0</v>
      </c>
      <c r="G809" s="90">
        <v>-1.2570154099999999</v>
      </c>
      <c r="H809" s="90">
        <v>1.26E-2</v>
      </c>
      <c r="I809" s="90">
        <v>-1.5838394166000001E-2</v>
      </c>
      <c r="J809" s="89">
        <v>0</v>
      </c>
    </row>
    <row r="810" spans="1:10" x14ac:dyDescent="0.2">
      <c r="A810">
        <f t="shared" si="13"/>
        <v>14</v>
      </c>
      <c r="B810" s="136">
        <v>41579</v>
      </c>
      <c r="C810" s="89" t="s">
        <v>159</v>
      </c>
      <c r="D810" s="89" t="s">
        <v>55</v>
      </c>
      <c r="E810" s="90">
        <v>-0.61233915999999999</v>
      </c>
      <c r="F810" s="89">
        <v>0</v>
      </c>
      <c r="G810" s="90">
        <v>-0.61233915999999999</v>
      </c>
      <c r="H810" s="90">
        <v>-4.5422911644000001E-3</v>
      </c>
      <c r="I810" s="90">
        <v>2.781422756084118E-3</v>
      </c>
      <c r="J810" s="89">
        <v>0</v>
      </c>
    </row>
    <row r="811" spans="1:10" x14ac:dyDescent="0.2">
      <c r="A811">
        <f t="shared" si="13"/>
        <v>14</v>
      </c>
      <c r="B811" s="136">
        <v>41609</v>
      </c>
      <c r="C811" s="89" t="s">
        <v>156</v>
      </c>
      <c r="D811" s="89" t="s">
        <v>55</v>
      </c>
      <c r="E811" s="90">
        <v>2.9617586199999999</v>
      </c>
      <c r="F811" s="89">
        <v>0</v>
      </c>
      <c r="G811" s="90">
        <v>2.9617586199999999</v>
      </c>
      <c r="H811" s="90">
        <v>-8.4547996520999997E-3</v>
      </c>
      <c r="I811" s="90">
        <v>-2.5041075749980175E-2</v>
      </c>
      <c r="J811" s="89">
        <v>0</v>
      </c>
    </row>
    <row r="812" spans="1:10" x14ac:dyDescent="0.2">
      <c r="A812">
        <f t="shared" si="13"/>
        <v>14</v>
      </c>
      <c r="B812" s="136">
        <v>41609</v>
      </c>
      <c r="C812" s="89" t="s">
        <v>157</v>
      </c>
      <c r="D812" s="89" t="s">
        <v>55</v>
      </c>
      <c r="E812" s="90">
        <v>-1.04057036</v>
      </c>
      <c r="F812" s="89">
        <v>0</v>
      </c>
      <c r="G812" s="90">
        <v>-1.04057036</v>
      </c>
      <c r="H812" s="90">
        <v>5.7379007329999999E-3</v>
      </c>
      <c r="I812" s="90">
        <v>-5.9706894313820737E-3</v>
      </c>
      <c r="J812" s="89">
        <v>0</v>
      </c>
    </row>
    <row r="813" spans="1:10" x14ac:dyDescent="0.2">
      <c r="A813">
        <f t="shared" si="13"/>
        <v>14</v>
      </c>
      <c r="B813" s="136">
        <v>41609</v>
      </c>
      <c r="C813" s="89" t="s">
        <v>158</v>
      </c>
      <c r="D813" s="89" t="s">
        <v>55</v>
      </c>
      <c r="E813" s="90">
        <v>-1.29187008</v>
      </c>
      <c r="F813" s="89">
        <v>0</v>
      </c>
      <c r="G813" s="90">
        <v>-1.29187008</v>
      </c>
      <c r="H813" s="90">
        <v>1.26E-2</v>
      </c>
      <c r="I813" s="90">
        <v>-1.6277563008000002E-2</v>
      </c>
      <c r="J813" s="89">
        <v>0</v>
      </c>
    </row>
    <row r="814" spans="1:10" x14ac:dyDescent="0.2">
      <c r="A814">
        <f t="shared" si="13"/>
        <v>14</v>
      </c>
      <c r="B814" s="136">
        <v>41609</v>
      </c>
      <c r="C814" s="89" t="s">
        <v>159</v>
      </c>
      <c r="D814" s="89" t="s">
        <v>55</v>
      </c>
      <c r="E814" s="90">
        <v>-0.62931817999999995</v>
      </c>
      <c r="F814" s="89">
        <v>0</v>
      </c>
      <c r="G814" s="90">
        <v>-0.62931817999999995</v>
      </c>
      <c r="H814" s="90">
        <v>-8.4547996520999997E-3</v>
      </c>
      <c r="I814" s="90">
        <v>5.3207591293242045E-3</v>
      </c>
      <c r="J814" s="89">
        <v>0</v>
      </c>
    </row>
    <row r="815" spans="1:10" x14ac:dyDescent="0.2">
      <c r="A815">
        <f t="shared" si="13"/>
        <v>14</v>
      </c>
      <c r="B815" s="136">
        <v>41640</v>
      </c>
      <c r="C815" s="89" t="s">
        <v>156</v>
      </c>
      <c r="D815" s="89" t="s">
        <v>55</v>
      </c>
      <c r="E815" s="90">
        <v>2.9451404700000001</v>
      </c>
      <c r="F815" s="89">
        <v>0</v>
      </c>
      <c r="G815" s="90">
        <v>2.9451404700000001</v>
      </c>
      <c r="H815" s="90">
        <v>0</v>
      </c>
      <c r="I815" s="90">
        <v>0</v>
      </c>
      <c r="J815" s="89">
        <v>0</v>
      </c>
    </row>
    <row r="816" spans="1:10" x14ac:dyDescent="0.2">
      <c r="A816">
        <f t="shared" si="13"/>
        <v>14</v>
      </c>
      <c r="B816" s="136">
        <v>41640</v>
      </c>
      <c r="C816" s="89" t="s">
        <v>157</v>
      </c>
      <c r="D816" s="89" t="s">
        <v>55</v>
      </c>
      <c r="E816" s="90">
        <v>-1.03473182</v>
      </c>
      <c r="F816" s="89">
        <v>0</v>
      </c>
      <c r="G816" s="90">
        <v>-1.03473182</v>
      </c>
      <c r="H816" s="90">
        <v>-1.7139673233040002E-2</v>
      </c>
      <c r="I816" s="90">
        <v>1.7734965278628764E-2</v>
      </c>
      <c r="J816" s="89">
        <v>0</v>
      </c>
    </row>
    <row r="817" spans="1:10" x14ac:dyDescent="0.2">
      <c r="A817">
        <f t="shared" si="13"/>
        <v>14</v>
      </c>
      <c r="B817" s="136">
        <v>41640</v>
      </c>
      <c r="C817" s="89" t="s">
        <v>158</v>
      </c>
      <c r="D817" s="89" t="s">
        <v>55</v>
      </c>
      <c r="E817" s="90">
        <v>-1.28462152</v>
      </c>
      <c r="F817" s="89">
        <v>0</v>
      </c>
      <c r="G817" s="90">
        <v>-1.28462152</v>
      </c>
      <c r="H817" s="90">
        <v>1.26E-2</v>
      </c>
      <c r="I817" s="90">
        <v>-1.6186231151999998E-2</v>
      </c>
      <c r="J817" s="89">
        <v>0</v>
      </c>
    </row>
    <row r="818" spans="1:10" x14ac:dyDescent="0.2">
      <c r="A818">
        <f t="shared" si="13"/>
        <v>14</v>
      </c>
      <c r="B818" s="136">
        <v>41640</v>
      </c>
      <c r="C818" s="89" t="s">
        <v>159</v>
      </c>
      <c r="D818" s="89" t="s">
        <v>55</v>
      </c>
      <c r="E818" s="90">
        <v>-0.62578712999999997</v>
      </c>
      <c r="F818" s="89">
        <v>0</v>
      </c>
      <c r="G818" s="90">
        <v>-0.62578712999999997</v>
      </c>
      <c r="H818" s="90">
        <v>0</v>
      </c>
      <c r="I818" s="90">
        <v>0</v>
      </c>
      <c r="J818" s="89">
        <v>0</v>
      </c>
    </row>
    <row r="819" spans="1:10" x14ac:dyDescent="0.2">
      <c r="A819">
        <f t="shared" si="13"/>
        <v>14</v>
      </c>
      <c r="B819" s="136">
        <v>41671</v>
      </c>
      <c r="C819" s="89" t="s">
        <v>156</v>
      </c>
      <c r="D819" s="89" t="s">
        <v>55</v>
      </c>
      <c r="E819" s="90">
        <v>2.64518436</v>
      </c>
      <c r="F819" s="89">
        <v>0</v>
      </c>
      <c r="G819" s="90">
        <v>2.64518436</v>
      </c>
      <c r="H819" s="90">
        <v>0</v>
      </c>
      <c r="I819" s="90">
        <v>0</v>
      </c>
      <c r="J819" s="89">
        <v>0</v>
      </c>
    </row>
    <row r="820" spans="1:10" x14ac:dyDescent="0.2">
      <c r="A820">
        <f t="shared" si="13"/>
        <v>14</v>
      </c>
      <c r="B820" s="136">
        <v>41671</v>
      </c>
      <c r="C820" s="89" t="s">
        <v>157</v>
      </c>
      <c r="D820" s="89" t="s">
        <v>55</v>
      </c>
      <c r="E820" s="90">
        <v>-0.92934665000000005</v>
      </c>
      <c r="F820" s="89">
        <v>0</v>
      </c>
      <c r="G820" s="90">
        <v>-0.92934665000000005</v>
      </c>
      <c r="H820" s="90">
        <v>-5.6647062301699996E-3</v>
      </c>
      <c r="I820" s="90">
        <v>5.2644757582426182E-3</v>
      </c>
      <c r="J820" s="89">
        <v>0</v>
      </c>
    </row>
    <row r="821" spans="1:10" x14ac:dyDescent="0.2">
      <c r="A821">
        <f t="shared" si="13"/>
        <v>14</v>
      </c>
      <c r="B821" s="136">
        <v>41671</v>
      </c>
      <c r="C821" s="89" t="s">
        <v>158</v>
      </c>
      <c r="D821" s="89" t="s">
        <v>55</v>
      </c>
      <c r="E821" s="90">
        <v>-1.15378563</v>
      </c>
      <c r="F821" s="89">
        <v>0</v>
      </c>
      <c r="G821" s="90">
        <v>-1.15378563</v>
      </c>
      <c r="H821" s="90">
        <v>1.26E-2</v>
      </c>
      <c r="I821" s="90">
        <v>-1.4537698938000001E-2</v>
      </c>
      <c r="J821" s="89">
        <v>0</v>
      </c>
    </row>
    <row r="822" spans="1:10" x14ac:dyDescent="0.2">
      <c r="A822">
        <f t="shared" si="13"/>
        <v>14</v>
      </c>
      <c r="B822" s="136">
        <v>41671</v>
      </c>
      <c r="C822" s="89" t="s">
        <v>159</v>
      </c>
      <c r="D822" s="89" t="s">
        <v>55</v>
      </c>
      <c r="E822" s="90">
        <v>-0.56205207999999995</v>
      </c>
      <c r="F822" s="89">
        <v>0</v>
      </c>
      <c r="G822" s="90">
        <v>-0.56205207999999995</v>
      </c>
      <c r="H822" s="90">
        <v>0</v>
      </c>
      <c r="I822" s="90">
        <v>0</v>
      </c>
      <c r="J822" s="89">
        <v>0</v>
      </c>
    </row>
    <row r="823" spans="1:10" x14ac:dyDescent="0.2">
      <c r="A823">
        <f t="shared" si="13"/>
        <v>14</v>
      </c>
      <c r="B823" s="136">
        <v>41699</v>
      </c>
      <c r="C823" s="89" t="s">
        <v>156</v>
      </c>
      <c r="D823" s="89" t="s">
        <v>55</v>
      </c>
      <c r="E823" s="90">
        <v>2.9137184399999998</v>
      </c>
      <c r="F823" s="89">
        <v>0</v>
      </c>
      <c r="G823" s="90">
        <v>2.9137184399999998</v>
      </c>
      <c r="H823" s="90">
        <v>0</v>
      </c>
      <c r="I823" s="90">
        <v>0</v>
      </c>
      <c r="J823" s="89">
        <v>0</v>
      </c>
    </row>
    <row r="824" spans="1:10" x14ac:dyDescent="0.2">
      <c r="A824">
        <f t="shared" si="13"/>
        <v>14</v>
      </c>
      <c r="B824" s="136">
        <v>41699</v>
      </c>
      <c r="C824" s="89" t="s">
        <v>157</v>
      </c>
      <c r="D824" s="89" t="s">
        <v>55</v>
      </c>
      <c r="E824" s="90">
        <v>-1.02369215</v>
      </c>
      <c r="F824" s="89">
        <v>0</v>
      </c>
      <c r="G824" s="90">
        <v>-1.02369215</v>
      </c>
      <c r="H824" s="90">
        <v>1.6075611114E-2</v>
      </c>
      <c r="I824" s="90">
        <v>-1.6456476903854555E-2</v>
      </c>
      <c r="J824" s="89">
        <v>0</v>
      </c>
    </row>
    <row r="825" spans="1:10" x14ac:dyDescent="0.2">
      <c r="A825">
        <f t="shared" si="13"/>
        <v>14</v>
      </c>
      <c r="B825" s="136">
        <v>41699</v>
      </c>
      <c r="C825" s="89" t="s">
        <v>158</v>
      </c>
      <c r="D825" s="89" t="s">
        <v>55</v>
      </c>
      <c r="E825" s="90">
        <v>-1.2709157499999999</v>
      </c>
      <c r="F825" s="89">
        <v>0</v>
      </c>
      <c r="G825" s="90">
        <v>-1.2709157499999999</v>
      </c>
      <c r="H825" s="90">
        <v>1.26E-2</v>
      </c>
      <c r="I825" s="90">
        <v>-1.601353845E-2</v>
      </c>
      <c r="J825" s="89">
        <v>0</v>
      </c>
    </row>
    <row r="826" spans="1:10" x14ac:dyDescent="0.2">
      <c r="A826">
        <f t="shared" si="13"/>
        <v>14</v>
      </c>
      <c r="B826" s="136">
        <v>41699</v>
      </c>
      <c r="C826" s="89" t="s">
        <v>159</v>
      </c>
      <c r="D826" s="89" t="s">
        <v>55</v>
      </c>
      <c r="E826" s="90">
        <v>-0.61911053999999999</v>
      </c>
      <c r="F826" s="89">
        <v>0</v>
      </c>
      <c r="G826" s="90">
        <v>-0.61911053999999999</v>
      </c>
      <c r="H826" s="90">
        <v>0</v>
      </c>
      <c r="I826" s="90">
        <v>0</v>
      </c>
      <c r="J826" s="89">
        <v>0</v>
      </c>
    </row>
    <row r="827" spans="1:10" x14ac:dyDescent="0.2">
      <c r="A827">
        <f t="shared" si="13"/>
        <v>14</v>
      </c>
      <c r="B827" s="136">
        <v>41730</v>
      </c>
      <c r="C827" s="89" t="s">
        <v>156</v>
      </c>
      <c r="D827" s="89" t="s">
        <v>55</v>
      </c>
      <c r="E827" s="90">
        <v>2.8038546200000001</v>
      </c>
      <c r="F827" s="89">
        <v>0</v>
      </c>
      <c r="G827" s="90">
        <v>2.8038546200000001</v>
      </c>
      <c r="H827" s="90">
        <v>0</v>
      </c>
      <c r="I827" s="90">
        <v>0</v>
      </c>
      <c r="J827" s="89">
        <v>0</v>
      </c>
    </row>
    <row r="828" spans="1:10" x14ac:dyDescent="0.2">
      <c r="A828">
        <f t="shared" si="13"/>
        <v>14</v>
      </c>
      <c r="B828" s="136">
        <v>41730</v>
      </c>
      <c r="C828" s="89" t="s">
        <v>157</v>
      </c>
      <c r="D828" s="89" t="s">
        <v>55</v>
      </c>
      <c r="E828" s="90">
        <v>-0.98509310999999999</v>
      </c>
      <c r="F828" s="89">
        <v>0</v>
      </c>
      <c r="G828" s="90">
        <v>-0.98509310999999999</v>
      </c>
      <c r="H828" s="90">
        <v>0</v>
      </c>
      <c r="I828" s="90">
        <v>0</v>
      </c>
      <c r="J828" s="89">
        <v>0</v>
      </c>
    </row>
    <row r="829" spans="1:10" x14ac:dyDescent="0.2">
      <c r="A829">
        <f t="shared" si="13"/>
        <v>14</v>
      </c>
      <c r="B829" s="136">
        <v>41730</v>
      </c>
      <c r="C829" s="89" t="s">
        <v>158</v>
      </c>
      <c r="D829" s="89" t="s">
        <v>55</v>
      </c>
      <c r="E829" s="90">
        <v>-1.22299497</v>
      </c>
      <c r="F829" s="89">
        <v>0</v>
      </c>
      <c r="G829" s="90">
        <v>-1.22299497</v>
      </c>
      <c r="H829" s="90">
        <v>1.26E-2</v>
      </c>
      <c r="I829" s="90">
        <v>-1.5409736622E-2</v>
      </c>
      <c r="J829" s="89">
        <v>0</v>
      </c>
    </row>
    <row r="830" spans="1:10" x14ac:dyDescent="0.2">
      <c r="A830">
        <f t="shared" si="13"/>
        <v>14</v>
      </c>
      <c r="B830" s="136">
        <v>41730</v>
      </c>
      <c r="C830" s="89" t="s">
        <v>159</v>
      </c>
      <c r="D830" s="89" t="s">
        <v>55</v>
      </c>
      <c r="E830" s="90">
        <v>-0.59576653999999996</v>
      </c>
      <c r="F830" s="89">
        <v>0</v>
      </c>
      <c r="G830" s="90">
        <v>-0.59576653999999996</v>
      </c>
      <c r="H830" s="90">
        <v>0</v>
      </c>
      <c r="I830" s="90">
        <v>0</v>
      </c>
      <c r="J830" s="89">
        <v>0</v>
      </c>
    </row>
    <row r="831" spans="1:10" x14ac:dyDescent="0.2">
      <c r="A831">
        <f t="shared" si="13"/>
        <v>14</v>
      </c>
      <c r="B831" s="136">
        <v>41760</v>
      </c>
      <c r="C831" s="89" t="s">
        <v>156</v>
      </c>
      <c r="D831" s="89" t="s">
        <v>55</v>
      </c>
      <c r="E831" s="90">
        <v>2.8815140600000002</v>
      </c>
      <c r="F831" s="89">
        <v>0</v>
      </c>
      <c r="G831" s="90">
        <v>2.8815140600000002</v>
      </c>
      <c r="H831" s="90">
        <v>0</v>
      </c>
      <c r="I831" s="90">
        <v>0</v>
      </c>
      <c r="J831" s="89">
        <v>0</v>
      </c>
    </row>
    <row r="832" spans="1:10" x14ac:dyDescent="0.2">
      <c r="A832">
        <f t="shared" si="13"/>
        <v>14</v>
      </c>
      <c r="B832" s="136">
        <v>41760</v>
      </c>
      <c r="C832" s="89" t="s">
        <v>157</v>
      </c>
      <c r="D832" s="89" t="s">
        <v>55</v>
      </c>
      <c r="E832" s="90">
        <v>-1.0123776200000001</v>
      </c>
      <c r="F832" s="89">
        <v>0</v>
      </c>
      <c r="G832" s="90">
        <v>-1.0123776200000001</v>
      </c>
      <c r="H832" s="90">
        <v>0</v>
      </c>
      <c r="I832" s="90">
        <v>0</v>
      </c>
      <c r="J832" s="89">
        <v>0</v>
      </c>
    </row>
    <row r="833" spans="1:10" x14ac:dyDescent="0.2">
      <c r="A833">
        <f t="shared" si="13"/>
        <v>14</v>
      </c>
      <c r="B833" s="136">
        <v>41760</v>
      </c>
      <c r="C833" s="89" t="s">
        <v>158</v>
      </c>
      <c r="D833" s="89" t="s">
        <v>55</v>
      </c>
      <c r="E833" s="90">
        <v>-1.2568687300000001</v>
      </c>
      <c r="F833" s="89">
        <v>0</v>
      </c>
      <c r="G833" s="90">
        <v>-1.2568687300000001</v>
      </c>
      <c r="H833" s="90">
        <v>1.26E-2</v>
      </c>
      <c r="I833" s="90">
        <v>-1.5836545998000003E-2</v>
      </c>
      <c r="J833" s="89">
        <v>0</v>
      </c>
    </row>
    <row r="834" spans="1:10" x14ac:dyDescent="0.2">
      <c r="A834">
        <f t="shared" si="13"/>
        <v>14</v>
      </c>
      <c r="B834" s="136">
        <v>41760</v>
      </c>
      <c r="C834" s="89" t="s">
        <v>159</v>
      </c>
      <c r="D834" s="89" t="s">
        <v>55</v>
      </c>
      <c r="E834" s="90">
        <v>-0.61226771000000002</v>
      </c>
      <c r="F834" s="89">
        <v>0</v>
      </c>
      <c r="G834" s="90">
        <v>-0.61226771000000002</v>
      </c>
      <c r="H834" s="90">
        <v>0</v>
      </c>
      <c r="I834" s="90">
        <v>0</v>
      </c>
      <c r="J834" s="89">
        <v>0</v>
      </c>
    </row>
    <row r="835" spans="1:10" x14ac:dyDescent="0.2">
      <c r="A835">
        <f t="shared" si="13"/>
        <v>14</v>
      </c>
      <c r="B835" s="136">
        <v>41791</v>
      </c>
      <c r="C835" s="89" t="s">
        <v>156</v>
      </c>
      <c r="D835" s="89" t="s">
        <v>55</v>
      </c>
      <c r="E835" s="90">
        <v>2.7728299199999999</v>
      </c>
      <c r="F835" s="89">
        <v>0</v>
      </c>
      <c r="G835" s="90">
        <v>2.7728299199999999</v>
      </c>
      <c r="H835" s="90">
        <v>0</v>
      </c>
      <c r="I835" s="90">
        <v>0</v>
      </c>
      <c r="J835" s="89">
        <v>0</v>
      </c>
    </row>
    <row r="836" spans="1:10" x14ac:dyDescent="0.2">
      <c r="A836">
        <f t="shared" si="13"/>
        <v>14</v>
      </c>
      <c r="B836" s="136">
        <v>41791</v>
      </c>
      <c r="C836" s="89" t="s">
        <v>157</v>
      </c>
      <c r="D836" s="89" t="s">
        <v>55</v>
      </c>
      <c r="E836" s="90">
        <v>-0.97419303999999995</v>
      </c>
      <c r="F836" s="89">
        <v>0</v>
      </c>
      <c r="G836" s="90">
        <v>-0.97419303999999995</v>
      </c>
      <c r="H836" s="90">
        <v>0</v>
      </c>
      <c r="I836" s="90">
        <v>0</v>
      </c>
      <c r="J836" s="89">
        <v>0</v>
      </c>
    </row>
    <row r="837" spans="1:10" x14ac:dyDescent="0.2">
      <c r="A837">
        <f t="shared" si="13"/>
        <v>14</v>
      </c>
      <c r="B837" s="136">
        <v>41791</v>
      </c>
      <c r="C837" s="89" t="s">
        <v>158</v>
      </c>
      <c r="D837" s="89" t="s">
        <v>55</v>
      </c>
      <c r="E837" s="90">
        <v>-1.20946251</v>
      </c>
      <c r="F837" s="89">
        <v>0</v>
      </c>
      <c r="G837" s="90">
        <v>-1.20946251</v>
      </c>
      <c r="H837" s="90">
        <v>1.26E-2</v>
      </c>
      <c r="I837" s="90">
        <v>-1.5239227626000001E-2</v>
      </c>
      <c r="J837" s="89">
        <v>0</v>
      </c>
    </row>
    <row r="838" spans="1:10" x14ac:dyDescent="0.2">
      <c r="A838">
        <f t="shared" si="13"/>
        <v>14</v>
      </c>
      <c r="B838" s="136">
        <v>41791</v>
      </c>
      <c r="C838" s="89" t="s">
        <v>159</v>
      </c>
      <c r="D838" s="89" t="s">
        <v>55</v>
      </c>
      <c r="E838" s="90">
        <v>-0.58917436999999995</v>
      </c>
      <c r="F838" s="89">
        <v>0</v>
      </c>
      <c r="G838" s="90">
        <v>-0.58917436999999995</v>
      </c>
      <c r="H838" s="90">
        <v>0</v>
      </c>
      <c r="I838" s="90">
        <v>0</v>
      </c>
      <c r="J838" s="89">
        <v>0</v>
      </c>
    </row>
    <row r="839" spans="1:10" x14ac:dyDescent="0.2">
      <c r="A839">
        <f t="shared" si="13"/>
        <v>14</v>
      </c>
      <c r="B839" s="136">
        <v>41821</v>
      </c>
      <c r="C839" s="89" t="s">
        <v>156</v>
      </c>
      <c r="D839" s="89" t="s">
        <v>55</v>
      </c>
      <c r="E839" s="90">
        <v>2.8495956200000001</v>
      </c>
      <c r="F839" s="89">
        <v>0</v>
      </c>
      <c r="G839" s="90">
        <v>2.8495956200000001</v>
      </c>
      <c r="H839" s="90">
        <v>0</v>
      </c>
      <c r="I839" s="90">
        <v>0</v>
      </c>
      <c r="J839" s="89">
        <v>0</v>
      </c>
    </row>
    <row r="840" spans="1:10" x14ac:dyDescent="0.2">
      <c r="A840">
        <f t="shared" si="13"/>
        <v>14</v>
      </c>
      <c r="B840" s="136">
        <v>41821</v>
      </c>
      <c r="C840" s="89" t="s">
        <v>157</v>
      </c>
      <c r="D840" s="89" t="s">
        <v>55</v>
      </c>
      <c r="E840" s="90">
        <v>-1.0011635400000001</v>
      </c>
      <c r="F840" s="89">
        <v>0</v>
      </c>
      <c r="G840" s="90">
        <v>-1.0011635400000001</v>
      </c>
      <c r="H840" s="90">
        <v>0</v>
      </c>
      <c r="I840" s="90">
        <v>0</v>
      </c>
      <c r="J840" s="89">
        <v>0</v>
      </c>
    </row>
    <row r="841" spans="1:10" x14ac:dyDescent="0.2">
      <c r="A841">
        <f t="shared" si="13"/>
        <v>14</v>
      </c>
      <c r="B841" s="136">
        <v>41821</v>
      </c>
      <c r="C841" s="89" t="s">
        <v>158</v>
      </c>
      <c r="D841" s="89" t="s">
        <v>55</v>
      </c>
      <c r="E841" s="90">
        <v>-1.2429464400000001</v>
      </c>
      <c r="F841" s="89">
        <v>0</v>
      </c>
      <c r="G841" s="90">
        <v>-1.2429464400000001</v>
      </c>
      <c r="H841" s="90">
        <v>1.26E-2</v>
      </c>
      <c r="I841" s="90">
        <v>-1.5661125144000001E-2</v>
      </c>
      <c r="J841" s="89">
        <v>0</v>
      </c>
    </row>
    <row r="842" spans="1:10" x14ac:dyDescent="0.2">
      <c r="A842">
        <f t="shared" si="13"/>
        <v>14</v>
      </c>
      <c r="B842" s="136">
        <v>41821</v>
      </c>
      <c r="C842" s="89" t="s">
        <v>159</v>
      </c>
      <c r="D842" s="89" t="s">
        <v>55</v>
      </c>
      <c r="E842" s="90">
        <v>-0.60548564000000005</v>
      </c>
      <c r="F842" s="89">
        <v>0</v>
      </c>
      <c r="G842" s="90">
        <v>-0.60548564000000005</v>
      </c>
      <c r="H842" s="90">
        <v>0</v>
      </c>
      <c r="I842" s="90">
        <v>0</v>
      </c>
      <c r="J842" s="89">
        <v>0</v>
      </c>
    </row>
    <row r="843" spans="1:10" x14ac:dyDescent="0.2">
      <c r="A843">
        <f t="shared" si="13"/>
        <v>14</v>
      </c>
      <c r="B843" s="136">
        <v>41852</v>
      </c>
      <c r="C843" s="89" t="s">
        <v>156</v>
      </c>
      <c r="D843" s="89" t="s">
        <v>55</v>
      </c>
      <c r="E843" s="90">
        <v>2.83348383</v>
      </c>
      <c r="F843" s="89">
        <v>0</v>
      </c>
      <c r="G843" s="90">
        <v>2.83348383</v>
      </c>
      <c r="H843" s="90">
        <v>0</v>
      </c>
      <c r="I843" s="90">
        <v>0</v>
      </c>
      <c r="J843" s="89">
        <v>0</v>
      </c>
    </row>
    <row r="844" spans="1:10" x14ac:dyDescent="0.2">
      <c r="A844">
        <f t="shared" ref="A844:A907" si="14">INDEX(BucketTable,MATCH(B844,SumMonths,0),1)</f>
        <v>14</v>
      </c>
      <c r="B844" s="136">
        <v>41852</v>
      </c>
      <c r="C844" s="89" t="s">
        <v>157</v>
      </c>
      <c r="D844" s="89" t="s">
        <v>55</v>
      </c>
      <c r="E844" s="90">
        <v>-0.99550289999999997</v>
      </c>
      <c r="F844" s="89">
        <v>0</v>
      </c>
      <c r="G844" s="90">
        <v>-0.99550289999999997</v>
      </c>
      <c r="H844" s="90">
        <v>0</v>
      </c>
      <c r="I844" s="90">
        <v>0</v>
      </c>
      <c r="J844" s="89">
        <v>0</v>
      </c>
    </row>
    <row r="845" spans="1:10" x14ac:dyDescent="0.2">
      <c r="A845">
        <f t="shared" si="14"/>
        <v>14</v>
      </c>
      <c r="B845" s="136">
        <v>41852</v>
      </c>
      <c r="C845" s="89" t="s">
        <v>158</v>
      </c>
      <c r="D845" s="89" t="s">
        <v>55</v>
      </c>
      <c r="E845" s="90">
        <v>-1.23591874</v>
      </c>
      <c r="F845" s="89">
        <v>0</v>
      </c>
      <c r="G845" s="90">
        <v>-1.23591874</v>
      </c>
      <c r="H845" s="90">
        <v>1.26E-2</v>
      </c>
      <c r="I845" s="90">
        <v>-1.5572576124000001E-2</v>
      </c>
      <c r="J845" s="89">
        <v>0</v>
      </c>
    </row>
    <row r="846" spans="1:10" x14ac:dyDescent="0.2">
      <c r="A846">
        <f t="shared" si="14"/>
        <v>14</v>
      </c>
      <c r="B846" s="136">
        <v>41852</v>
      </c>
      <c r="C846" s="89" t="s">
        <v>159</v>
      </c>
      <c r="D846" s="89" t="s">
        <v>55</v>
      </c>
      <c r="E846" s="90">
        <v>-0.60206219000000005</v>
      </c>
      <c r="F846" s="89">
        <v>0</v>
      </c>
      <c r="G846" s="90">
        <v>-0.60206219000000005</v>
      </c>
      <c r="H846" s="90">
        <v>0</v>
      </c>
      <c r="I846" s="90">
        <v>0</v>
      </c>
      <c r="J846" s="89">
        <v>0</v>
      </c>
    </row>
    <row r="847" spans="1:10" x14ac:dyDescent="0.2">
      <c r="A847">
        <f t="shared" si="14"/>
        <v>14</v>
      </c>
      <c r="B847" s="136">
        <v>41883</v>
      </c>
      <c r="C847" s="89" t="s">
        <v>156</v>
      </c>
      <c r="D847" s="89" t="s">
        <v>55</v>
      </c>
      <c r="E847" s="90">
        <v>2.72655994</v>
      </c>
      <c r="F847" s="89">
        <v>0</v>
      </c>
      <c r="G847" s="90">
        <v>2.72655994</v>
      </c>
      <c r="H847" s="90">
        <v>0</v>
      </c>
      <c r="I847" s="90">
        <v>0</v>
      </c>
      <c r="J847" s="89">
        <v>0</v>
      </c>
    </row>
    <row r="848" spans="1:10" x14ac:dyDescent="0.2">
      <c r="A848">
        <f t="shared" si="14"/>
        <v>14</v>
      </c>
      <c r="B848" s="136">
        <v>41883</v>
      </c>
      <c r="C848" s="89" t="s">
        <v>157</v>
      </c>
      <c r="D848" s="89" t="s">
        <v>55</v>
      </c>
      <c r="E848" s="90">
        <v>-0.95793676000000005</v>
      </c>
      <c r="F848" s="89">
        <v>0</v>
      </c>
      <c r="G848" s="90">
        <v>-0.95793676000000005</v>
      </c>
      <c r="H848" s="90">
        <v>0</v>
      </c>
      <c r="I848" s="90">
        <v>0</v>
      </c>
      <c r="J848" s="89">
        <v>0</v>
      </c>
    </row>
    <row r="849" spans="1:10" x14ac:dyDescent="0.2">
      <c r="A849">
        <f t="shared" si="14"/>
        <v>14</v>
      </c>
      <c r="B849" s="136">
        <v>41883</v>
      </c>
      <c r="C849" s="89" t="s">
        <v>158</v>
      </c>
      <c r="D849" s="89" t="s">
        <v>55</v>
      </c>
      <c r="E849" s="90">
        <v>-1.18928031</v>
      </c>
      <c r="F849" s="89">
        <v>0</v>
      </c>
      <c r="G849" s="90">
        <v>-1.18928031</v>
      </c>
      <c r="H849" s="90">
        <v>1.26E-2</v>
      </c>
      <c r="I849" s="90">
        <v>-1.4984931906000001E-2</v>
      </c>
      <c r="J849" s="89">
        <v>0</v>
      </c>
    </row>
    <row r="850" spans="1:10" x14ac:dyDescent="0.2">
      <c r="A850">
        <f t="shared" si="14"/>
        <v>14</v>
      </c>
      <c r="B850" s="136">
        <v>41883</v>
      </c>
      <c r="C850" s="89" t="s">
        <v>159</v>
      </c>
      <c r="D850" s="89" t="s">
        <v>55</v>
      </c>
      <c r="E850" s="90">
        <v>-0.57934286999999995</v>
      </c>
      <c r="F850" s="89">
        <v>0</v>
      </c>
      <c r="G850" s="90">
        <v>-0.57934286999999995</v>
      </c>
      <c r="H850" s="90">
        <v>0</v>
      </c>
      <c r="I850" s="90">
        <v>0</v>
      </c>
      <c r="J850" s="89">
        <v>0</v>
      </c>
    </row>
    <row r="851" spans="1:10" x14ac:dyDescent="0.2">
      <c r="A851">
        <f t="shared" si="14"/>
        <v>14</v>
      </c>
      <c r="B851" s="136">
        <v>41913</v>
      </c>
      <c r="C851" s="89" t="s">
        <v>156</v>
      </c>
      <c r="D851" s="89" t="s">
        <v>55</v>
      </c>
      <c r="E851" s="90">
        <v>2.8019935999999999</v>
      </c>
      <c r="F851" s="89">
        <v>0</v>
      </c>
      <c r="G851" s="90">
        <v>2.8019935999999999</v>
      </c>
      <c r="H851" s="90">
        <v>0</v>
      </c>
      <c r="I851" s="90">
        <v>0</v>
      </c>
      <c r="J851" s="89">
        <v>0</v>
      </c>
    </row>
    <row r="852" spans="1:10" x14ac:dyDescent="0.2">
      <c r="A852">
        <f t="shared" si="14"/>
        <v>14</v>
      </c>
      <c r="B852" s="136">
        <v>41913</v>
      </c>
      <c r="C852" s="89" t="s">
        <v>157</v>
      </c>
      <c r="D852" s="89" t="s">
        <v>55</v>
      </c>
      <c r="E852" s="90">
        <v>-0.98443926999999998</v>
      </c>
      <c r="F852" s="89">
        <v>0</v>
      </c>
      <c r="G852" s="90">
        <v>-0.98443926999999998</v>
      </c>
      <c r="H852" s="90">
        <v>0</v>
      </c>
      <c r="I852" s="90">
        <v>0</v>
      </c>
      <c r="J852" s="89">
        <v>0</v>
      </c>
    </row>
    <row r="853" spans="1:10" x14ac:dyDescent="0.2">
      <c r="A853">
        <f t="shared" si="14"/>
        <v>14</v>
      </c>
      <c r="B853" s="136">
        <v>41913</v>
      </c>
      <c r="C853" s="89" t="s">
        <v>158</v>
      </c>
      <c r="D853" s="89" t="s">
        <v>55</v>
      </c>
      <c r="E853" s="90">
        <v>-1.22218322</v>
      </c>
      <c r="F853" s="89">
        <v>0</v>
      </c>
      <c r="G853" s="90">
        <v>-1.22218322</v>
      </c>
      <c r="H853" s="90">
        <v>1.26E-2</v>
      </c>
      <c r="I853" s="90">
        <v>-1.5399508572E-2</v>
      </c>
      <c r="J853" s="89">
        <v>0</v>
      </c>
    </row>
    <row r="854" spans="1:10" x14ac:dyDescent="0.2">
      <c r="A854">
        <f t="shared" si="14"/>
        <v>14</v>
      </c>
      <c r="B854" s="136">
        <v>41913</v>
      </c>
      <c r="C854" s="89" t="s">
        <v>159</v>
      </c>
      <c r="D854" s="89" t="s">
        <v>55</v>
      </c>
      <c r="E854" s="90">
        <v>-0.59537110999999998</v>
      </c>
      <c r="F854" s="89">
        <v>0</v>
      </c>
      <c r="G854" s="90">
        <v>-0.59537110999999998</v>
      </c>
      <c r="H854" s="90">
        <v>0</v>
      </c>
      <c r="I854" s="90">
        <v>0</v>
      </c>
      <c r="J854" s="89">
        <v>0</v>
      </c>
    </row>
    <row r="855" spans="1:10" x14ac:dyDescent="0.2">
      <c r="A855">
        <f t="shared" si="14"/>
        <v>14</v>
      </c>
      <c r="B855" s="136">
        <v>41944</v>
      </c>
      <c r="C855" s="89" t="s">
        <v>156</v>
      </c>
      <c r="D855" s="89" t="s">
        <v>55</v>
      </c>
      <c r="E855" s="90">
        <v>2.69622436</v>
      </c>
      <c r="F855" s="89">
        <v>0</v>
      </c>
      <c r="G855" s="90">
        <v>2.69622436</v>
      </c>
      <c r="H855" s="90">
        <v>-4.6490430832000001E-3</v>
      </c>
      <c r="I855" s="90">
        <v>-1.2534863211613347E-2</v>
      </c>
      <c r="J855" s="89">
        <v>0</v>
      </c>
    </row>
    <row r="856" spans="1:10" x14ac:dyDescent="0.2">
      <c r="A856">
        <f t="shared" si="14"/>
        <v>14</v>
      </c>
      <c r="B856" s="136">
        <v>41944</v>
      </c>
      <c r="C856" s="89" t="s">
        <v>157</v>
      </c>
      <c r="D856" s="89" t="s">
        <v>55</v>
      </c>
      <c r="E856" s="90">
        <v>-0.94727879999999998</v>
      </c>
      <c r="F856" s="89">
        <v>0</v>
      </c>
      <c r="G856" s="90">
        <v>-0.94727879999999998</v>
      </c>
      <c r="H856" s="90">
        <v>1.1193037033E-2</v>
      </c>
      <c r="I856" s="90">
        <v>-1.06029266889758E-2</v>
      </c>
      <c r="J856" s="89">
        <v>0</v>
      </c>
    </row>
    <row r="857" spans="1:10" x14ac:dyDescent="0.2">
      <c r="A857">
        <f t="shared" si="14"/>
        <v>14</v>
      </c>
      <c r="B857" s="136">
        <v>41944</v>
      </c>
      <c r="C857" s="89" t="s">
        <v>158</v>
      </c>
      <c r="D857" s="89" t="s">
        <v>55</v>
      </c>
      <c r="E857" s="90">
        <v>-1.17604843</v>
      </c>
      <c r="F857" s="89">
        <v>0</v>
      </c>
      <c r="G857" s="90">
        <v>-1.17604843</v>
      </c>
      <c r="H857" s="90">
        <v>1.26E-2</v>
      </c>
      <c r="I857" s="90">
        <v>-1.4818210218E-2</v>
      </c>
      <c r="J857" s="89">
        <v>0</v>
      </c>
    </row>
    <row r="858" spans="1:10" x14ac:dyDescent="0.2">
      <c r="A858">
        <f t="shared" si="14"/>
        <v>14</v>
      </c>
      <c r="B858" s="136">
        <v>41944</v>
      </c>
      <c r="C858" s="89" t="s">
        <v>159</v>
      </c>
      <c r="D858" s="89" t="s">
        <v>55</v>
      </c>
      <c r="E858" s="90">
        <v>-0.57289712999999998</v>
      </c>
      <c r="F858" s="89">
        <v>0</v>
      </c>
      <c r="G858" s="90">
        <v>-0.57289712999999998</v>
      </c>
      <c r="H858" s="90">
        <v>-4.6490430832000001E-3</v>
      </c>
      <c r="I858" s="90">
        <v>2.6634234396116312E-3</v>
      </c>
      <c r="J858" s="89">
        <v>0</v>
      </c>
    </row>
    <row r="859" spans="1:10" x14ac:dyDescent="0.2">
      <c r="A859">
        <f t="shared" si="14"/>
        <v>14</v>
      </c>
      <c r="B859" s="136">
        <v>41974</v>
      </c>
      <c r="C859" s="89" t="s">
        <v>156</v>
      </c>
      <c r="D859" s="89" t="s">
        <v>55</v>
      </c>
      <c r="E859" s="90">
        <v>2.7707852700000002</v>
      </c>
      <c r="F859" s="89">
        <v>0</v>
      </c>
      <c r="G859" s="90">
        <v>2.7707852700000002</v>
      </c>
      <c r="H859" s="90">
        <v>-8.6369514465399998E-3</v>
      </c>
      <c r="I859" s="90">
        <v>-2.3931137845778227E-2</v>
      </c>
      <c r="J859" s="89">
        <v>0</v>
      </c>
    </row>
    <row r="860" spans="1:10" x14ac:dyDescent="0.2">
      <c r="A860">
        <f t="shared" si="14"/>
        <v>14</v>
      </c>
      <c r="B860" s="136">
        <v>41974</v>
      </c>
      <c r="C860" s="89" t="s">
        <v>157</v>
      </c>
      <c r="D860" s="89" t="s">
        <v>55</v>
      </c>
      <c r="E860" s="90">
        <v>-0.97347468000000004</v>
      </c>
      <c r="F860" s="89">
        <v>0</v>
      </c>
      <c r="G860" s="90">
        <v>-0.97347468000000004</v>
      </c>
      <c r="H860" s="90">
        <v>5.8768987650000002E-3</v>
      </c>
      <c r="I860" s="90">
        <v>-5.7210121446507707E-3</v>
      </c>
      <c r="J860" s="89">
        <v>0</v>
      </c>
    </row>
    <row r="861" spans="1:10" x14ac:dyDescent="0.2">
      <c r="A861">
        <f t="shared" si="14"/>
        <v>14</v>
      </c>
      <c r="B861" s="136">
        <v>41974</v>
      </c>
      <c r="C861" s="89" t="s">
        <v>158</v>
      </c>
      <c r="D861" s="89" t="s">
        <v>55</v>
      </c>
      <c r="E861" s="90">
        <v>-1.2085706700000001</v>
      </c>
      <c r="F861" s="89">
        <v>0</v>
      </c>
      <c r="G861" s="90">
        <v>-1.2085706700000001</v>
      </c>
      <c r="H861" s="90">
        <v>1.26E-2</v>
      </c>
      <c r="I861" s="90">
        <v>-1.5227990442000001E-2</v>
      </c>
      <c r="J861" s="89">
        <v>0</v>
      </c>
    </row>
    <row r="862" spans="1:10" x14ac:dyDescent="0.2">
      <c r="A862">
        <f t="shared" si="14"/>
        <v>14</v>
      </c>
      <c r="B862" s="136">
        <v>41974</v>
      </c>
      <c r="C862" s="89" t="s">
        <v>159</v>
      </c>
      <c r="D862" s="89" t="s">
        <v>55</v>
      </c>
      <c r="E862" s="90">
        <v>-0.58873991999999997</v>
      </c>
      <c r="F862" s="89">
        <v>0</v>
      </c>
      <c r="G862" s="90">
        <v>-0.58873991999999997</v>
      </c>
      <c r="H862" s="90">
        <v>-8.6369514465399998E-3</v>
      </c>
      <c r="I862" s="90">
        <v>5.0849181036798433E-3</v>
      </c>
      <c r="J862" s="89">
        <v>0</v>
      </c>
    </row>
    <row r="863" spans="1:10" x14ac:dyDescent="0.2">
      <c r="A863">
        <f t="shared" si="14"/>
        <v>14</v>
      </c>
      <c r="B863" s="136">
        <v>42005</v>
      </c>
      <c r="C863" s="89" t="s">
        <v>156</v>
      </c>
      <c r="D863" s="89" t="s">
        <v>55</v>
      </c>
      <c r="E863" s="90">
        <v>2.7550328199999998</v>
      </c>
      <c r="F863" s="89">
        <v>0</v>
      </c>
      <c r="G863" s="90">
        <v>2.7550328199999998</v>
      </c>
      <c r="H863" s="90">
        <v>0</v>
      </c>
      <c r="I863" s="90">
        <v>0</v>
      </c>
      <c r="J863" s="89">
        <v>0</v>
      </c>
    </row>
    <row r="864" spans="1:10" x14ac:dyDescent="0.2">
      <c r="A864">
        <f t="shared" si="14"/>
        <v>14</v>
      </c>
      <c r="B864" s="136">
        <v>42005</v>
      </c>
      <c r="C864" s="89" t="s">
        <v>157</v>
      </c>
      <c r="D864" s="89" t="s">
        <v>55</v>
      </c>
      <c r="E864" s="90">
        <v>-0.96794029000000004</v>
      </c>
      <c r="F864" s="89">
        <v>0</v>
      </c>
      <c r="G864" s="90">
        <v>-0.96794029000000004</v>
      </c>
      <c r="H864" s="90">
        <v>-1.7423629760750001E-2</v>
      </c>
      <c r="I864" s="90">
        <v>1.6865033243472986E-2</v>
      </c>
      <c r="J864" s="89">
        <v>0</v>
      </c>
    </row>
    <row r="865" spans="1:10" x14ac:dyDescent="0.2">
      <c r="A865">
        <f t="shared" si="14"/>
        <v>14</v>
      </c>
      <c r="B865" s="136">
        <v>42005</v>
      </c>
      <c r="C865" s="89" t="s">
        <v>158</v>
      </c>
      <c r="D865" s="89" t="s">
        <v>55</v>
      </c>
      <c r="E865" s="90">
        <v>-1.20169971</v>
      </c>
      <c r="F865" s="89">
        <v>0</v>
      </c>
      <c r="G865" s="90">
        <v>-1.20169971</v>
      </c>
      <c r="H865" s="90">
        <v>1.26E-2</v>
      </c>
      <c r="I865" s="90">
        <v>-1.5141416345999999E-2</v>
      </c>
      <c r="J865" s="89">
        <v>0</v>
      </c>
    </row>
    <row r="866" spans="1:10" x14ac:dyDescent="0.2">
      <c r="A866">
        <f t="shared" si="14"/>
        <v>14</v>
      </c>
      <c r="B866" s="136">
        <v>42005</v>
      </c>
      <c r="C866" s="89" t="s">
        <v>159</v>
      </c>
      <c r="D866" s="89" t="s">
        <v>55</v>
      </c>
      <c r="E866" s="90">
        <v>-0.58539282000000004</v>
      </c>
      <c r="F866" s="89">
        <v>0</v>
      </c>
      <c r="G866" s="90">
        <v>-0.58539282000000004</v>
      </c>
      <c r="H866" s="90">
        <v>0</v>
      </c>
      <c r="I866" s="90">
        <v>0</v>
      </c>
      <c r="J866" s="89">
        <v>0</v>
      </c>
    </row>
    <row r="867" spans="1:10" x14ac:dyDescent="0.2">
      <c r="A867">
        <f t="shared" si="14"/>
        <v>14</v>
      </c>
      <c r="B867" s="136">
        <v>42036</v>
      </c>
      <c r="C867" s="89" t="s">
        <v>156</v>
      </c>
      <c r="D867" s="89" t="s">
        <v>55</v>
      </c>
      <c r="E867" s="90">
        <v>2.4742538999999999</v>
      </c>
      <c r="F867" s="89">
        <v>0</v>
      </c>
      <c r="G867" s="90">
        <v>2.4742538999999999</v>
      </c>
      <c r="H867" s="90">
        <v>0</v>
      </c>
      <c r="I867" s="90">
        <v>0</v>
      </c>
      <c r="J867" s="89">
        <v>0</v>
      </c>
    </row>
    <row r="868" spans="1:10" x14ac:dyDescent="0.2">
      <c r="A868">
        <f t="shared" si="14"/>
        <v>14</v>
      </c>
      <c r="B868" s="136">
        <v>42036</v>
      </c>
      <c r="C868" s="89" t="s">
        <v>157</v>
      </c>
      <c r="D868" s="89" t="s">
        <v>55</v>
      </c>
      <c r="E868" s="90">
        <v>-0.86929274000000001</v>
      </c>
      <c r="F868" s="89">
        <v>0</v>
      </c>
      <c r="G868" s="90">
        <v>-0.86929274000000001</v>
      </c>
      <c r="H868" s="90">
        <v>-5.7933926582400003E-3</v>
      </c>
      <c r="I868" s="90">
        <v>5.0361541777773338E-3</v>
      </c>
      <c r="J868" s="89">
        <v>0</v>
      </c>
    </row>
    <row r="869" spans="1:10" x14ac:dyDescent="0.2">
      <c r="A869">
        <f t="shared" si="14"/>
        <v>14</v>
      </c>
      <c r="B869" s="136">
        <v>42036</v>
      </c>
      <c r="C869" s="89" t="s">
        <v>158</v>
      </c>
      <c r="D869" s="89" t="s">
        <v>55</v>
      </c>
      <c r="E869" s="90">
        <v>-1.07922859</v>
      </c>
      <c r="F869" s="89">
        <v>0</v>
      </c>
      <c r="G869" s="90">
        <v>-1.07922859</v>
      </c>
      <c r="H869" s="90">
        <v>1.26E-2</v>
      </c>
      <c r="I869" s="90">
        <v>-1.3598280234000001E-2</v>
      </c>
      <c r="J869" s="89">
        <v>0</v>
      </c>
    </row>
    <row r="870" spans="1:10" x14ac:dyDescent="0.2">
      <c r="A870">
        <f t="shared" si="14"/>
        <v>14</v>
      </c>
      <c r="B870" s="136">
        <v>42036</v>
      </c>
      <c r="C870" s="89" t="s">
        <v>159</v>
      </c>
      <c r="D870" s="89" t="s">
        <v>55</v>
      </c>
      <c r="E870" s="90">
        <v>-0.52573256999999995</v>
      </c>
      <c r="F870" s="89">
        <v>0</v>
      </c>
      <c r="G870" s="90">
        <v>-0.52573256999999995</v>
      </c>
      <c r="H870" s="90">
        <v>0</v>
      </c>
      <c r="I870" s="90">
        <v>0</v>
      </c>
      <c r="J870" s="89">
        <v>0</v>
      </c>
    </row>
    <row r="871" spans="1:10" x14ac:dyDescent="0.2">
      <c r="A871">
        <f t="shared" si="14"/>
        <v>14</v>
      </c>
      <c r="B871" s="136">
        <v>42064</v>
      </c>
      <c r="C871" s="89" t="s">
        <v>156</v>
      </c>
      <c r="D871" s="89" t="s">
        <v>55</v>
      </c>
      <c r="E871" s="90">
        <v>2.7252515599999998</v>
      </c>
      <c r="F871" s="89">
        <v>0</v>
      </c>
      <c r="G871" s="90">
        <v>2.7252515599999998</v>
      </c>
      <c r="H871" s="90">
        <v>0</v>
      </c>
      <c r="I871" s="90">
        <v>0</v>
      </c>
      <c r="J871" s="89">
        <v>0</v>
      </c>
    </row>
    <row r="872" spans="1:10" x14ac:dyDescent="0.2">
      <c r="A872">
        <f t="shared" si="14"/>
        <v>14</v>
      </c>
      <c r="B872" s="136">
        <v>42064</v>
      </c>
      <c r="C872" s="89" t="s">
        <v>157</v>
      </c>
      <c r="D872" s="89" t="s">
        <v>55</v>
      </c>
      <c r="E872" s="90">
        <v>-0.95747707999999998</v>
      </c>
      <c r="F872" s="89">
        <v>0</v>
      </c>
      <c r="G872" s="90">
        <v>-0.95747707999999998</v>
      </c>
      <c r="H872" s="90">
        <v>1.6322374343000001E-2</v>
      </c>
      <c r="I872" s="90">
        <v>-1.5628299324602558E-2</v>
      </c>
      <c r="J872" s="89">
        <v>0</v>
      </c>
    </row>
    <row r="873" spans="1:10" x14ac:dyDescent="0.2">
      <c r="A873">
        <f t="shared" si="14"/>
        <v>14</v>
      </c>
      <c r="B873" s="136">
        <v>42064</v>
      </c>
      <c r="C873" s="89" t="s">
        <v>158</v>
      </c>
      <c r="D873" s="89" t="s">
        <v>55</v>
      </c>
      <c r="E873" s="90">
        <v>-1.18870962</v>
      </c>
      <c r="F873" s="89">
        <v>0</v>
      </c>
      <c r="G873" s="90">
        <v>-1.18870962</v>
      </c>
      <c r="H873" s="90">
        <v>1.26E-2</v>
      </c>
      <c r="I873" s="90">
        <v>-1.4977741212E-2</v>
      </c>
      <c r="J873" s="89">
        <v>0</v>
      </c>
    </row>
    <row r="874" spans="1:10" x14ac:dyDescent="0.2">
      <c r="A874">
        <f t="shared" si="14"/>
        <v>14</v>
      </c>
      <c r="B874" s="136">
        <v>42064</v>
      </c>
      <c r="C874" s="89" t="s">
        <v>159</v>
      </c>
      <c r="D874" s="89" t="s">
        <v>55</v>
      </c>
      <c r="E874" s="90">
        <v>-0.57906486000000001</v>
      </c>
      <c r="F874" s="89">
        <v>0</v>
      </c>
      <c r="G874" s="90">
        <v>-0.57906486000000001</v>
      </c>
      <c r="H874" s="90">
        <v>0</v>
      </c>
      <c r="I874" s="90">
        <v>0</v>
      </c>
      <c r="J874" s="89">
        <v>0</v>
      </c>
    </row>
    <row r="875" spans="1:10" x14ac:dyDescent="0.2">
      <c r="A875">
        <f t="shared" si="14"/>
        <v>14</v>
      </c>
      <c r="B875" s="136">
        <v>42095</v>
      </c>
      <c r="C875" s="89" t="s">
        <v>156</v>
      </c>
      <c r="D875" s="89" t="s">
        <v>55</v>
      </c>
      <c r="E875" s="90">
        <v>2.6222981399999998</v>
      </c>
      <c r="F875" s="89">
        <v>0</v>
      </c>
      <c r="G875" s="90">
        <v>2.6222981399999998</v>
      </c>
      <c r="H875" s="90">
        <v>0</v>
      </c>
      <c r="I875" s="90">
        <v>0</v>
      </c>
      <c r="J875" s="89">
        <v>0</v>
      </c>
    </row>
    <row r="876" spans="1:10" x14ac:dyDescent="0.2">
      <c r="A876">
        <f t="shared" si="14"/>
        <v>14</v>
      </c>
      <c r="B876" s="136">
        <v>42095</v>
      </c>
      <c r="C876" s="89" t="s">
        <v>157</v>
      </c>
      <c r="D876" s="89" t="s">
        <v>55</v>
      </c>
      <c r="E876" s="90">
        <v>-0.92130590999999995</v>
      </c>
      <c r="F876" s="89">
        <v>0</v>
      </c>
      <c r="G876" s="90">
        <v>-0.92130590999999995</v>
      </c>
      <c r="H876" s="90">
        <v>0</v>
      </c>
      <c r="I876" s="90">
        <v>0</v>
      </c>
      <c r="J876" s="89">
        <v>0</v>
      </c>
    </row>
    <row r="877" spans="1:10" x14ac:dyDescent="0.2">
      <c r="A877">
        <f t="shared" si="14"/>
        <v>14</v>
      </c>
      <c r="B877" s="136">
        <v>42095</v>
      </c>
      <c r="C877" s="89" t="s">
        <v>158</v>
      </c>
      <c r="D877" s="89" t="s">
        <v>55</v>
      </c>
      <c r="E877" s="90">
        <v>-1.1438030400000001</v>
      </c>
      <c r="F877" s="89">
        <v>0</v>
      </c>
      <c r="G877" s="90">
        <v>-1.1438030400000001</v>
      </c>
      <c r="H877" s="90">
        <v>1.26E-2</v>
      </c>
      <c r="I877" s="90">
        <v>-1.4411918304000002E-2</v>
      </c>
      <c r="J877" s="89">
        <v>0</v>
      </c>
    </row>
    <row r="878" spans="1:10" x14ac:dyDescent="0.2">
      <c r="A878">
        <f t="shared" si="14"/>
        <v>14</v>
      </c>
      <c r="B878" s="136">
        <v>42095</v>
      </c>
      <c r="C878" s="89" t="s">
        <v>159</v>
      </c>
      <c r="D878" s="89" t="s">
        <v>55</v>
      </c>
      <c r="E878" s="90">
        <v>-0.55718919</v>
      </c>
      <c r="F878" s="89">
        <v>0</v>
      </c>
      <c r="G878" s="90">
        <v>-0.55718919</v>
      </c>
      <c r="H878" s="90">
        <v>0</v>
      </c>
      <c r="I878" s="90">
        <v>0</v>
      </c>
      <c r="J878" s="89">
        <v>0</v>
      </c>
    </row>
    <row r="879" spans="1:10" x14ac:dyDescent="0.2">
      <c r="A879">
        <f t="shared" si="14"/>
        <v>14</v>
      </c>
      <c r="B879" s="136">
        <v>42125</v>
      </c>
      <c r="C879" s="89" t="s">
        <v>156</v>
      </c>
      <c r="D879" s="89" t="s">
        <v>55</v>
      </c>
      <c r="E879" s="90">
        <v>2.6947341300000001</v>
      </c>
      <c r="F879" s="89">
        <v>0</v>
      </c>
      <c r="G879" s="90">
        <v>2.6947341300000001</v>
      </c>
      <c r="H879" s="90">
        <v>0</v>
      </c>
      <c r="I879" s="90">
        <v>0</v>
      </c>
      <c r="J879" s="89">
        <v>0</v>
      </c>
    </row>
    <row r="880" spans="1:10" x14ac:dyDescent="0.2">
      <c r="A880">
        <f t="shared" si="14"/>
        <v>14</v>
      </c>
      <c r="B880" s="136">
        <v>42125</v>
      </c>
      <c r="C880" s="89" t="s">
        <v>157</v>
      </c>
      <c r="D880" s="89" t="s">
        <v>55</v>
      </c>
      <c r="E880" s="90">
        <v>-0.94675522999999995</v>
      </c>
      <c r="F880" s="89">
        <v>0</v>
      </c>
      <c r="G880" s="90">
        <v>-0.94675522999999995</v>
      </c>
      <c r="H880" s="90">
        <v>0</v>
      </c>
      <c r="I880" s="90">
        <v>0</v>
      </c>
      <c r="J880" s="89">
        <v>0</v>
      </c>
    </row>
    <row r="881" spans="1:10" x14ac:dyDescent="0.2">
      <c r="A881">
        <f t="shared" si="14"/>
        <v>14</v>
      </c>
      <c r="B881" s="136">
        <v>42125</v>
      </c>
      <c r="C881" s="89" t="s">
        <v>158</v>
      </c>
      <c r="D881" s="89" t="s">
        <v>55</v>
      </c>
      <c r="E881" s="90">
        <v>-1.1753984200000001</v>
      </c>
      <c r="F881" s="89">
        <v>0</v>
      </c>
      <c r="G881" s="90">
        <v>-1.1753984200000001</v>
      </c>
      <c r="H881" s="90">
        <v>1.26E-2</v>
      </c>
      <c r="I881" s="90">
        <v>-1.4810020092000001E-2</v>
      </c>
      <c r="J881" s="89">
        <v>0</v>
      </c>
    </row>
    <row r="882" spans="1:10" x14ac:dyDescent="0.2">
      <c r="A882">
        <f t="shared" si="14"/>
        <v>14</v>
      </c>
      <c r="B882" s="136">
        <v>42125</v>
      </c>
      <c r="C882" s="89" t="s">
        <v>159</v>
      </c>
      <c r="D882" s="89" t="s">
        <v>55</v>
      </c>
      <c r="E882" s="90">
        <v>-0.57258047999999995</v>
      </c>
      <c r="F882" s="89">
        <v>0</v>
      </c>
      <c r="G882" s="90">
        <v>-0.57258047999999995</v>
      </c>
      <c r="H882" s="90">
        <v>0</v>
      </c>
      <c r="I882" s="90">
        <v>0</v>
      </c>
      <c r="J882" s="89">
        <v>0</v>
      </c>
    </row>
    <row r="883" spans="1:10" x14ac:dyDescent="0.2">
      <c r="A883">
        <f t="shared" si="14"/>
        <v>14</v>
      </c>
      <c r="B883" s="136">
        <v>42156</v>
      </c>
      <c r="C883" s="89" t="s">
        <v>156</v>
      </c>
      <c r="D883" s="89" t="s">
        <v>55</v>
      </c>
      <c r="E883" s="90">
        <v>2.5929012</v>
      </c>
      <c r="F883" s="89">
        <v>0</v>
      </c>
      <c r="G883" s="90">
        <v>2.5929012</v>
      </c>
      <c r="H883" s="90">
        <v>0</v>
      </c>
      <c r="I883" s="90">
        <v>0</v>
      </c>
      <c r="J883" s="89">
        <v>0</v>
      </c>
    </row>
    <row r="884" spans="1:10" x14ac:dyDescent="0.2">
      <c r="A884">
        <f t="shared" si="14"/>
        <v>14</v>
      </c>
      <c r="B884" s="136">
        <v>42156</v>
      </c>
      <c r="C884" s="89" t="s">
        <v>157</v>
      </c>
      <c r="D884" s="89" t="s">
        <v>55</v>
      </c>
      <c r="E884" s="90">
        <v>-0.91097773000000004</v>
      </c>
      <c r="F884" s="89">
        <v>0</v>
      </c>
      <c r="G884" s="90">
        <v>-0.91097773000000004</v>
      </c>
      <c r="H884" s="90">
        <v>0</v>
      </c>
      <c r="I884" s="90">
        <v>0</v>
      </c>
      <c r="J884" s="89">
        <v>0</v>
      </c>
    </row>
    <row r="885" spans="1:10" x14ac:dyDescent="0.2">
      <c r="A885">
        <f t="shared" si="14"/>
        <v>14</v>
      </c>
      <c r="B885" s="136">
        <v>42156</v>
      </c>
      <c r="C885" s="89" t="s">
        <v>158</v>
      </c>
      <c r="D885" s="89" t="s">
        <v>55</v>
      </c>
      <c r="E885" s="90">
        <v>-1.1309805799999999</v>
      </c>
      <c r="F885" s="89">
        <v>0</v>
      </c>
      <c r="G885" s="90">
        <v>-1.1309805799999999</v>
      </c>
      <c r="H885" s="90">
        <v>1.26E-2</v>
      </c>
      <c r="I885" s="90">
        <v>-1.4250355307999998E-2</v>
      </c>
      <c r="J885" s="89">
        <v>0</v>
      </c>
    </row>
    <row r="886" spans="1:10" x14ac:dyDescent="0.2">
      <c r="A886">
        <f t="shared" si="14"/>
        <v>14</v>
      </c>
      <c r="B886" s="136">
        <v>42156</v>
      </c>
      <c r="C886" s="89" t="s">
        <v>159</v>
      </c>
      <c r="D886" s="89" t="s">
        <v>55</v>
      </c>
      <c r="E886" s="90">
        <v>-0.55094288999999996</v>
      </c>
      <c r="F886" s="89">
        <v>0</v>
      </c>
      <c r="G886" s="90">
        <v>-0.55094288999999996</v>
      </c>
      <c r="H886" s="90">
        <v>0</v>
      </c>
      <c r="I886" s="90">
        <v>0</v>
      </c>
      <c r="J886" s="89">
        <v>0</v>
      </c>
    </row>
    <row r="887" spans="1:10" x14ac:dyDescent="0.2">
      <c r="A887">
        <f t="shared" si="14"/>
        <v>14</v>
      </c>
      <c r="B887" s="136">
        <v>42186</v>
      </c>
      <c r="C887" s="89" t="s">
        <v>156</v>
      </c>
      <c r="D887" s="89" t="s">
        <v>55</v>
      </c>
      <c r="E887" s="90">
        <v>2.6644929799999999</v>
      </c>
      <c r="F887" s="89">
        <v>0</v>
      </c>
      <c r="G887" s="90">
        <v>2.6644929799999999</v>
      </c>
      <c r="H887" s="90">
        <v>0</v>
      </c>
      <c r="I887" s="90">
        <v>0</v>
      </c>
      <c r="J887" s="89">
        <v>0</v>
      </c>
    </row>
    <row r="888" spans="1:10" x14ac:dyDescent="0.2">
      <c r="A888">
        <f t="shared" si="14"/>
        <v>14</v>
      </c>
      <c r="B888" s="136">
        <v>42186</v>
      </c>
      <c r="C888" s="89" t="s">
        <v>157</v>
      </c>
      <c r="D888" s="89" t="s">
        <v>55</v>
      </c>
      <c r="E888" s="90">
        <v>-0.93613044999999995</v>
      </c>
      <c r="F888" s="89">
        <v>0</v>
      </c>
      <c r="G888" s="90">
        <v>-0.93613044999999995</v>
      </c>
      <c r="H888" s="90">
        <v>0</v>
      </c>
      <c r="I888" s="90">
        <v>0</v>
      </c>
      <c r="J888" s="89">
        <v>0</v>
      </c>
    </row>
    <row r="889" spans="1:10" x14ac:dyDescent="0.2">
      <c r="A889">
        <f t="shared" si="14"/>
        <v>14</v>
      </c>
      <c r="B889" s="136">
        <v>42186</v>
      </c>
      <c r="C889" s="89" t="s">
        <v>158</v>
      </c>
      <c r="D889" s="89" t="s">
        <v>55</v>
      </c>
      <c r="E889" s="90">
        <v>-1.16220773</v>
      </c>
      <c r="F889" s="89">
        <v>0</v>
      </c>
      <c r="G889" s="90">
        <v>-1.16220773</v>
      </c>
      <c r="H889" s="90">
        <v>1.26E-2</v>
      </c>
      <c r="I889" s="90">
        <v>-1.4643817397999999E-2</v>
      </c>
      <c r="J889" s="89">
        <v>0</v>
      </c>
    </row>
    <row r="890" spans="1:10" x14ac:dyDescent="0.2">
      <c r="A890">
        <f t="shared" si="14"/>
        <v>14</v>
      </c>
      <c r="B890" s="136">
        <v>42186</v>
      </c>
      <c r="C890" s="89" t="s">
        <v>159</v>
      </c>
      <c r="D890" s="89" t="s">
        <v>55</v>
      </c>
      <c r="E890" s="90">
        <v>-0.56615479999999996</v>
      </c>
      <c r="F890" s="89">
        <v>0</v>
      </c>
      <c r="G890" s="90">
        <v>-0.56615479999999996</v>
      </c>
      <c r="H890" s="90">
        <v>0</v>
      </c>
      <c r="I890" s="90">
        <v>0</v>
      </c>
      <c r="J890" s="89">
        <v>0</v>
      </c>
    </row>
    <row r="891" spans="1:10" x14ac:dyDescent="0.2">
      <c r="A891">
        <f t="shared" si="14"/>
        <v>14</v>
      </c>
      <c r="B891" s="136">
        <v>42217</v>
      </c>
      <c r="C891" s="89" t="s">
        <v>156</v>
      </c>
      <c r="D891" s="89" t="s">
        <v>55</v>
      </c>
      <c r="E891" s="90">
        <v>2.64922989</v>
      </c>
      <c r="F891" s="89">
        <v>0</v>
      </c>
      <c r="G891" s="90">
        <v>2.64922989</v>
      </c>
      <c r="H891" s="90">
        <v>0</v>
      </c>
      <c r="I891" s="90">
        <v>0</v>
      </c>
      <c r="J891" s="89">
        <v>0</v>
      </c>
    </row>
    <row r="892" spans="1:10" x14ac:dyDescent="0.2">
      <c r="A892">
        <f t="shared" si="14"/>
        <v>14</v>
      </c>
      <c r="B892" s="136">
        <v>42217</v>
      </c>
      <c r="C892" s="89" t="s">
        <v>157</v>
      </c>
      <c r="D892" s="89" t="s">
        <v>55</v>
      </c>
      <c r="E892" s="90">
        <v>-0.93076798999999999</v>
      </c>
      <c r="F892" s="89">
        <v>0</v>
      </c>
      <c r="G892" s="90">
        <v>-0.93076798999999999</v>
      </c>
      <c r="H892" s="90">
        <v>0</v>
      </c>
      <c r="I892" s="90">
        <v>0</v>
      </c>
      <c r="J892" s="89">
        <v>0</v>
      </c>
    </row>
    <row r="893" spans="1:10" x14ac:dyDescent="0.2">
      <c r="A893">
        <f t="shared" si="14"/>
        <v>14</v>
      </c>
      <c r="B893" s="136">
        <v>42217</v>
      </c>
      <c r="C893" s="89" t="s">
        <v>158</v>
      </c>
      <c r="D893" s="89" t="s">
        <v>55</v>
      </c>
      <c r="E893" s="90">
        <v>-1.1555502200000001</v>
      </c>
      <c r="F893" s="89">
        <v>0</v>
      </c>
      <c r="G893" s="90">
        <v>-1.1555502200000001</v>
      </c>
      <c r="H893" s="90">
        <v>1.26E-2</v>
      </c>
      <c r="I893" s="90">
        <v>-1.4559932772000002E-2</v>
      </c>
      <c r="J893" s="89">
        <v>0</v>
      </c>
    </row>
    <row r="894" spans="1:10" x14ac:dyDescent="0.2">
      <c r="A894">
        <f t="shared" si="14"/>
        <v>14</v>
      </c>
      <c r="B894" s="136">
        <v>42217</v>
      </c>
      <c r="C894" s="89" t="s">
        <v>159</v>
      </c>
      <c r="D894" s="89" t="s">
        <v>55</v>
      </c>
      <c r="E894" s="90">
        <v>-0.56291168000000003</v>
      </c>
      <c r="F894" s="89">
        <v>0</v>
      </c>
      <c r="G894" s="90">
        <v>-0.56291168000000003</v>
      </c>
      <c r="H894" s="90">
        <v>0</v>
      </c>
      <c r="I894" s="90">
        <v>0</v>
      </c>
      <c r="J894" s="89">
        <v>0</v>
      </c>
    </row>
    <row r="895" spans="1:10" x14ac:dyDescent="0.2">
      <c r="A895">
        <f t="shared" si="14"/>
        <v>14</v>
      </c>
      <c r="B895" s="136">
        <v>42248</v>
      </c>
      <c r="C895" s="89" t="s">
        <v>156</v>
      </c>
      <c r="D895" s="89" t="s">
        <v>55</v>
      </c>
      <c r="E895" s="90">
        <v>2.5490685800000001</v>
      </c>
      <c r="F895" s="89">
        <v>0</v>
      </c>
      <c r="G895" s="90">
        <v>2.5490685800000001</v>
      </c>
      <c r="H895" s="90">
        <v>0</v>
      </c>
      <c r="I895" s="90">
        <v>0</v>
      </c>
      <c r="J895" s="89">
        <v>0</v>
      </c>
    </row>
    <row r="896" spans="1:10" x14ac:dyDescent="0.2">
      <c r="A896">
        <f t="shared" si="14"/>
        <v>14</v>
      </c>
      <c r="B896" s="136">
        <v>42248</v>
      </c>
      <c r="C896" s="89" t="s">
        <v>157</v>
      </c>
      <c r="D896" s="89" t="s">
        <v>55</v>
      </c>
      <c r="E896" s="90">
        <v>-0.89557777999999999</v>
      </c>
      <c r="F896" s="89">
        <v>0</v>
      </c>
      <c r="G896" s="90">
        <v>-0.89557777999999999</v>
      </c>
      <c r="H896" s="90">
        <v>0</v>
      </c>
      <c r="I896" s="90">
        <v>0</v>
      </c>
      <c r="J896" s="89">
        <v>0</v>
      </c>
    </row>
    <row r="897" spans="1:10" x14ac:dyDescent="0.2">
      <c r="A897">
        <f t="shared" si="14"/>
        <v>14</v>
      </c>
      <c r="B897" s="136">
        <v>42248</v>
      </c>
      <c r="C897" s="89" t="s">
        <v>158</v>
      </c>
      <c r="D897" s="89" t="s">
        <v>55</v>
      </c>
      <c r="E897" s="90">
        <v>-1.1118615199999999</v>
      </c>
      <c r="F897" s="89">
        <v>0</v>
      </c>
      <c r="G897" s="90">
        <v>-1.1118615199999999</v>
      </c>
      <c r="H897" s="90">
        <v>1.26E-2</v>
      </c>
      <c r="I897" s="90">
        <v>-1.4009455152E-2</v>
      </c>
      <c r="J897" s="89">
        <v>0</v>
      </c>
    </row>
    <row r="898" spans="1:10" x14ac:dyDescent="0.2">
      <c r="A898">
        <f t="shared" si="14"/>
        <v>14</v>
      </c>
      <c r="B898" s="136">
        <v>42248</v>
      </c>
      <c r="C898" s="89" t="s">
        <v>159</v>
      </c>
      <c r="D898" s="89" t="s">
        <v>55</v>
      </c>
      <c r="E898" s="90">
        <v>-0.54162927999999999</v>
      </c>
      <c r="F898" s="89">
        <v>0</v>
      </c>
      <c r="G898" s="90">
        <v>-0.54162927999999999</v>
      </c>
      <c r="H898" s="90">
        <v>0</v>
      </c>
      <c r="I898" s="90">
        <v>0</v>
      </c>
      <c r="J898" s="89">
        <v>0</v>
      </c>
    </row>
    <row r="899" spans="1:10" x14ac:dyDescent="0.2">
      <c r="A899">
        <f t="shared" si="14"/>
        <v>14</v>
      </c>
      <c r="B899" s="136">
        <v>42278</v>
      </c>
      <c r="C899" s="89" t="s">
        <v>156</v>
      </c>
      <c r="D899" s="89" t="s">
        <v>55</v>
      </c>
      <c r="E899" s="90">
        <v>2.6194023899999999</v>
      </c>
      <c r="F899" s="89">
        <v>0</v>
      </c>
      <c r="G899" s="90">
        <v>2.6194023899999999</v>
      </c>
      <c r="H899" s="90">
        <v>0</v>
      </c>
      <c r="I899" s="90">
        <v>0</v>
      </c>
      <c r="J899" s="89">
        <v>0</v>
      </c>
    </row>
    <row r="900" spans="1:10" x14ac:dyDescent="0.2">
      <c r="A900">
        <f t="shared" si="14"/>
        <v>14</v>
      </c>
      <c r="B900" s="136">
        <v>42278</v>
      </c>
      <c r="C900" s="89" t="s">
        <v>157</v>
      </c>
      <c r="D900" s="89" t="s">
        <v>55</v>
      </c>
      <c r="E900" s="90">
        <v>-0.92028852999999999</v>
      </c>
      <c r="F900" s="89">
        <v>0</v>
      </c>
      <c r="G900" s="90">
        <v>-0.92028852999999999</v>
      </c>
      <c r="H900" s="90">
        <v>0</v>
      </c>
      <c r="I900" s="90">
        <v>0</v>
      </c>
      <c r="J900" s="89">
        <v>0</v>
      </c>
    </row>
    <row r="901" spans="1:10" x14ac:dyDescent="0.2">
      <c r="A901">
        <f t="shared" si="14"/>
        <v>14</v>
      </c>
      <c r="B901" s="136">
        <v>42278</v>
      </c>
      <c r="C901" s="89" t="s">
        <v>158</v>
      </c>
      <c r="D901" s="89" t="s">
        <v>55</v>
      </c>
      <c r="E901" s="90">
        <v>-1.1425399599999999</v>
      </c>
      <c r="F901" s="89">
        <v>0</v>
      </c>
      <c r="G901" s="90">
        <v>-1.1425399599999999</v>
      </c>
      <c r="H901" s="90">
        <v>1.26E-2</v>
      </c>
      <c r="I901" s="90">
        <v>-1.4396003495999999E-2</v>
      </c>
      <c r="J901" s="89">
        <v>0</v>
      </c>
    </row>
    <row r="902" spans="1:10" x14ac:dyDescent="0.2">
      <c r="A902">
        <f t="shared" si="14"/>
        <v>14</v>
      </c>
      <c r="B902" s="136">
        <v>42278</v>
      </c>
      <c r="C902" s="89" t="s">
        <v>159</v>
      </c>
      <c r="D902" s="89" t="s">
        <v>55</v>
      </c>
      <c r="E902" s="90">
        <v>-0.55657389999999995</v>
      </c>
      <c r="F902" s="89">
        <v>0</v>
      </c>
      <c r="G902" s="90">
        <v>-0.55657389999999995</v>
      </c>
      <c r="H902" s="90">
        <v>0</v>
      </c>
      <c r="I902" s="90">
        <v>0</v>
      </c>
      <c r="J902" s="89">
        <v>0</v>
      </c>
    </row>
    <row r="903" spans="1:10" x14ac:dyDescent="0.2">
      <c r="A903">
        <f t="shared" si="14"/>
        <v>14</v>
      </c>
      <c r="B903" s="136">
        <v>42309</v>
      </c>
      <c r="C903" s="89" t="s">
        <v>156</v>
      </c>
      <c r="D903" s="89" t="s">
        <v>55</v>
      </c>
      <c r="E903" s="90">
        <v>2.5203373299999998</v>
      </c>
      <c r="F903" s="89">
        <v>0</v>
      </c>
      <c r="G903" s="90">
        <v>2.5203373299999998</v>
      </c>
      <c r="H903" s="90">
        <v>-4.7091841697700001E-3</v>
      </c>
      <c r="I903" s="90">
        <v>-1.1868732656916387E-2</v>
      </c>
      <c r="J903" s="89">
        <v>0</v>
      </c>
    </row>
    <row r="904" spans="1:10" x14ac:dyDescent="0.2">
      <c r="A904">
        <f t="shared" si="14"/>
        <v>14</v>
      </c>
      <c r="B904" s="136">
        <v>42309</v>
      </c>
      <c r="C904" s="89" t="s">
        <v>157</v>
      </c>
      <c r="D904" s="89" t="s">
        <v>55</v>
      </c>
      <c r="E904" s="90">
        <v>-0.88548347999999999</v>
      </c>
      <c r="F904" s="89">
        <v>0</v>
      </c>
      <c r="G904" s="90">
        <v>-0.88548347999999999</v>
      </c>
      <c r="H904" s="90">
        <v>1.1289596557000001E-2</v>
      </c>
      <c r="I904" s="90">
        <v>-9.9967512470883792E-3</v>
      </c>
      <c r="J904" s="89">
        <v>0</v>
      </c>
    </row>
    <row r="905" spans="1:10" x14ac:dyDescent="0.2">
      <c r="A905">
        <f t="shared" si="14"/>
        <v>14</v>
      </c>
      <c r="B905" s="136">
        <v>42309</v>
      </c>
      <c r="C905" s="89" t="s">
        <v>158</v>
      </c>
      <c r="D905" s="89" t="s">
        <v>55</v>
      </c>
      <c r="E905" s="90">
        <v>-1.0993294199999999</v>
      </c>
      <c r="F905" s="89">
        <v>0</v>
      </c>
      <c r="G905" s="90">
        <v>-1.0993294199999999</v>
      </c>
      <c r="H905" s="90">
        <v>1.26E-2</v>
      </c>
      <c r="I905" s="90">
        <v>-1.3851550691999998E-2</v>
      </c>
      <c r="J905" s="89">
        <v>0</v>
      </c>
    </row>
    <row r="906" spans="1:10" x14ac:dyDescent="0.2">
      <c r="A906">
        <f t="shared" si="14"/>
        <v>14</v>
      </c>
      <c r="B906" s="136">
        <v>42309</v>
      </c>
      <c r="C906" s="89" t="s">
        <v>159</v>
      </c>
      <c r="D906" s="89" t="s">
        <v>55</v>
      </c>
      <c r="E906" s="90">
        <v>-0.53552443000000005</v>
      </c>
      <c r="F906" s="89">
        <v>0</v>
      </c>
      <c r="G906" s="90">
        <v>-0.53552443000000005</v>
      </c>
      <c r="H906" s="90">
        <v>-4.7091841697700001E-3</v>
      </c>
      <c r="I906" s="90">
        <v>2.521883168281103E-3</v>
      </c>
      <c r="J906" s="89">
        <v>0</v>
      </c>
    </row>
    <row r="907" spans="1:10" x14ac:dyDescent="0.2">
      <c r="A907">
        <f t="shared" si="14"/>
        <v>14</v>
      </c>
      <c r="B907" s="136">
        <v>42339</v>
      </c>
      <c r="C907" s="89" t="s">
        <v>156</v>
      </c>
      <c r="D907" s="89" t="s">
        <v>55</v>
      </c>
      <c r="E907" s="90">
        <v>2.5898470900000001</v>
      </c>
      <c r="F907" s="89">
        <v>0</v>
      </c>
      <c r="G907" s="90">
        <v>2.5898470900000001</v>
      </c>
      <c r="H907" s="90">
        <v>-8.7377429008500002E-3</v>
      </c>
      <c r="I907" s="90">
        <v>-2.2629418024934532E-2</v>
      </c>
      <c r="J907" s="89">
        <v>0</v>
      </c>
    </row>
    <row r="908" spans="1:10" x14ac:dyDescent="0.2">
      <c r="A908">
        <f t="shared" ref="A908:A971" si="15">INDEX(BucketTable,MATCH(B908,SumMonths,0),1)</f>
        <v>14</v>
      </c>
      <c r="B908" s="136">
        <v>42339</v>
      </c>
      <c r="C908" s="89" t="s">
        <v>157</v>
      </c>
      <c r="D908" s="89" t="s">
        <v>55</v>
      </c>
      <c r="E908" s="90">
        <v>-0.90990470999999995</v>
      </c>
      <c r="F908" s="89">
        <v>0</v>
      </c>
      <c r="G908" s="90">
        <v>-0.90990470999999995</v>
      </c>
      <c r="H908" s="90">
        <v>5.9578418729999997E-3</v>
      </c>
      <c r="I908" s="90">
        <v>-5.4210683816779213E-3</v>
      </c>
      <c r="J908" s="89">
        <v>0</v>
      </c>
    </row>
    <row r="909" spans="1:10" x14ac:dyDescent="0.2">
      <c r="A909">
        <f t="shared" si="15"/>
        <v>14</v>
      </c>
      <c r="B909" s="136">
        <v>42339</v>
      </c>
      <c r="C909" s="89" t="s">
        <v>158</v>
      </c>
      <c r="D909" s="89" t="s">
        <v>55</v>
      </c>
      <c r="E909" s="90">
        <v>-1.12964843</v>
      </c>
      <c r="F909" s="89">
        <v>0</v>
      </c>
      <c r="G909" s="90">
        <v>-1.12964843</v>
      </c>
      <c r="H909" s="90">
        <v>1.26E-2</v>
      </c>
      <c r="I909" s="90">
        <v>-1.4233570218000001E-2</v>
      </c>
      <c r="J909" s="89">
        <v>0</v>
      </c>
    </row>
    <row r="910" spans="1:10" x14ac:dyDescent="0.2">
      <c r="A910">
        <f t="shared" si="15"/>
        <v>14</v>
      </c>
      <c r="B910" s="136">
        <v>42339</v>
      </c>
      <c r="C910" s="89" t="s">
        <v>159</v>
      </c>
      <c r="D910" s="89" t="s">
        <v>55</v>
      </c>
      <c r="E910" s="90">
        <v>-0.55029395000000003</v>
      </c>
      <c r="F910" s="89">
        <v>0</v>
      </c>
      <c r="G910" s="90">
        <v>-0.55029395000000003</v>
      </c>
      <c r="H910" s="90">
        <v>-8.7377429008500002E-3</v>
      </c>
      <c r="I910" s="90">
        <v>4.8083270549932056E-3</v>
      </c>
      <c r="J910" s="89">
        <v>0</v>
      </c>
    </row>
    <row r="911" spans="1:10" x14ac:dyDescent="0.2">
      <c r="A911">
        <f t="shared" si="15"/>
        <v>14</v>
      </c>
      <c r="B911" s="136">
        <v>42370</v>
      </c>
      <c r="C911" s="89" t="s">
        <v>156</v>
      </c>
      <c r="D911" s="89" t="s">
        <v>55</v>
      </c>
      <c r="E911" s="90">
        <v>2.5749309999999999</v>
      </c>
      <c r="F911" s="89">
        <v>0</v>
      </c>
      <c r="G911" s="90">
        <v>2.5749309999999999</v>
      </c>
      <c r="H911" s="90">
        <v>0</v>
      </c>
      <c r="I911" s="90">
        <v>0</v>
      </c>
      <c r="J911" s="89">
        <v>0</v>
      </c>
    </row>
    <row r="912" spans="1:10" x14ac:dyDescent="0.2">
      <c r="A912">
        <f t="shared" si="15"/>
        <v>14</v>
      </c>
      <c r="B912" s="136">
        <v>42370</v>
      </c>
      <c r="C912" s="89" t="s">
        <v>157</v>
      </c>
      <c r="D912" s="89" t="s">
        <v>55</v>
      </c>
      <c r="E912" s="90">
        <v>-0.90466416000000005</v>
      </c>
      <c r="F912" s="89">
        <v>0</v>
      </c>
      <c r="G912" s="90">
        <v>-0.90466416000000005</v>
      </c>
      <c r="H912" s="90">
        <v>-1.7570257186889999E-2</v>
      </c>
      <c r="I912" s="90">
        <v>1.5895181958961804E-2</v>
      </c>
      <c r="J912" s="89">
        <v>0</v>
      </c>
    </row>
    <row r="913" spans="1:10" x14ac:dyDescent="0.2">
      <c r="A913">
        <f t="shared" si="15"/>
        <v>14</v>
      </c>
      <c r="B913" s="136">
        <v>42370</v>
      </c>
      <c r="C913" s="89" t="s">
        <v>158</v>
      </c>
      <c r="D913" s="89" t="s">
        <v>55</v>
      </c>
      <c r="E913" s="90">
        <v>-1.1231422799999999</v>
      </c>
      <c r="F913" s="89">
        <v>0</v>
      </c>
      <c r="G913" s="90">
        <v>-1.1231422799999999</v>
      </c>
      <c r="H913" s="90">
        <v>1.26E-2</v>
      </c>
      <c r="I913" s="90">
        <v>-1.4151592728E-2</v>
      </c>
      <c r="J913" s="89">
        <v>0</v>
      </c>
    </row>
    <row r="914" spans="1:10" x14ac:dyDescent="0.2">
      <c r="A914">
        <f t="shared" si="15"/>
        <v>14</v>
      </c>
      <c r="B914" s="136">
        <v>42370</v>
      </c>
      <c r="C914" s="89" t="s">
        <v>159</v>
      </c>
      <c r="D914" s="89" t="s">
        <v>55</v>
      </c>
      <c r="E914" s="90">
        <v>-0.54712455999999998</v>
      </c>
      <c r="F914" s="89">
        <v>0</v>
      </c>
      <c r="G914" s="90">
        <v>-0.54712455999999998</v>
      </c>
      <c r="H914" s="90">
        <v>0</v>
      </c>
      <c r="I914" s="90">
        <v>0</v>
      </c>
      <c r="J914" s="89">
        <v>0</v>
      </c>
    </row>
    <row r="915" spans="1:10" x14ac:dyDescent="0.2">
      <c r="A915">
        <f t="shared" si="15"/>
        <v>14</v>
      </c>
      <c r="B915" s="136">
        <v>42401</v>
      </c>
      <c r="C915" s="89" t="s">
        <v>156</v>
      </c>
      <c r="D915" s="89" t="s">
        <v>55</v>
      </c>
      <c r="E915" s="90">
        <v>2.3949178400000002</v>
      </c>
      <c r="F915" s="89">
        <v>0</v>
      </c>
      <c r="G915" s="90">
        <v>2.3949178400000002</v>
      </c>
      <c r="H915" s="90">
        <v>0</v>
      </c>
      <c r="I915" s="90">
        <v>0</v>
      </c>
      <c r="J915" s="89">
        <v>0</v>
      </c>
    </row>
    <row r="916" spans="1:10" x14ac:dyDescent="0.2">
      <c r="A916">
        <f t="shared" si="15"/>
        <v>14</v>
      </c>
      <c r="B916" s="136">
        <v>42401</v>
      </c>
      <c r="C916" s="89" t="s">
        <v>157</v>
      </c>
      <c r="D916" s="89" t="s">
        <v>55</v>
      </c>
      <c r="E916" s="90">
        <v>-0.84141918000000004</v>
      </c>
      <c r="F916" s="89">
        <v>0</v>
      </c>
      <c r="G916" s="90">
        <v>-0.84141918000000004</v>
      </c>
      <c r="H916" s="90">
        <v>-5.8409571647699996E-3</v>
      </c>
      <c r="I916" s="90">
        <v>4.9146933879958979E-3</v>
      </c>
      <c r="J916" s="89">
        <v>0</v>
      </c>
    </row>
    <row r="917" spans="1:10" x14ac:dyDescent="0.2">
      <c r="A917">
        <f t="shared" si="15"/>
        <v>14</v>
      </c>
      <c r="B917" s="136">
        <v>42401</v>
      </c>
      <c r="C917" s="89" t="s">
        <v>158</v>
      </c>
      <c r="D917" s="89" t="s">
        <v>55</v>
      </c>
      <c r="E917" s="90">
        <v>-1.04462352</v>
      </c>
      <c r="F917" s="89">
        <v>0</v>
      </c>
      <c r="G917" s="90">
        <v>-1.04462352</v>
      </c>
      <c r="H917" s="90">
        <v>1.26E-2</v>
      </c>
      <c r="I917" s="90">
        <v>-1.3162256352000001E-2</v>
      </c>
      <c r="J917" s="89">
        <v>0</v>
      </c>
    </row>
    <row r="918" spans="1:10" x14ac:dyDescent="0.2">
      <c r="A918">
        <f t="shared" si="15"/>
        <v>14</v>
      </c>
      <c r="B918" s="136">
        <v>42401</v>
      </c>
      <c r="C918" s="89" t="s">
        <v>159</v>
      </c>
      <c r="D918" s="89" t="s">
        <v>55</v>
      </c>
      <c r="E918" s="90">
        <v>-0.50887514</v>
      </c>
      <c r="F918" s="89">
        <v>0</v>
      </c>
      <c r="G918" s="90">
        <v>-0.50887514</v>
      </c>
      <c r="H918" s="90">
        <v>0</v>
      </c>
      <c r="I918" s="90">
        <v>0</v>
      </c>
      <c r="J918" s="89">
        <v>0</v>
      </c>
    </row>
    <row r="919" spans="1:10" x14ac:dyDescent="0.2">
      <c r="A919">
        <f t="shared" si="15"/>
        <v>14</v>
      </c>
      <c r="B919" s="136">
        <v>42430</v>
      </c>
      <c r="C919" s="89" t="s">
        <v>156</v>
      </c>
      <c r="D919" s="89" t="s">
        <v>55</v>
      </c>
      <c r="E919" s="90">
        <v>2.5462588799999999</v>
      </c>
      <c r="F919" s="89">
        <v>0</v>
      </c>
      <c r="G919" s="90">
        <v>2.5462588799999999</v>
      </c>
      <c r="H919" s="90">
        <v>0</v>
      </c>
      <c r="I919" s="90">
        <v>0</v>
      </c>
      <c r="J919" s="89">
        <v>0</v>
      </c>
    </row>
    <row r="920" spans="1:10" x14ac:dyDescent="0.2">
      <c r="A920">
        <f t="shared" si="15"/>
        <v>14</v>
      </c>
      <c r="B920" s="136">
        <v>42430</v>
      </c>
      <c r="C920" s="89" t="s">
        <v>157</v>
      </c>
      <c r="D920" s="89" t="s">
        <v>55</v>
      </c>
      <c r="E920" s="90">
        <v>-0.89459063999999999</v>
      </c>
      <c r="F920" s="89">
        <v>0</v>
      </c>
      <c r="G920" s="90">
        <v>-0.89459063999999999</v>
      </c>
      <c r="H920" s="90">
        <v>0</v>
      </c>
      <c r="I920" s="90">
        <v>0</v>
      </c>
      <c r="J920" s="89">
        <v>0</v>
      </c>
    </row>
    <row r="921" spans="1:10" x14ac:dyDescent="0.2">
      <c r="A921">
        <f t="shared" si="15"/>
        <v>14</v>
      </c>
      <c r="B921" s="136">
        <v>42430</v>
      </c>
      <c r="C921" s="89" t="s">
        <v>158</v>
      </c>
      <c r="D921" s="89" t="s">
        <v>55</v>
      </c>
      <c r="E921" s="90">
        <v>-1.1106359699999999</v>
      </c>
      <c r="F921" s="89">
        <v>0</v>
      </c>
      <c r="G921" s="90">
        <v>-1.1106359699999999</v>
      </c>
      <c r="H921" s="90">
        <v>1.26E-2</v>
      </c>
      <c r="I921" s="90">
        <v>-1.3994013222E-2</v>
      </c>
      <c r="J921" s="89">
        <v>0</v>
      </c>
    </row>
    <row r="922" spans="1:10" x14ac:dyDescent="0.2">
      <c r="A922">
        <f t="shared" si="15"/>
        <v>14</v>
      </c>
      <c r="B922" s="136">
        <v>42430</v>
      </c>
      <c r="C922" s="89" t="s">
        <v>159</v>
      </c>
      <c r="D922" s="89" t="s">
        <v>55</v>
      </c>
      <c r="E922" s="90">
        <v>-0.54103226999999998</v>
      </c>
      <c r="F922" s="89">
        <v>0</v>
      </c>
      <c r="G922" s="90">
        <v>-0.54103226999999998</v>
      </c>
      <c r="H922" s="90">
        <v>0</v>
      </c>
      <c r="I922" s="90">
        <v>0</v>
      </c>
      <c r="J922" s="89">
        <v>0</v>
      </c>
    </row>
    <row r="923" spans="1:10" x14ac:dyDescent="0.2">
      <c r="A923">
        <f t="shared" si="15"/>
        <v>14</v>
      </c>
      <c r="B923" s="136">
        <v>42461</v>
      </c>
      <c r="C923" s="89" t="s">
        <v>156</v>
      </c>
      <c r="D923" s="89" t="s">
        <v>55</v>
      </c>
      <c r="E923" s="90">
        <v>2.4498839100000001</v>
      </c>
      <c r="F923" s="89">
        <v>0</v>
      </c>
      <c r="G923" s="90">
        <v>2.4498839100000001</v>
      </c>
      <c r="H923" s="90">
        <v>0</v>
      </c>
      <c r="I923" s="90">
        <v>0</v>
      </c>
      <c r="J923" s="89">
        <v>0</v>
      </c>
    </row>
    <row r="924" spans="1:10" x14ac:dyDescent="0.2">
      <c r="A924">
        <f t="shared" si="15"/>
        <v>14</v>
      </c>
      <c r="B924" s="136">
        <v>42461</v>
      </c>
      <c r="C924" s="89" t="s">
        <v>157</v>
      </c>
      <c r="D924" s="89" t="s">
        <v>55</v>
      </c>
      <c r="E924" s="90">
        <v>-0.86073069999999996</v>
      </c>
      <c r="F924" s="89">
        <v>0</v>
      </c>
      <c r="G924" s="90">
        <v>-0.86073069999999996</v>
      </c>
      <c r="H924" s="90">
        <v>0</v>
      </c>
      <c r="I924" s="90">
        <v>0</v>
      </c>
      <c r="J924" s="89">
        <v>0</v>
      </c>
    </row>
    <row r="925" spans="1:10" x14ac:dyDescent="0.2">
      <c r="A925">
        <f t="shared" si="15"/>
        <v>14</v>
      </c>
      <c r="B925" s="136">
        <v>42461</v>
      </c>
      <c r="C925" s="89" t="s">
        <v>158</v>
      </c>
      <c r="D925" s="89" t="s">
        <v>55</v>
      </c>
      <c r="E925" s="90">
        <v>-1.0685988099999999</v>
      </c>
      <c r="F925" s="89">
        <v>0</v>
      </c>
      <c r="G925" s="90">
        <v>-1.0685988099999999</v>
      </c>
      <c r="H925" s="90">
        <v>1.26E-2</v>
      </c>
      <c r="I925" s="90">
        <v>-1.3464345005999998E-2</v>
      </c>
      <c r="J925" s="89">
        <v>0</v>
      </c>
    </row>
    <row r="926" spans="1:10" x14ac:dyDescent="0.2">
      <c r="A926">
        <f t="shared" si="15"/>
        <v>14</v>
      </c>
      <c r="B926" s="136">
        <v>42461</v>
      </c>
      <c r="C926" s="89" t="s">
        <v>159</v>
      </c>
      <c r="D926" s="89" t="s">
        <v>55</v>
      </c>
      <c r="E926" s="90">
        <v>-0.52055439999999997</v>
      </c>
      <c r="F926" s="89">
        <v>0</v>
      </c>
      <c r="G926" s="90">
        <v>-0.52055439999999997</v>
      </c>
      <c r="H926" s="90">
        <v>0</v>
      </c>
      <c r="I926" s="90">
        <v>0</v>
      </c>
      <c r="J926" s="89">
        <v>0</v>
      </c>
    </row>
    <row r="927" spans="1:10" x14ac:dyDescent="0.2">
      <c r="A927">
        <f t="shared" si="15"/>
        <v>14</v>
      </c>
      <c r="B927" s="136">
        <v>42491</v>
      </c>
      <c r="C927" s="89" t="s">
        <v>156</v>
      </c>
      <c r="D927" s="89" t="s">
        <v>55</v>
      </c>
      <c r="E927" s="90">
        <v>2.5173748599999999</v>
      </c>
      <c r="F927" s="89">
        <v>0</v>
      </c>
      <c r="G927" s="90">
        <v>2.5173748599999999</v>
      </c>
      <c r="H927" s="90">
        <v>0</v>
      </c>
      <c r="I927" s="90">
        <v>0</v>
      </c>
      <c r="J927" s="89">
        <v>0</v>
      </c>
    </row>
    <row r="928" spans="1:10" x14ac:dyDescent="0.2">
      <c r="A928">
        <f t="shared" si="15"/>
        <v>14</v>
      </c>
      <c r="B928" s="136">
        <v>42491</v>
      </c>
      <c r="C928" s="89" t="s">
        <v>157</v>
      </c>
      <c r="D928" s="89" t="s">
        <v>55</v>
      </c>
      <c r="E928" s="90">
        <v>-0.88444266000000005</v>
      </c>
      <c r="F928" s="89">
        <v>0</v>
      </c>
      <c r="G928" s="90">
        <v>-0.88444266000000005</v>
      </c>
      <c r="H928" s="90">
        <v>0</v>
      </c>
      <c r="I928" s="90">
        <v>0</v>
      </c>
      <c r="J928" s="89">
        <v>0</v>
      </c>
    </row>
    <row r="929" spans="1:10" x14ac:dyDescent="0.2">
      <c r="A929">
        <f t="shared" si="15"/>
        <v>14</v>
      </c>
      <c r="B929" s="136">
        <v>42491</v>
      </c>
      <c r="C929" s="89" t="s">
        <v>158</v>
      </c>
      <c r="D929" s="89" t="s">
        <v>55</v>
      </c>
      <c r="E929" s="90">
        <v>-1.09803724</v>
      </c>
      <c r="F929" s="89">
        <v>0</v>
      </c>
      <c r="G929" s="90">
        <v>-1.09803724</v>
      </c>
      <c r="H929" s="90">
        <v>1.26E-2</v>
      </c>
      <c r="I929" s="90">
        <v>-1.3835269224E-2</v>
      </c>
      <c r="J929" s="89">
        <v>0</v>
      </c>
    </row>
    <row r="930" spans="1:10" x14ac:dyDescent="0.2">
      <c r="A930">
        <f t="shared" si="15"/>
        <v>14</v>
      </c>
      <c r="B930" s="136">
        <v>42491</v>
      </c>
      <c r="C930" s="89" t="s">
        <v>159</v>
      </c>
      <c r="D930" s="89" t="s">
        <v>55</v>
      </c>
      <c r="E930" s="90">
        <v>-0.53489496000000003</v>
      </c>
      <c r="F930" s="89">
        <v>0</v>
      </c>
      <c r="G930" s="90">
        <v>-0.53489496000000003</v>
      </c>
      <c r="H930" s="90">
        <v>0</v>
      </c>
      <c r="I930" s="90">
        <v>0</v>
      </c>
      <c r="J930" s="89">
        <v>0</v>
      </c>
    </row>
    <row r="931" spans="1:10" x14ac:dyDescent="0.2">
      <c r="A931">
        <f t="shared" si="15"/>
        <v>14</v>
      </c>
      <c r="B931" s="136">
        <v>42522</v>
      </c>
      <c r="C931" s="89" t="s">
        <v>156</v>
      </c>
      <c r="D931" s="89" t="s">
        <v>55</v>
      </c>
      <c r="E931" s="90">
        <v>2.4220629200000001</v>
      </c>
      <c r="F931" s="89">
        <v>0</v>
      </c>
      <c r="G931" s="90">
        <v>2.4220629200000001</v>
      </c>
      <c r="H931" s="90">
        <v>0</v>
      </c>
      <c r="I931" s="90">
        <v>0</v>
      </c>
      <c r="J931" s="89">
        <v>0</v>
      </c>
    </row>
    <row r="932" spans="1:10" x14ac:dyDescent="0.2">
      <c r="A932">
        <f t="shared" si="15"/>
        <v>14</v>
      </c>
      <c r="B932" s="136">
        <v>42522</v>
      </c>
      <c r="C932" s="89" t="s">
        <v>157</v>
      </c>
      <c r="D932" s="89" t="s">
        <v>55</v>
      </c>
      <c r="E932" s="90">
        <v>-0.85095620999999999</v>
      </c>
      <c r="F932" s="89">
        <v>0</v>
      </c>
      <c r="G932" s="90">
        <v>-0.85095620999999999</v>
      </c>
      <c r="H932" s="90">
        <v>0</v>
      </c>
      <c r="I932" s="90">
        <v>0</v>
      </c>
      <c r="J932" s="89">
        <v>0</v>
      </c>
    </row>
    <row r="933" spans="1:10" x14ac:dyDescent="0.2">
      <c r="A933">
        <f t="shared" si="15"/>
        <v>14</v>
      </c>
      <c r="B933" s="136">
        <v>42522</v>
      </c>
      <c r="C933" s="89" t="s">
        <v>158</v>
      </c>
      <c r="D933" s="89" t="s">
        <v>55</v>
      </c>
      <c r="E933" s="90">
        <v>-1.05646375</v>
      </c>
      <c r="F933" s="89">
        <v>0</v>
      </c>
      <c r="G933" s="90">
        <v>-1.05646375</v>
      </c>
      <c r="H933" s="90">
        <v>1.26E-2</v>
      </c>
      <c r="I933" s="90">
        <v>-1.3311443250000001E-2</v>
      </c>
      <c r="J933" s="89">
        <v>0</v>
      </c>
    </row>
    <row r="934" spans="1:10" x14ac:dyDescent="0.2">
      <c r="A934">
        <f t="shared" si="15"/>
        <v>14</v>
      </c>
      <c r="B934" s="136">
        <v>42522</v>
      </c>
      <c r="C934" s="89" t="s">
        <v>159</v>
      </c>
      <c r="D934" s="89" t="s">
        <v>55</v>
      </c>
      <c r="E934" s="90">
        <v>-0.51464295999999998</v>
      </c>
      <c r="F934" s="89">
        <v>0</v>
      </c>
      <c r="G934" s="90">
        <v>-0.51464295999999998</v>
      </c>
      <c r="H934" s="90">
        <v>0</v>
      </c>
      <c r="I934" s="90">
        <v>0</v>
      </c>
      <c r="J934" s="89">
        <v>0</v>
      </c>
    </row>
    <row r="935" spans="1:10" x14ac:dyDescent="0.2">
      <c r="A935">
        <f t="shared" si="15"/>
        <v>14</v>
      </c>
      <c r="B935" s="136">
        <v>42552</v>
      </c>
      <c r="C935" s="89" t="s">
        <v>156</v>
      </c>
      <c r="D935" s="89" t="s">
        <v>55</v>
      </c>
      <c r="E935" s="90">
        <v>2.48875738</v>
      </c>
      <c r="F935" s="89">
        <v>0</v>
      </c>
      <c r="G935" s="90">
        <v>2.48875738</v>
      </c>
      <c r="H935" s="90">
        <v>0</v>
      </c>
      <c r="I935" s="90">
        <v>0</v>
      </c>
      <c r="J935" s="89">
        <v>0</v>
      </c>
    </row>
    <row r="936" spans="1:10" x14ac:dyDescent="0.2">
      <c r="A936">
        <f t="shared" si="15"/>
        <v>14</v>
      </c>
      <c r="B936" s="136">
        <v>42552</v>
      </c>
      <c r="C936" s="89" t="s">
        <v>157</v>
      </c>
      <c r="D936" s="89" t="s">
        <v>55</v>
      </c>
      <c r="E936" s="90">
        <v>-0.87438833000000005</v>
      </c>
      <c r="F936" s="89">
        <v>0</v>
      </c>
      <c r="G936" s="90">
        <v>-0.87438833000000005</v>
      </c>
      <c r="H936" s="90">
        <v>0</v>
      </c>
      <c r="I936" s="90">
        <v>0</v>
      </c>
      <c r="J936" s="89">
        <v>0</v>
      </c>
    </row>
    <row r="937" spans="1:10" x14ac:dyDescent="0.2">
      <c r="A937">
        <f t="shared" si="15"/>
        <v>14</v>
      </c>
      <c r="B937" s="136">
        <v>42552</v>
      </c>
      <c r="C937" s="89" t="s">
        <v>158</v>
      </c>
      <c r="D937" s="89" t="s">
        <v>55</v>
      </c>
      <c r="E937" s="90">
        <v>-1.0855547699999999</v>
      </c>
      <c r="F937" s="89">
        <v>0</v>
      </c>
      <c r="G937" s="90">
        <v>-1.0855547699999999</v>
      </c>
      <c r="H937" s="90">
        <v>1.26E-2</v>
      </c>
      <c r="I937" s="90">
        <v>-1.3677990101999998E-2</v>
      </c>
      <c r="J937" s="89">
        <v>0</v>
      </c>
    </row>
    <row r="938" spans="1:10" x14ac:dyDescent="0.2">
      <c r="A938">
        <f t="shared" si="15"/>
        <v>14</v>
      </c>
      <c r="B938" s="136">
        <v>42552</v>
      </c>
      <c r="C938" s="89" t="s">
        <v>159</v>
      </c>
      <c r="D938" s="89" t="s">
        <v>55</v>
      </c>
      <c r="E938" s="90">
        <v>-0.52881427999999997</v>
      </c>
      <c r="F938" s="89">
        <v>0</v>
      </c>
      <c r="G938" s="90">
        <v>-0.52881427999999997</v>
      </c>
      <c r="H938" s="90">
        <v>0</v>
      </c>
      <c r="I938" s="90">
        <v>0</v>
      </c>
      <c r="J938" s="89">
        <v>0</v>
      </c>
    </row>
    <row r="939" spans="1:10" x14ac:dyDescent="0.2">
      <c r="A939">
        <f t="shared" si="15"/>
        <v>14</v>
      </c>
      <c r="B939" s="136">
        <v>42583</v>
      </c>
      <c r="C939" s="89" t="s">
        <v>156</v>
      </c>
      <c r="D939" s="89" t="s">
        <v>55</v>
      </c>
      <c r="E939" s="90">
        <v>2.4743157099999999</v>
      </c>
      <c r="F939" s="89">
        <v>0</v>
      </c>
      <c r="G939" s="90">
        <v>2.4743157099999999</v>
      </c>
      <c r="H939" s="90">
        <v>0</v>
      </c>
      <c r="I939" s="90">
        <v>0</v>
      </c>
      <c r="J939" s="89">
        <v>0</v>
      </c>
    </row>
    <row r="940" spans="1:10" x14ac:dyDescent="0.2">
      <c r="A940">
        <f t="shared" si="15"/>
        <v>14</v>
      </c>
      <c r="B940" s="136">
        <v>42583</v>
      </c>
      <c r="C940" s="89" t="s">
        <v>157</v>
      </c>
      <c r="D940" s="89" t="s">
        <v>55</v>
      </c>
      <c r="E940" s="90">
        <v>-0.86931446000000001</v>
      </c>
      <c r="F940" s="89">
        <v>0</v>
      </c>
      <c r="G940" s="90">
        <v>-0.86931446000000001</v>
      </c>
      <c r="H940" s="90">
        <v>0</v>
      </c>
      <c r="I940" s="90">
        <v>0</v>
      </c>
      <c r="J940" s="89">
        <v>0</v>
      </c>
    </row>
    <row r="941" spans="1:10" x14ac:dyDescent="0.2">
      <c r="A941">
        <f t="shared" si="15"/>
        <v>14</v>
      </c>
      <c r="B941" s="136">
        <v>42583</v>
      </c>
      <c r="C941" s="89" t="s">
        <v>158</v>
      </c>
      <c r="D941" s="89" t="s">
        <v>55</v>
      </c>
      <c r="E941" s="90">
        <v>-1.0792555500000001</v>
      </c>
      <c r="F941" s="89">
        <v>0</v>
      </c>
      <c r="G941" s="90">
        <v>-1.0792555500000001</v>
      </c>
      <c r="H941" s="90">
        <v>1.26E-2</v>
      </c>
      <c r="I941" s="90">
        <v>-1.3598619930000002E-2</v>
      </c>
      <c r="J941" s="89">
        <v>0</v>
      </c>
    </row>
    <row r="942" spans="1:10" x14ac:dyDescent="0.2">
      <c r="A942">
        <f t="shared" si="15"/>
        <v>14</v>
      </c>
      <c r="B942" s="136">
        <v>42583</v>
      </c>
      <c r="C942" s="89" t="s">
        <v>159</v>
      </c>
      <c r="D942" s="89" t="s">
        <v>55</v>
      </c>
      <c r="E942" s="90">
        <v>-0.52574569999999998</v>
      </c>
      <c r="F942" s="89">
        <v>0</v>
      </c>
      <c r="G942" s="90">
        <v>-0.52574569999999998</v>
      </c>
      <c r="H942" s="90">
        <v>0</v>
      </c>
      <c r="I942" s="90">
        <v>0</v>
      </c>
      <c r="J942" s="89">
        <v>0</v>
      </c>
    </row>
    <row r="943" spans="1:10" x14ac:dyDescent="0.2">
      <c r="A943">
        <f t="shared" si="15"/>
        <v>14</v>
      </c>
      <c r="B943" s="136">
        <v>42614</v>
      </c>
      <c r="C943" s="89" t="s">
        <v>156</v>
      </c>
      <c r="D943" s="89" t="s">
        <v>55</v>
      </c>
      <c r="E943" s="90">
        <v>2.3805892399999999</v>
      </c>
      <c r="F943" s="89">
        <v>0</v>
      </c>
      <c r="G943" s="90">
        <v>2.3805892399999999</v>
      </c>
      <c r="H943" s="90">
        <v>0</v>
      </c>
      <c r="I943" s="90">
        <v>0</v>
      </c>
      <c r="J943" s="89">
        <v>0</v>
      </c>
    </row>
    <row r="944" spans="1:10" x14ac:dyDescent="0.2">
      <c r="A944">
        <f t="shared" si="15"/>
        <v>14</v>
      </c>
      <c r="B944" s="136">
        <v>42614</v>
      </c>
      <c r="C944" s="89" t="s">
        <v>157</v>
      </c>
      <c r="D944" s="89" t="s">
        <v>55</v>
      </c>
      <c r="E944" s="90">
        <v>-0.83638504000000002</v>
      </c>
      <c r="F944" s="89">
        <v>0</v>
      </c>
      <c r="G944" s="90">
        <v>-0.83638504000000002</v>
      </c>
      <c r="H944" s="90">
        <v>0</v>
      </c>
      <c r="I944" s="90">
        <v>0</v>
      </c>
      <c r="J944" s="89">
        <v>0</v>
      </c>
    </row>
    <row r="945" spans="1:10" x14ac:dyDescent="0.2">
      <c r="A945">
        <f t="shared" si="15"/>
        <v>14</v>
      </c>
      <c r="B945" s="136">
        <v>42614</v>
      </c>
      <c r="C945" s="89" t="s">
        <v>158</v>
      </c>
      <c r="D945" s="89" t="s">
        <v>55</v>
      </c>
      <c r="E945" s="90">
        <v>-1.03837362</v>
      </c>
      <c r="F945" s="89">
        <v>0</v>
      </c>
      <c r="G945" s="90">
        <v>-1.03837362</v>
      </c>
      <c r="H945" s="90">
        <v>1.26E-2</v>
      </c>
      <c r="I945" s="90">
        <v>-1.3083507612E-2</v>
      </c>
      <c r="J945" s="89">
        <v>0</v>
      </c>
    </row>
    <row r="946" spans="1:10" x14ac:dyDescent="0.2">
      <c r="A946">
        <f t="shared" si="15"/>
        <v>14</v>
      </c>
      <c r="B946" s="136">
        <v>42614</v>
      </c>
      <c r="C946" s="89" t="s">
        <v>159</v>
      </c>
      <c r="D946" s="89" t="s">
        <v>55</v>
      </c>
      <c r="E946" s="90">
        <v>-0.50583058000000003</v>
      </c>
      <c r="F946" s="89">
        <v>0</v>
      </c>
      <c r="G946" s="90">
        <v>-0.50583058000000003</v>
      </c>
      <c r="H946" s="90">
        <v>0</v>
      </c>
      <c r="I946" s="90">
        <v>0</v>
      </c>
      <c r="J946" s="89">
        <v>0</v>
      </c>
    </row>
    <row r="947" spans="1:10" x14ac:dyDescent="0.2">
      <c r="A947">
        <f t="shared" si="15"/>
        <v>14</v>
      </c>
      <c r="B947" s="136">
        <v>42644</v>
      </c>
      <c r="C947" s="89" t="s">
        <v>156</v>
      </c>
      <c r="D947" s="89" t="s">
        <v>55</v>
      </c>
      <c r="E947" s="90">
        <v>2.44609714</v>
      </c>
      <c r="F947" s="89">
        <v>0</v>
      </c>
      <c r="G947" s="90">
        <v>2.44609714</v>
      </c>
      <c r="H947" s="90">
        <v>0</v>
      </c>
      <c r="I947" s="90">
        <v>0</v>
      </c>
      <c r="J947" s="89">
        <v>0</v>
      </c>
    </row>
    <row r="948" spans="1:10" x14ac:dyDescent="0.2">
      <c r="A948">
        <f t="shared" si="15"/>
        <v>14</v>
      </c>
      <c r="B948" s="136">
        <v>42644</v>
      </c>
      <c r="C948" s="89" t="s">
        <v>157</v>
      </c>
      <c r="D948" s="89" t="s">
        <v>55</v>
      </c>
      <c r="E948" s="90">
        <v>-0.85940028000000002</v>
      </c>
      <c r="F948" s="89">
        <v>0</v>
      </c>
      <c r="G948" s="90">
        <v>-0.85940028000000002</v>
      </c>
      <c r="H948" s="90">
        <v>0</v>
      </c>
      <c r="I948" s="90">
        <v>0</v>
      </c>
      <c r="J948" s="89">
        <v>0</v>
      </c>
    </row>
    <row r="949" spans="1:10" x14ac:dyDescent="0.2">
      <c r="A949">
        <f t="shared" si="15"/>
        <v>14</v>
      </c>
      <c r="B949" s="136">
        <v>42644</v>
      </c>
      <c r="C949" s="89" t="s">
        <v>158</v>
      </c>
      <c r="D949" s="89" t="s">
        <v>55</v>
      </c>
      <c r="E949" s="90">
        <v>-1.06694708</v>
      </c>
      <c r="F949" s="89">
        <v>0</v>
      </c>
      <c r="G949" s="90">
        <v>-1.06694708</v>
      </c>
      <c r="H949" s="90">
        <v>1.26E-2</v>
      </c>
      <c r="I949" s="90">
        <v>-1.3443533208000001E-2</v>
      </c>
      <c r="J949" s="89">
        <v>0</v>
      </c>
    </row>
    <row r="950" spans="1:10" x14ac:dyDescent="0.2">
      <c r="A950">
        <f t="shared" si="15"/>
        <v>14</v>
      </c>
      <c r="B950" s="136">
        <v>42644</v>
      </c>
      <c r="C950" s="89" t="s">
        <v>159</v>
      </c>
      <c r="D950" s="89" t="s">
        <v>55</v>
      </c>
      <c r="E950" s="90">
        <v>-0.51974978000000005</v>
      </c>
      <c r="F950" s="89">
        <v>0</v>
      </c>
      <c r="G950" s="90">
        <v>-0.51974978000000005</v>
      </c>
      <c r="H950" s="90">
        <v>0</v>
      </c>
      <c r="I950" s="90">
        <v>0</v>
      </c>
      <c r="J950" s="89">
        <v>0</v>
      </c>
    </row>
    <row r="951" spans="1:10" x14ac:dyDescent="0.2">
      <c r="A951">
        <f t="shared" si="15"/>
        <v>14</v>
      </c>
      <c r="B951" s="136">
        <v>42675</v>
      </c>
      <c r="C951" s="89" t="s">
        <v>156</v>
      </c>
      <c r="D951" s="89" t="s">
        <v>55</v>
      </c>
      <c r="E951" s="90">
        <v>2.3534102400000001</v>
      </c>
      <c r="F951" s="89">
        <v>0</v>
      </c>
      <c r="G951" s="90">
        <v>2.3534102400000001</v>
      </c>
      <c r="H951" s="90">
        <v>0</v>
      </c>
      <c r="I951" s="90">
        <v>0</v>
      </c>
      <c r="J951" s="89">
        <v>0</v>
      </c>
    </row>
    <row r="952" spans="1:10" x14ac:dyDescent="0.2">
      <c r="A952">
        <f t="shared" si="15"/>
        <v>14</v>
      </c>
      <c r="B952" s="136">
        <v>42675</v>
      </c>
      <c r="C952" s="89" t="s">
        <v>157</v>
      </c>
      <c r="D952" s="89" t="s">
        <v>55</v>
      </c>
      <c r="E952" s="90">
        <v>-0.82683609999999996</v>
      </c>
      <c r="F952" s="89">
        <v>0</v>
      </c>
      <c r="G952" s="90">
        <v>-0.82683609999999996</v>
      </c>
      <c r="H952" s="90">
        <v>0</v>
      </c>
      <c r="I952" s="90">
        <v>0</v>
      </c>
      <c r="J952" s="89">
        <v>0</v>
      </c>
    </row>
    <row r="953" spans="1:10" x14ac:dyDescent="0.2">
      <c r="A953">
        <f t="shared" si="15"/>
        <v>14</v>
      </c>
      <c r="B953" s="136">
        <v>42675</v>
      </c>
      <c r="C953" s="89" t="s">
        <v>158</v>
      </c>
      <c r="D953" s="89" t="s">
        <v>55</v>
      </c>
      <c r="E953" s="90">
        <v>-1.02651859</v>
      </c>
      <c r="F953" s="89">
        <v>0</v>
      </c>
      <c r="G953" s="90">
        <v>-1.02651859</v>
      </c>
      <c r="H953" s="90">
        <v>1.26E-2</v>
      </c>
      <c r="I953" s="90">
        <v>-1.2934134234E-2</v>
      </c>
      <c r="J953" s="89">
        <v>0</v>
      </c>
    </row>
    <row r="954" spans="1:10" x14ac:dyDescent="0.2">
      <c r="A954">
        <f t="shared" si="15"/>
        <v>14</v>
      </c>
      <c r="B954" s="136">
        <v>42675</v>
      </c>
      <c r="C954" s="89" t="s">
        <v>159</v>
      </c>
      <c r="D954" s="89" t="s">
        <v>55</v>
      </c>
      <c r="E954" s="90">
        <v>-0.50005555000000002</v>
      </c>
      <c r="F954" s="89">
        <v>0</v>
      </c>
      <c r="G954" s="90">
        <v>-0.50005555000000002</v>
      </c>
      <c r="H954" s="90">
        <v>0</v>
      </c>
      <c r="I954" s="90">
        <v>0</v>
      </c>
      <c r="J954" s="89">
        <v>0</v>
      </c>
    </row>
    <row r="955" spans="1:10" x14ac:dyDescent="0.2">
      <c r="A955">
        <f t="shared" si="15"/>
        <v>14</v>
      </c>
      <c r="B955" s="136">
        <v>42705</v>
      </c>
      <c r="C955" s="89" t="s">
        <v>156</v>
      </c>
      <c r="D955" s="89" t="s">
        <v>55</v>
      </c>
      <c r="E955" s="90">
        <v>2.41814106</v>
      </c>
      <c r="F955" s="89">
        <v>0</v>
      </c>
      <c r="G955" s="90">
        <v>2.41814106</v>
      </c>
      <c r="H955" s="90">
        <v>0</v>
      </c>
      <c r="I955" s="90">
        <v>0</v>
      </c>
      <c r="J955" s="89">
        <v>0</v>
      </c>
    </row>
    <row r="956" spans="1:10" x14ac:dyDescent="0.2">
      <c r="A956">
        <f t="shared" si="15"/>
        <v>14</v>
      </c>
      <c r="B956" s="136">
        <v>42705</v>
      </c>
      <c r="C956" s="89" t="s">
        <v>157</v>
      </c>
      <c r="D956" s="89" t="s">
        <v>55</v>
      </c>
      <c r="E956" s="90">
        <v>-0.84957832</v>
      </c>
      <c r="F956" s="89">
        <v>0</v>
      </c>
      <c r="G956" s="90">
        <v>-0.84957832</v>
      </c>
      <c r="H956" s="90">
        <v>0</v>
      </c>
      <c r="I956" s="90">
        <v>0</v>
      </c>
      <c r="J956" s="89">
        <v>0</v>
      </c>
    </row>
    <row r="957" spans="1:10" x14ac:dyDescent="0.2">
      <c r="A957">
        <f t="shared" si="15"/>
        <v>14</v>
      </c>
      <c r="B957" s="136">
        <v>42705</v>
      </c>
      <c r="C957" s="89" t="s">
        <v>158</v>
      </c>
      <c r="D957" s="89" t="s">
        <v>55</v>
      </c>
      <c r="E957" s="90">
        <v>-1.0547531000000001</v>
      </c>
      <c r="F957" s="89">
        <v>0</v>
      </c>
      <c r="G957" s="90">
        <v>-1.0547531000000001</v>
      </c>
      <c r="H957" s="90">
        <v>1.26E-2</v>
      </c>
      <c r="I957" s="90">
        <v>-1.3289889060000001E-2</v>
      </c>
      <c r="J957" s="89">
        <v>0</v>
      </c>
    </row>
    <row r="958" spans="1:10" x14ac:dyDescent="0.2">
      <c r="A958">
        <f t="shared" si="15"/>
        <v>14</v>
      </c>
      <c r="B958" s="136">
        <v>42705</v>
      </c>
      <c r="C958" s="89" t="s">
        <v>159</v>
      </c>
      <c r="D958" s="89" t="s">
        <v>55</v>
      </c>
      <c r="E958" s="90">
        <v>-0.51380963999999996</v>
      </c>
      <c r="F958" s="89">
        <v>0</v>
      </c>
      <c r="G958" s="90">
        <v>-0.51380963999999996</v>
      </c>
      <c r="H958" s="90">
        <v>0</v>
      </c>
      <c r="I958" s="90">
        <v>0</v>
      </c>
      <c r="J958" s="89">
        <v>0</v>
      </c>
    </row>
    <row r="959" spans="1:10" x14ac:dyDescent="0.2">
      <c r="A959">
        <f t="shared" si="15"/>
        <v>14</v>
      </c>
      <c r="B959" s="136">
        <v>42736</v>
      </c>
      <c r="C959" s="89" t="s">
        <v>156</v>
      </c>
      <c r="D959" s="89" t="s">
        <v>55</v>
      </c>
      <c r="E959" s="90">
        <v>2.4040339099999999</v>
      </c>
      <c r="F959" s="89">
        <v>0</v>
      </c>
      <c r="G959" s="90">
        <v>2.4040339099999999</v>
      </c>
      <c r="H959" s="90">
        <v>0</v>
      </c>
      <c r="I959" s="90">
        <v>0</v>
      </c>
      <c r="J959" s="89">
        <v>0</v>
      </c>
    </row>
    <row r="960" spans="1:10" x14ac:dyDescent="0.2">
      <c r="A960">
        <f t="shared" si="15"/>
        <v>14</v>
      </c>
      <c r="B960" s="136">
        <v>42736</v>
      </c>
      <c r="C960" s="89" t="s">
        <v>157</v>
      </c>
      <c r="D960" s="89" t="s">
        <v>55</v>
      </c>
      <c r="E960" s="90">
        <v>-0.84462197999999999</v>
      </c>
      <c r="F960" s="89">
        <v>0</v>
      </c>
      <c r="G960" s="90">
        <v>-0.84462197999999999</v>
      </c>
      <c r="H960" s="90">
        <v>0</v>
      </c>
      <c r="I960" s="90">
        <v>0</v>
      </c>
      <c r="J960" s="89">
        <v>0</v>
      </c>
    </row>
    <row r="961" spans="1:10" x14ac:dyDescent="0.2">
      <c r="A961">
        <f t="shared" si="15"/>
        <v>14</v>
      </c>
      <c r="B961" s="136">
        <v>42736</v>
      </c>
      <c r="C961" s="89" t="s">
        <v>158</v>
      </c>
      <c r="D961" s="89" t="s">
        <v>55</v>
      </c>
      <c r="E961" s="90">
        <v>-1.0485998000000001</v>
      </c>
      <c r="F961" s="89">
        <v>0</v>
      </c>
      <c r="G961" s="90">
        <v>-1.0485998000000001</v>
      </c>
      <c r="H961" s="90">
        <v>1.26E-2</v>
      </c>
      <c r="I961" s="90">
        <v>-1.3212357480000001E-2</v>
      </c>
      <c r="J961" s="89">
        <v>0</v>
      </c>
    </row>
    <row r="962" spans="1:10" x14ac:dyDescent="0.2">
      <c r="A962">
        <f t="shared" si="15"/>
        <v>14</v>
      </c>
      <c r="B962" s="136">
        <v>42736</v>
      </c>
      <c r="C962" s="89" t="s">
        <v>159</v>
      </c>
      <c r="D962" s="89" t="s">
        <v>55</v>
      </c>
      <c r="E962" s="90">
        <v>-0.51081213000000003</v>
      </c>
      <c r="F962" s="89">
        <v>0</v>
      </c>
      <c r="G962" s="90">
        <v>-0.51081213000000003</v>
      </c>
      <c r="H962" s="90">
        <v>0</v>
      </c>
      <c r="I962" s="90">
        <v>0</v>
      </c>
      <c r="J962" s="89">
        <v>0</v>
      </c>
    </row>
    <row r="963" spans="1:10" x14ac:dyDescent="0.2">
      <c r="A963">
        <f t="shared" si="15"/>
        <v>14</v>
      </c>
      <c r="B963" s="136">
        <v>42767</v>
      </c>
      <c r="C963" s="89" t="s">
        <v>156</v>
      </c>
      <c r="D963" s="89" t="s">
        <v>55</v>
      </c>
      <c r="E963" s="90">
        <v>2.1587041899999999</v>
      </c>
      <c r="F963" s="89">
        <v>0</v>
      </c>
      <c r="G963" s="90">
        <v>2.1587041899999999</v>
      </c>
      <c r="H963" s="90">
        <v>0</v>
      </c>
      <c r="I963" s="90">
        <v>0</v>
      </c>
      <c r="J963" s="89">
        <v>0</v>
      </c>
    </row>
    <row r="964" spans="1:10" x14ac:dyDescent="0.2">
      <c r="A964">
        <f t="shared" si="15"/>
        <v>14</v>
      </c>
      <c r="B964" s="136">
        <v>42767</v>
      </c>
      <c r="C964" s="89" t="s">
        <v>157</v>
      </c>
      <c r="D964" s="89" t="s">
        <v>55</v>
      </c>
      <c r="E964" s="90">
        <v>-0.75842898999999997</v>
      </c>
      <c r="F964" s="89">
        <v>0</v>
      </c>
      <c r="G964" s="90">
        <v>-0.75842898999999997</v>
      </c>
      <c r="H964" s="90">
        <v>0</v>
      </c>
      <c r="I964" s="90">
        <v>0</v>
      </c>
      <c r="J964" s="89">
        <v>0</v>
      </c>
    </row>
    <row r="965" spans="1:10" x14ac:dyDescent="0.2">
      <c r="A965">
        <f t="shared" si="15"/>
        <v>14</v>
      </c>
      <c r="B965" s="136">
        <v>42767</v>
      </c>
      <c r="C965" s="89" t="s">
        <v>158</v>
      </c>
      <c r="D965" s="89" t="s">
        <v>55</v>
      </c>
      <c r="E965" s="90">
        <v>-0.94159103</v>
      </c>
      <c r="F965" s="89">
        <v>0</v>
      </c>
      <c r="G965" s="90">
        <v>-0.94159103</v>
      </c>
      <c r="H965" s="90">
        <v>1.26E-2</v>
      </c>
      <c r="I965" s="90">
        <v>-1.1864046978E-2</v>
      </c>
      <c r="J965" s="89">
        <v>0</v>
      </c>
    </row>
    <row r="966" spans="1:10" x14ac:dyDescent="0.2">
      <c r="A966">
        <f t="shared" si="15"/>
        <v>14</v>
      </c>
      <c r="B966" s="136">
        <v>42767</v>
      </c>
      <c r="C966" s="89" t="s">
        <v>159</v>
      </c>
      <c r="D966" s="89" t="s">
        <v>55</v>
      </c>
      <c r="E966" s="90">
        <v>-0.45868417</v>
      </c>
      <c r="F966" s="89">
        <v>0</v>
      </c>
      <c r="G966" s="90">
        <v>-0.45868417</v>
      </c>
      <c r="H966" s="90">
        <v>0</v>
      </c>
      <c r="I966" s="90">
        <v>0</v>
      </c>
      <c r="J966" s="89">
        <v>0</v>
      </c>
    </row>
    <row r="967" spans="1:10" x14ac:dyDescent="0.2">
      <c r="A967">
        <f t="shared" si="15"/>
        <v>14</v>
      </c>
      <c r="B967" s="136">
        <v>42795</v>
      </c>
      <c r="C967" s="89" t="s">
        <v>156</v>
      </c>
      <c r="D967" s="89" t="s">
        <v>55</v>
      </c>
      <c r="E967" s="90">
        <v>2.3773701800000002</v>
      </c>
      <c r="F967" s="89">
        <v>0</v>
      </c>
      <c r="G967" s="90">
        <v>2.3773701800000002</v>
      </c>
      <c r="H967" s="90">
        <v>0</v>
      </c>
      <c r="I967" s="90">
        <v>0</v>
      </c>
      <c r="J967" s="89">
        <v>0</v>
      </c>
    </row>
    <row r="968" spans="1:10" x14ac:dyDescent="0.2">
      <c r="A968">
        <f t="shared" si="15"/>
        <v>14</v>
      </c>
      <c r="B968" s="136">
        <v>42795</v>
      </c>
      <c r="C968" s="89" t="s">
        <v>157</v>
      </c>
      <c r="D968" s="89" t="s">
        <v>55</v>
      </c>
      <c r="E968" s="90">
        <v>-0.83525406999999996</v>
      </c>
      <c r="F968" s="89">
        <v>0</v>
      </c>
      <c r="G968" s="90">
        <v>-0.83525406999999996</v>
      </c>
      <c r="H968" s="90">
        <v>0</v>
      </c>
      <c r="I968" s="90">
        <v>0</v>
      </c>
      <c r="J968" s="89">
        <v>0</v>
      </c>
    </row>
    <row r="969" spans="1:10" x14ac:dyDescent="0.2">
      <c r="A969">
        <f t="shared" si="15"/>
        <v>14</v>
      </c>
      <c r="B969" s="136">
        <v>42795</v>
      </c>
      <c r="C969" s="89" t="s">
        <v>158</v>
      </c>
      <c r="D969" s="89" t="s">
        <v>55</v>
      </c>
      <c r="E969" s="90">
        <v>-1.03696952</v>
      </c>
      <c r="F969" s="89">
        <v>0</v>
      </c>
      <c r="G969" s="90">
        <v>-1.03696952</v>
      </c>
      <c r="H969" s="90">
        <v>1.26E-2</v>
      </c>
      <c r="I969" s="90">
        <v>-1.3065815951999999E-2</v>
      </c>
      <c r="J969" s="89">
        <v>0</v>
      </c>
    </row>
    <row r="970" spans="1:10" x14ac:dyDescent="0.2">
      <c r="A970">
        <f t="shared" si="15"/>
        <v>14</v>
      </c>
      <c r="B970" s="136">
        <v>42795</v>
      </c>
      <c r="C970" s="89" t="s">
        <v>159</v>
      </c>
      <c r="D970" s="89" t="s">
        <v>55</v>
      </c>
      <c r="E970" s="90">
        <v>-0.50514658999999995</v>
      </c>
      <c r="F970" s="89">
        <v>0</v>
      </c>
      <c r="G970" s="90">
        <v>-0.50514658999999995</v>
      </c>
      <c r="H970" s="90">
        <v>0</v>
      </c>
      <c r="I970" s="90">
        <v>0</v>
      </c>
      <c r="J970" s="89">
        <v>0</v>
      </c>
    </row>
    <row r="971" spans="1:10" x14ac:dyDescent="0.2">
      <c r="A971">
        <f t="shared" si="15"/>
        <v>14</v>
      </c>
      <c r="B971" s="136">
        <v>42826</v>
      </c>
      <c r="C971" s="89" t="s">
        <v>156</v>
      </c>
      <c r="D971" s="89" t="s">
        <v>55</v>
      </c>
      <c r="E971" s="90">
        <v>2.2872168300000002</v>
      </c>
      <c r="F971" s="89">
        <v>0</v>
      </c>
      <c r="G971" s="90">
        <v>2.2872168300000002</v>
      </c>
      <c r="H971" s="90">
        <v>0</v>
      </c>
      <c r="I971" s="90">
        <v>0</v>
      </c>
      <c r="J971" s="89">
        <v>0</v>
      </c>
    </row>
    <row r="972" spans="1:10" x14ac:dyDescent="0.2">
      <c r="A972">
        <f t="shared" ref="A972:A1035" si="16">INDEX(BucketTable,MATCH(B972,SumMonths,0),1)</f>
        <v>14</v>
      </c>
      <c r="B972" s="136">
        <v>42826</v>
      </c>
      <c r="C972" s="89" t="s">
        <v>157</v>
      </c>
      <c r="D972" s="89" t="s">
        <v>55</v>
      </c>
      <c r="E972" s="90">
        <v>-0.80358001999999995</v>
      </c>
      <c r="F972" s="89">
        <v>0</v>
      </c>
      <c r="G972" s="90">
        <v>-0.80358001999999995</v>
      </c>
      <c r="H972" s="90">
        <v>0</v>
      </c>
      <c r="I972" s="90">
        <v>0</v>
      </c>
      <c r="J972" s="89">
        <v>0</v>
      </c>
    </row>
    <row r="973" spans="1:10" x14ac:dyDescent="0.2">
      <c r="A973">
        <f t="shared" si="16"/>
        <v>14</v>
      </c>
      <c r="B973" s="136">
        <v>42826</v>
      </c>
      <c r="C973" s="89" t="s">
        <v>158</v>
      </c>
      <c r="D973" s="89" t="s">
        <v>55</v>
      </c>
      <c r="E973" s="90">
        <v>-0.99764611999999997</v>
      </c>
      <c r="F973" s="89">
        <v>0</v>
      </c>
      <c r="G973" s="90">
        <v>-0.99764611999999997</v>
      </c>
      <c r="H973" s="90">
        <v>1.26E-2</v>
      </c>
      <c r="I973" s="90">
        <v>-1.2570341112E-2</v>
      </c>
      <c r="J973" s="89">
        <v>0</v>
      </c>
    </row>
    <row r="974" spans="1:10" x14ac:dyDescent="0.2">
      <c r="A974">
        <f t="shared" si="16"/>
        <v>14</v>
      </c>
      <c r="B974" s="136">
        <v>42826</v>
      </c>
      <c r="C974" s="89" t="s">
        <v>159</v>
      </c>
      <c r="D974" s="89" t="s">
        <v>55</v>
      </c>
      <c r="E974" s="90">
        <v>-0.48599069</v>
      </c>
      <c r="F974" s="89">
        <v>0</v>
      </c>
      <c r="G974" s="90">
        <v>-0.48599069</v>
      </c>
      <c r="H974" s="90">
        <v>0</v>
      </c>
      <c r="I974" s="90">
        <v>0</v>
      </c>
      <c r="J974" s="89">
        <v>0</v>
      </c>
    </row>
    <row r="975" spans="1:10" x14ac:dyDescent="0.2">
      <c r="A975">
        <f t="shared" si="16"/>
        <v>14</v>
      </c>
      <c r="B975" s="136">
        <v>42856</v>
      </c>
      <c r="C975" s="89" t="s">
        <v>156</v>
      </c>
      <c r="D975" s="89" t="s">
        <v>55</v>
      </c>
      <c r="E975" s="90">
        <v>2.3500567499999998</v>
      </c>
      <c r="F975" s="89">
        <v>0</v>
      </c>
      <c r="G975" s="90">
        <v>2.3500567499999998</v>
      </c>
      <c r="H975" s="90">
        <v>0</v>
      </c>
      <c r="I975" s="90">
        <v>0</v>
      </c>
      <c r="J975" s="89">
        <v>0</v>
      </c>
    </row>
    <row r="976" spans="1:10" x14ac:dyDescent="0.2">
      <c r="A976">
        <f t="shared" si="16"/>
        <v>14</v>
      </c>
      <c r="B976" s="136">
        <v>42856</v>
      </c>
      <c r="C976" s="89" t="s">
        <v>157</v>
      </c>
      <c r="D976" s="89" t="s">
        <v>55</v>
      </c>
      <c r="E976" s="90">
        <v>-0.82565789999999994</v>
      </c>
      <c r="F976" s="89">
        <v>0</v>
      </c>
      <c r="G976" s="90">
        <v>-0.82565789999999994</v>
      </c>
      <c r="H976" s="90">
        <v>0</v>
      </c>
      <c r="I976" s="90">
        <v>0</v>
      </c>
      <c r="J976" s="89">
        <v>0</v>
      </c>
    </row>
    <row r="977" spans="1:10" x14ac:dyDescent="0.2">
      <c r="A977">
        <f t="shared" si="16"/>
        <v>14</v>
      </c>
      <c r="B977" s="136">
        <v>42856</v>
      </c>
      <c r="C977" s="89" t="s">
        <v>158</v>
      </c>
      <c r="D977" s="89" t="s">
        <v>55</v>
      </c>
      <c r="E977" s="90">
        <v>-1.02505585</v>
      </c>
      <c r="F977" s="89">
        <v>0</v>
      </c>
      <c r="G977" s="90">
        <v>-1.02505585</v>
      </c>
      <c r="H977" s="90">
        <v>1.26E-2</v>
      </c>
      <c r="I977" s="90">
        <v>-1.291570371E-2</v>
      </c>
      <c r="J977" s="89">
        <v>0</v>
      </c>
    </row>
    <row r="978" spans="1:10" x14ac:dyDescent="0.2">
      <c r="A978">
        <f t="shared" si="16"/>
        <v>14</v>
      </c>
      <c r="B978" s="136">
        <v>42856</v>
      </c>
      <c r="C978" s="89" t="s">
        <v>159</v>
      </c>
      <c r="D978" s="89" t="s">
        <v>55</v>
      </c>
      <c r="E978" s="90">
        <v>-0.49934299999999998</v>
      </c>
      <c r="F978" s="89">
        <v>0</v>
      </c>
      <c r="G978" s="90">
        <v>-0.49934299999999998</v>
      </c>
      <c r="H978" s="90">
        <v>0</v>
      </c>
      <c r="I978" s="90">
        <v>0</v>
      </c>
      <c r="J978" s="89">
        <v>0</v>
      </c>
    </row>
    <row r="979" spans="1:10" x14ac:dyDescent="0.2">
      <c r="A979">
        <f t="shared" si="16"/>
        <v>14</v>
      </c>
      <c r="B979" s="136">
        <v>42887</v>
      </c>
      <c r="C979" s="89" t="s">
        <v>156</v>
      </c>
      <c r="D979" s="89" t="s">
        <v>55</v>
      </c>
      <c r="E979" s="90">
        <v>2.2609109699999999</v>
      </c>
      <c r="F979" s="89">
        <v>0</v>
      </c>
      <c r="G979" s="90">
        <v>2.2609109699999999</v>
      </c>
      <c r="H979" s="90">
        <v>0</v>
      </c>
      <c r="I979" s="90">
        <v>0</v>
      </c>
      <c r="J979" s="89">
        <v>0</v>
      </c>
    </row>
    <row r="980" spans="1:10" x14ac:dyDescent="0.2">
      <c r="A980">
        <f t="shared" si="16"/>
        <v>14</v>
      </c>
      <c r="B980" s="136">
        <v>42887</v>
      </c>
      <c r="C980" s="89" t="s">
        <v>157</v>
      </c>
      <c r="D980" s="89" t="s">
        <v>55</v>
      </c>
      <c r="E980" s="90">
        <v>-0.79433783999999996</v>
      </c>
      <c r="F980" s="89">
        <v>0</v>
      </c>
      <c r="G980" s="90">
        <v>-0.79433783999999996</v>
      </c>
      <c r="H980" s="90">
        <v>0</v>
      </c>
      <c r="I980" s="90">
        <v>0</v>
      </c>
      <c r="J980" s="89">
        <v>0</v>
      </c>
    </row>
    <row r="981" spans="1:10" x14ac:dyDescent="0.2">
      <c r="A981">
        <f t="shared" si="16"/>
        <v>14</v>
      </c>
      <c r="B981" s="136">
        <v>42887</v>
      </c>
      <c r="C981" s="89" t="s">
        <v>158</v>
      </c>
      <c r="D981" s="89" t="s">
        <v>55</v>
      </c>
      <c r="E981" s="90">
        <v>-0.98617193999999997</v>
      </c>
      <c r="F981" s="89">
        <v>0</v>
      </c>
      <c r="G981" s="90">
        <v>-0.98617193999999997</v>
      </c>
      <c r="H981" s="90">
        <v>1.26E-2</v>
      </c>
      <c r="I981" s="90">
        <v>-1.2425766444E-2</v>
      </c>
      <c r="J981" s="89">
        <v>0</v>
      </c>
    </row>
    <row r="982" spans="1:10" x14ac:dyDescent="0.2">
      <c r="A982">
        <f t="shared" si="16"/>
        <v>14</v>
      </c>
      <c r="B982" s="136">
        <v>42887</v>
      </c>
      <c r="C982" s="89" t="s">
        <v>159</v>
      </c>
      <c r="D982" s="89" t="s">
        <v>55</v>
      </c>
      <c r="E982" s="90">
        <v>-0.48040118999999998</v>
      </c>
      <c r="F982" s="89">
        <v>0</v>
      </c>
      <c r="G982" s="90">
        <v>-0.48040118999999998</v>
      </c>
      <c r="H982" s="90">
        <v>0</v>
      </c>
      <c r="I982" s="90">
        <v>0</v>
      </c>
      <c r="J982" s="89">
        <v>0</v>
      </c>
    </row>
    <row r="983" spans="1:10" x14ac:dyDescent="0.2">
      <c r="A983">
        <f t="shared" si="16"/>
        <v>14</v>
      </c>
      <c r="B983" s="136">
        <v>42917</v>
      </c>
      <c r="C983" s="89" t="s">
        <v>156</v>
      </c>
      <c r="D983" s="89" t="s">
        <v>55</v>
      </c>
      <c r="E983" s="90">
        <v>2.3230000999999998</v>
      </c>
      <c r="F983" s="89">
        <v>0</v>
      </c>
      <c r="G983" s="90">
        <v>2.3230000999999998</v>
      </c>
      <c r="H983" s="90">
        <v>0</v>
      </c>
      <c r="I983" s="90">
        <v>0</v>
      </c>
      <c r="J983" s="89">
        <v>0</v>
      </c>
    </row>
    <row r="984" spans="1:10" x14ac:dyDescent="0.2">
      <c r="A984">
        <f t="shared" si="16"/>
        <v>14</v>
      </c>
      <c r="B984" s="136">
        <v>42917</v>
      </c>
      <c r="C984" s="89" t="s">
        <v>157</v>
      </c>
      <c r="D984" s="89" t="s">
        <v>55</v>
      </c>
      <c r="E984" s="90">
        <v>-0.81615194000000002</v>
      </c>
      <c r="F984" s="89">
        <v>0</v>
      </c>
      <c r="G984" s="90">
        <v>-0.81615194000000002</v>
      </c>
      <c r="H984" s="90">
        <v>0</v>
      </c>
      <c r="I984" s="90">
        <v>0</v>
      </c>
      <c r="J984" s="89">
        <v>0</v>
      </c>
    </row>
    <row r="985" spans="1:10" x14ac:dyDescent="0.2">
      <c r="A985">
        <f t="shared" si="16"/>
        <v>14</v>
      </c>
      <c r="B985" s="136">
        <v>42917</v>
      </c>
      <c r="C985" s="89" t="s">
        <v>158</v>
      </c>
      <c r="D985" s="89" t="s">
        <v>55</v>
      </c>
      <c r="E985" s="90">
        <v>-1.0132541900000001</v>
      </c>
      <c r="F985" s="89">
        <v>0</v>
      </c>
      <c r="G985" s="90">
        <v>-1.0132541900000001</v>
      </c>
      <c r="H985" s="90">
        <v>1.26E-2</v>
      </c>
      <c r="I985" s="90">
        <v>-1.2767002794000001E-2</v>
      </c>
      <c r="J985" s="89">
        <v>0</v>
      </c>
    </row>
    <row r="986" spans="1:10" x14ac:dyDescent="0.2">
      <c r="A986">
        <f t="shared" si="16"/>
        <v>14</v>
      </c>
      <c r="B986" s="136">
        <v>42917</v>
      </c>
      <c r="C986" s="89" t="s">
        <v>159</v>
      </c>
      <c r="D986" s="89" t="s">
        <v>55</v>
      </c>
      <c r="E986" s="90">
        <v>-0.49359396999999999</v>
      </c>
      <c r="F986" s="89">
        <v>0</v>
      </c>
      <c r="G986" s="90">
        <v>-0.49359396999999999</v>
      </c>
      <c r="H986" s="90">
        <v>0</v>
      </c>
      <c r="I986" s="90">
        <v>0</v>
      </c>
      <c r="J986" s="89">
        <v>0</v>
      </c>
    </row>
    <row r="987" spans="1:10" x14ac:dyDescent="0.2">
      <c r="A987">
        <f t="shared" si="16"/>
        <v>14</v>
      </c>
      <c r="B987" s="136">
        <v>42948</v>
      </c>
      <c r="C987" s="89" t="s">
        <v>156</v>
      </c>
      <c r="D987" s="89" t="s">
        <v>55</v>
      </c>
      <c r="E987" s="90">
        <v>2.3093478900000002</v>
      </c>
      <c r="F987" s="89">
        <v>0</v>
      </c>
      <c r="G987" s="90">
        <v>2.3093478900000002</v>
      </c>
      <c r="H987" s="90">
        <v>0</v>
      </c>
      <c r="I987" s="90">
        <v>0</v>
      </c>
      <c r="J987" s="89">
        <v>0</v>
      </c>
    </row>
    <row r="988" spans="1:10" x14ac:dyDescent="0.2">
      <c r="A988">
        <f t="shared" si="16"/>
        <v>14</v>
      </c>
      <c r="B988" s="136">
        <v>42948</v>
      </c>
      <c r="C988" s="89" t="s">
        <v>157</v>
      </c>
      <c r="D988" s="89" t="s">
        <v>55</v>
      </c>
      <c r="E988" s="90">
        <v>-0.81135544000000004</v>
      </c>
      <c r="F988" s="89">
        <v>0</v>
      </c>
      <c r="G988" s="90">
        <v>-0.81135544000000004</v>
      </c>
      <c r="H988" s="90">
        <v>0</v>
      </c>
      <c r="I988" s="90">
        <v>0</v>
      </c>
      <c r="J988" s="89">
        <v>0</v>
      </c>
    </row>
    <row r="989" spans="1:10" x14ac:dyDescent="0.2">
      <c r="A989">
        <f t="shared" si="16"/>
        <v>14</v>
      </c>
      <c r="B989" s="136">
        <v>42948</v>
      </c>
      <c r="C989" s="89" t="s">
        <v>158</v>
      </c>
      <c r="D989" s="89" t="s">
        <v>55</v>
      </c>
      <c r="E989" s="90">
        <v>-1.00729932</v>
      </c>
      <c r="F989" s="89">
        <v>0</v>
      </c>
      <c r="G989" s="90">
        <v>-1.00729932</v>
      </c>
      <c r="H989" s="90">
        <v>1.26E-2</v>
      </c>
      <c r="I989" s="90">
        <v>-1.2691971432E-2</v>
      </c>
      <c r="J989" s="89">
        <v>0</v>
      </c>
    </row>
    <row r="990" spans="1:10" x14ac:dyDescent="0.2">
      <c r="A990">
        <f t="shared" si="16"/>
        <v>14</v>
      </c>
      <c r="B990" s="136">
        <v>42948</v>
      </c>
      <c r="C990" s="89" t="s">
        <v>159</v>
      </c>
      <c r="D990" s="89" t="s">
        <v>55</v>
      </c>
      <c r="E990" s="90">
        <v>-0.49069312999999998</v>
      </c>
      <c r="F990" s="89">
        <v>0</v>
      </c>
      <c r="G990" s="90">
        <v>-0.49069312999999998</v>
      </c>
      <c r="H990" s="90">
        <v>0</v>
      </c>
      <c r="I990" s="90">
        <v>0</v>
      </c>
      <c r="J990" s="89">
        <v>0</v>
      </c>
    </row>
    <row r="991" spans="1:10" x14ac:dyDescent="0.2">
      <c r="A991">
        <f t="shared" si="16"/>
        <v>14</v>
      </c>
      <c r="B991" s="136">
        <v>42979</v>
      </c>
      <c r="C991" s="89" t="s">
        <v>156</v>
      </c>
      <c r="D991" s="89" t="s">
        <v>55</v>
      </c>
      <c r="E991" s="90">
        <v>2.2217045400000002</v>
      </c>
      <c r="F991" s="89">
        <v>0</v>
      </c>
      <c r="G991" s="90">
        <v>2.2217045400000002</v>
      </c>
      <c r="H991" s="90">
        <v>0</v>
      </c>
      <c r="I991" s="90">
        <v>0</v>
      </c>
      <c r="J991" s="89">
        <v>0</v>
      </c>
    </row>
    <row r="992" spans="1:10" x14ac:dyDescent="0.2">
      <c r="A992">
        <f t="shared" si="16"/>
        <v>14</v>
      </c>
      <c r="B992" s="136">
        <v>42979</v>
      </c>
      <c r="C992" s="89" t="s">
        <v>157</v>
      </c>
      <c r="D992" s="89" t="s">
        <v>55</v>
      </c>
      <c r="E992" s="90">
        <v>-0.78056323999999999</v>
      </c>
      <c r="F992" s="89">
        <v>0</v>
      </c>
      <c r="G992" s="90">
        <v>-0.78056323999999999</v>
      </c>
      <c r="H992" s="90">
        <v>0</v>
      </c>
      <c r="I992" s="90">
        <v>0</v>
      </c>
      <c r="J992" s="89">
        <v>0</v>
      </c>
    </row>
    <row r="993" spans="1:10" x14ac:dyDescent="0.2">
      <c r="A993">
        <f t="shared" si="16"/>
        <v>14</v>
      </c>
      <c r="B993" s="136">
        <v>42979</v>
      </c>
      <c r="C993" s="89" t="s">
        <v>158</v>
      </c>
      <c r="D993" s="89" t="s">
        <v>55</v>
      </c>
      <c r="E993" s="90">
        <v>-0.96907074000000004</v>
      </c>
      <c r="F993" s="89">
        <v>0</v>
      </c>
      <c r="G993" s="90">
        <v>-0.96907074000000004</v>
      </c>
      <c r="H993" s="90">
        <v>1.26E-2</v>
      </c>
      <c r="I993" s="90">
        <v>-1.2210291324E-2</v>
      </c>
      <c r="J993" s="89">
        <v>0</v>
      </c>
    </row>
    <row r="994" spans="1:10" x14ac:dyDescent="0.2">
      <c r="A994">
        <f t="shared" si="16"/>
        <v>14</v>
      </c>
      <c r="B994" s="136">
        <v>42979</v>
      </c>
      <c r="C994" s="89" t="s">
        <v>159</v>
      </c>
      <c r="D994" s="89" t="s">
        <v>55</v>
      </c>
      <c r="E994" s="90">
        <v>-0.47207055999999997</v>
      </c>
      <c r="F994" s="89">
        <v>0</v>
      </c>
      <c r="G994" s="90">
        <v>-0.47207055999999997</v>
      </c>
      <c r="H994" s="90">
        <v>0</v>
      </c>
      <c r="I994" s="90">
        <v>0</v>
      </c>
      <c r="J994" s="89">
        <v>0</v>
      </c>
    </row>
    <row r="995" spans="1:10" x14ac:dyDescent="0.2">
      <c r="A995">
        <f t="shared" si="16"/>
        <v>14</v>
      </c>
      <c r="B995" s="136">
        <v>43009</v>
      </c>
      <c r="C995" s="89" t="s">
        <v>156</v>
      </c>
      <c r="D995" s="89" t="s">
        <v>55</v>
      </c>
      <c r="E995" s="90">
        <v>2.2826754400000002</v>
      </c>
      <c r="F995" s="89">
        <v>0</v>
      </c>
      <c r="G995" s="90">
        <v>2.2826754400000002</v>
      </c>
      <c r="H995" s="90">
        <v>0</v>
      </c>
      <c r="I995" s="90">
        <v>0</v>
      </c>
      <c r="J995" s="89">
        <v>0</v>
      </c>
    </row>
    <row r="996" spans="1:10" x14ac:dyDescent="0.2">
      <c r="A996">
        <f t="shared" si="16"/>
        <v>14</v>
      </c>
      <c r="B996" s="136">
        <v>43009</v>
      </c>
      <c r="C996" s="89" t="s">
        <v>157</v>
      </c>
      <c r="D996" s="89" t="s">
        <v>55</v>
      </c>
      <c r="E996" s="90">
        <v>-0.80198446999999995</v>
      </c>
      <c r="F996" s="89">
        <v>0</v>
      </c>
      <c r="G996" s="90">
        <v>-0.80198446999999995</v>
      </c>
      <c r="H996" s="90">
        <v>0</v>
      </c>
      <c r="I996" s="90">
        <v>0</v>
      </c>
      <c r="J996" s="89">
        <v>0</v>
      </c>
    </row>
    <row r="997" spans="1:10" x14ac:dyDescent="0.2">
      <c r="A997">
        <f t="shared" si="16"/>
        <v>14</v>
      </c>
      <c r="B997" s="136">
        <v>43009</v>
      </c>
      <c r="C997" s="89" t="s">
        <v>158</v>
      </c>
      <c r="D997" s="89" t="s">
        <v>55</v>
      </c>
      <c r="E997" s="90">
        <v>-0.99566524000000001</v>
      </c>
      <c r="F997" s="89">
        <v>0</v>
      </c>
      <c r="G997" s="90">
        <v>-0.99566524000000001</v>
      </c>
      <c r="H997" s="90">
        <v>1.26E-2</v>
      </c>
      <c r="I997" s="90">
        <v>-1.2545382024000001E-2</v>
      </c>
      <c r="J997" s="89">
        <v>0</v>
      </c>
    </row>
    <row r="998" spans="1:10" x14ac:dyDescent="0.2">
      <c r="A998">
        <f t="shared" si="16"/>
        <v>14</v>
      </c>
      <c r="B998" s="136">
        <v>43009</v>
      </c>
      <c r="C998" s="89" t="s">
        <v>159</v>
      </c>
      <c r="D998" s="89" t="s">
        <v>55</v>
      </c>
      <c r="E998" s="90">
        <v>-0.48502572999999999</v>
      </c>
      <c r="F998" s="89">
        <v>0</v>
      </c>
      <c r="G998" s="90">
        <v>-0.48502572999999999</v>
      </c>
      <c r="H998" s="90">
        <v>0</v>
      </c>
      <c r="I998" s="90">
        <v>0</v>
      </c>
      <c r="J998" s="89">
        <v>0</v>
      </c>
    </row>
    <row r="999" spans="1:10" x14ac:dyDescent="0.2">
      <c r="A999">
        <f t="shared" si="16"/>
        <v>14</v>
      </c>
      <c r="B999" s="136">
        <v>43040</v>
      </c>
      <c r="C999" s="89" t="s">
        <v>156</v>
      </c>
      <c r="D999" s="89" t="s">
        <v>55</v>
      </c>
      <c r="E999" s="90">
        <v>2.1960169600000001</v>
      </c>
      <c r="F999" s="89">
        <v>0</v>
      </c>
      <c r="G999" s="90">
        <v>2.1960169600000001</v>
      </c>
      <c r="H999" s="90">
        <v>0</v>
      </c>
      <c r="I999" s="90">
        <v>0</v>
      </c>
      <c r="J999" s="89">
        <v>0</v>
      </c>
    </row>
    <row r="1000" spans="1:10" x14ac:dyDescent="0.2">
      <c r="A1000">
        <f t="shared" si="16"/>
        <v>14</v>
      </c>
      <c r="B1000" s="136">
        <v>43040</v>
      </c>
      <c r="C1000" s="89" t="s">
        <v>157</v>
      </c>
      <c r="D1000" s="89" t="s">
        <v>55</v>
      </c>
      <c r="E1000" s="90">
        <v>-0.77153828000000002</v>
      </c>
      <c r="F1000" s="89">
        <v>0</v>
      </c>
      <c r="G1000" s="90">
        <v>-0.77153828000000002</v>
      </c>
      <c r="H1000" s="90">
        <v>0</v>
      </c>
      <c r="I1000" s="90">
        <v>0</v>
      </c>
      <c r="J1000" s="89">
        <v>0</v>
      </c>
    </row>
    <row r="1001" spans="1:10" x14ac:dyDescent="0.2">
      <c r="A1001">
        <f t="shared" si="16"/>
        <v>14</v>
      </c>
      <c r="B1001" s="136">
        <v>43040</v>
      </c>
      <c r="C1001" s="89" t="s">
        <v>158</v>
      </c>
      <c r="D1001" s="89" t="s">
        <v>55</v>
      </c>
      <c r="E1001" s="90">
        <v>-0.95786625000000003</v>
      </c>
      <c r="F1001" s="89">
        <v>0</v>
      </c>
      <c r="G1001" s="90">
        <v>-0.95786625000000003</v>
      </c>
      <c r="H1001" s="90">
        <v>1.26E-2</v>
      </c>
      <c r="I1001" s="90">
        <v>-1.206911475E-2</v>
      </c>
      <c r="J1001" s="89">
        <v>0</v>
      </c>
    </row>
    <row r="1002" spans="1:10" x14ac:dyDescent="0.2">
      <c r="A1002">
        <f t="shared" si="16"/>
        <v>14</v>
      </c>
      <c r="B1002" s="136">
        <v>43040</v>
      </c>
      <c r="C1002" s="89" t="s">
        <v>159</v>
      </c>
      <c r="D1002" s="89" t="s">
        <v>55</v>
      </c>
      <c r="E1002" s="90">
        <v>-0.46661243000000002</v>
      </c>
      <c r="F1002" s="89">
        <v>0</v>
      </c>
      <c r="G1002" s="90">
        <v>-0.46661243000000002</v>
      </c>
      <c r="H1002" s="90">
        <v>0</v>
      </c>
      <c r="I1002" s="90">
        <v>0</v>
      </c>
      <c r="J1002" s="89">
        <v>0</v>
      </c>
    </row>
    <row r="1003" spans="1:10" x14ac:dyDescent="0.2">
      <c r="A1003">
        <f t="shared" si="16"/>
        <v>14</v>
      </c>
      <c r="B1003" s="136">
        <v>43070</v>
      </c>
      <c r="C1003" s="89" t="s">
        <v>156</v>
      </c>
      <c r="D1003" s="89" t="s">
        <v>55</v>
      </c>
      <c r="E1003" s="90">
        <v>2.2562556800000002</v>
      </c>
      <c r="F1003" s="89">
        <v>0</v>
      </c>
      <c r="G1003" s="90">
        <v>2.2562556800000002</v>
      </c>
      <c r="H1003" s="90">
        <v>0</v>
      </c>
      <c r="I1003" s="90">
        <v>0</v>
      </c>
      <c r="J1003" s="89">
        <v>0</v>
      </c>
    </row>
    <row r="1004" spans="1:10" x14ac:dyDescent="0.2">
      <c r="A1004">
        <f t="shared" si="16"/>
        <v>14</v>
      </c>
      <c r="B1004" s="136">
        <v>43070</v>
      </c>
      <c r="C1004" s="89" t="s">
        <v>157</v>
      </c>
      <c r="D1004" s="89" t="s">
        <v>55</v>
      </c>
      <c r="E1004" s="90">
        <v>-0.79270227000000004</v>
      </c>
      <c r="F1004" s="89">
        <v>0</v>
      </c>
      <c r="G1004" s="90">
        <v>-0.79270227000000004</v>
      </c>
      <c r="H1004" s="90">
        <v>0</v>
      </c>
      <c r="I1004" s="90">
        <v>0</v>
      </c>
      <c r="J1004" s="89">
        <v>0</v>
      </c>
    </row>
    <row r="1005" spans="1:10" x14ac:dyDescent="0.2">
      <c r="A1005">
        <f t="shared" si="16"/>
        <v>14</v>
      </c>
      <c r="B1005" s="136">
        <v>43070</v>
      </c>
      <c r="C1005" s="89" t="s">
        <v>158</v>
      </c>
      <c r="D1005" s="89" t="s">
        <v>55</v>
      </c>
      <c r="E1005" s="90">
        <v>-0.98414137999999995</v>
      </c>
      <c r="F1005" s="89">
        <v>0</v>
      </c>
      <c r="G1005" s="90">
        <v>-0.98414137999999995</v>
      </c>
      <c r="H1005" s="90">
        <v>1.26E-2</v>
      </c>
      <c r="I1005" s="90">
        <v>-1.2400181388E-2</v>
      </c>
      <c r="J1005" s="89">
        <v>0</v>
      </c>
    </row>
    <row r="1006" spans="1:10" x14ac:dyDescent="0.2">
      <c r="A1006">
        <f t="shared" si="16"/>
        <v>14</v>
      </c>
      <c r="B1006" s="136">
        <v>43070</v>
      </c>
      <c r="C1006" s="89" t="s">
        <v>159</v>
      </c>
      <c r="D1006" s="89" t="s">
        <v>55</v>
      </c>
      <c r="E1006" s="90">
        <v>-0.47941202999999999</v>
      </c>
      <c r="F1006" s="89">
        <v>0</v>
      </c>
      <c r="G1006" s="90">
        <v>-0.47941202999999999</v>
      </c>
      <c r="H1006" s="90">
        <v>0</v>
      </c>
      <c r="I1006" s="90">
        <v>0</v>
      </c>
      <c r="J1006" s="89">
        <v>0</v>
      </c>
    </row>
    <row r="1007" spans="1:10" x14ac:dyDescent="0.2">
      <c r="A1007">
        <f t="shared" si="16"/>
        <v>14</v>
      </c>
      <c r="B1007" s="136">
        <v>43101</v>
      </c>
      <c r="C1007" s="89" t="s">
        <v>156</v>
      </c>
      <c r="D1007" s="89" t="s">
        <v>55</v>
      </c>
      <c r="E1007" s="90">
        <v>2.2429255600000002</v>
      </c>
      <c r="F1007" s="89">
        <v>0</v>
      </c>
      <c r="G1007" s="90">
        <v>2.2429255600000002</v>
      </c>
      <c r="H1007" s="90">
        <v>0</v>
      </c>
      <c r="I1007" s="90">
        <v>0</v>
      </c>
      <c r="J1007" s="89">
        <v>0</v>
      </c>
    </row>
    <row r="1008" spans="1:10" x14ac:dyDescent="0.2">
      <c r="A1008">
        <f t="shared" si="16"/>
        <v>14</v>
      </c>
      <c r="B1008" s="136">
        <v>43101</v>
      </c>
      <c r="C1008" s="89" t="s">
        <v>157</v>
      </c>
      <c r="D1008" s="89" t="s">
        <v>55</v>
      </c>
      <c r="E1008" s="90">
        <v>-0.78801893000000001</v>
      </c>
      <c r="F1008" s="89">
        <v>0</v>
      </c>
      <c r="G1008" s="90">
        <v>-0.78801893000000001</v>
      </c>
      <c r="H1008" s="90">
        <v>0</v>
      </c>
      <c r="I1008" s="90">
        <v>0</v>
      </c>
      <c r="J1008" s="89">
        <v>0</v>
      </c>
    </row>
    <row r="1009" spans="1:10" x14ac:dyDescent="0.2">
      <c r="A1009">
        <f t="shared" si="16"/>
        <v>14</v>
      </c>
      <c r="B1009" s="136">
        <v>43101</v>
      </c>
      <c r="C1009" s="89" t="s">
        <v>158</v>
      </c>
      <c r="D1009" s="89" t="s">
        <v>55</v>
      </c>
      <c r="E1009" s="90">
        <v>-0.97832699999999995</v>
      </c>
      <c r="F1009" s="89">
        <v>0</v>
      </c>
      <c r="G1009" s="90">
        <v>-0.97832699999999995</v>
      </c>
      <c r="H1009" s="90">
        <v>1.26E-2</v>
      </c>
      <c r="I1009" s="90">
        <v>-1.2326920199999999E-2</v>
      </c>
      <c r="J1009" s="89">
        <v>0</v>
      </c>
    </row>
    <row r="1010" spans="1:10" x14ac:dyDescent="0.2">
      <c r="A1010">
        <f t="shared" si="16"/>
        <v>14</v>
      </c>
      <c r="B1010" s="136">
        <v>43101</v>
      </c>
      <c r="C1010" s="89" t="s">
        <v>159</v>
      </c>
      <c r="D1010" s="89" t="s">
        <v>55</v>
      </c>
      <c r="E1010" s="90">
        <v>-0.47657962999999998</v>
      </c>
      <c r="F1010" s="89">
        <v>0</v>
      </c>
      <c r="G1010" s="90">
        <v>-0.47657962999999998</v>
      </c>
      <c r="H1010" s="90">
        <v>0</v>
      </c>
      <c r="I1010" s="90">
        <v>0</v>
      </c>
      <c r="J1010" s="89">
        <v>0</v>
      </c>
    </row>
    <row r="1011" spans="1:10" x14ac:dyDescent="0.2">
      <c r="A1011">
        <f t="shared" si="16"/>
        <v>14</v>
      </c>
      <c r="B1011" s="136">
        <v>43132</v>
      </c>
      <c r="C1011" s="89" t="s">
        <v>156</v>
      </c>
      <c r="D1011" s="89" t="s">
        <v>55</v>
      </c>
      <c r="E1011" s="90">
        <v>2.0138865099999999</v>
      </c>
      <c r="F1011" s="89">
        <v>0</v>
      </c>
      <c r="G1011" s="90">
        <v>2.0138865099999999</v>
      </c>
      <c r="H1011" s="90">
        <v>0</v>
      </c>
      <c r="I1011" s="90">
        <v>0</v>
      </c>
      <c r="J1011" s="89">
        <v>0</v>
      </c>
    </row>
    <row r="1012" spans="1:10" x14ac:dyDescent="0.2">
      <c r="A1012">
        <f t="shared" si="16"/>
        <v>14</v>
      </c>
      <c r="B1012" s="136">
        <v>43132</v>
      </c>
      <c r="C1012" s="89" t="s">
        <v>157</v>
      </c>
      <c r="D1012" s="89" t="s">
        <v>55</v>
      </c>
      <c r="E1012" s="90">
        <v>-0.70754941999999998</v>
      </c>
      <c r="F1012" s="89">
        <v>0</v>
      </c>
      <c r="G1012" s="90">
        <v>-0.70754941999999998</v>
      </c>
      <c r="H1012" s="90">
        <v>0</v>
      </c>
      <c r="I1012" s="90">
        <v>0</v>
      </c>
      <c r="J1012" s="89">
        <v>0</v>
      </c>
    </row>
    <row r="1013" spans="1:10" x14ac:dyDescent="0.2">
      <c r="A1013">
        <f t="shared" si="16"/>
        <v>14</v>
      </c>
      <c r="B1013" s="136">
        <v>43132</v>
      </c>
      <c r="C1013" s="89" t="s">
        <v>158</v>
      </c>
      <c r="D1013" s="89" t="s">
        <v>55</v>
      </c>
      <c r="E1013" s="90">
        <v>-0.87842396</v>
      </c>
      <c r="F1013" s="89">
        <v>0</v>
      </c>
      <c r="G1013" s="90">
        <v>-0.87842396</v>
      </c>
      <c r="H1013" s="90">
        <v>1.26E-2</v>
      </c>
      <c r="I1013" s="90">
        <v>-1.1068141896E-2</v>
      </c>
      <c r="J1013" s="89">
        <v>0</v>
      </c>
    </row>
    <row r="1014" spans="1:10" x14ac:dyDescent="0.2">
      <c r="A1014">
        <f t="shared" si="16"/>
        <v>14</v>
      </c>
      <c r="B1014" s="136">
        <v>43132</v>
      </c>
      <c r="C1014" s="89" t="s">
        <v>159</v>
      </c>
      <c r="D1014" s="89" t="s">
        <v>55</v>
      </c>
      <c r="E1014" s="90">
        <v>-0.42791312999999997</v>
      </c>
      <c r="F1014" s="89">
        <v>0</v>
      </c>
      <c r="G1014" s="90">
        <v>-0.42791312999999997</v>
      </c>
      <c r="H1014" s="90">
        <v>0</v>
      </c>
      <c r="I1014" s="90">
        <v>0</v>
      </c>
      <c r="J1014" s="89">
        <v>0</v>
      </c>
    </row>
    <row r="1015" spans="1:10" x14ac:dyDescent="0.2">
      <c r="A1015">
        <f t="shared" si="16"/>
        <v>14</v>
      </c>
      <c r="B1015" s="136">
        <v>43160</v>
      </c>
      <c r="C1015" s="89" t="s">
        <v>156</v>
      </c>
      <c r="D1015" s="89" t="s">
        <v>55</v>
      </c>
      <c r="E1015" s="90">
        <v>2.2177336900000002</v>
      </c>
      <c r="F1015" s="89">
        <v>0</v>
      </c>
      <c r="G1015" s="90">
        <v>2.2177336900000002</v>
      </c>
      <c r="H1015" s="90">
        <v>0</v>
      </c>
      <c r="I1015" s="90">
        <v>0</v>
      </c>
      <c r="J1015" s="89">
        <v>0</v>
      </c>
    </row>
    <row r="1016" spans="1:10" x14ac:dyDescent="0.2">
      <c r="A1016">
        <f t="shared" si="16"/>
        <v>14</v>
      </c>
      <c r="B1016" s="136">
        <v>43160</v>
      </c>
      <c r="C1016" s="89" t="s">
        <v>157</v>
      </c>
      <c r="D1016" s="89" t="s">
        <v>55</v>
      </c>
      <c r="E1016" s="90">
        <v>-0.77916814000000001</v>
      </c>
      <c r="F1016" s="89">
        <v>0</v>
      </c>
      <c r="G1016" s="90">
        <v>-0.77916814000000001</v>
      </c>
      <c r="H1016" s="90">
        <v>0</v>
      </c>
      <c r="I1016" s="90">
        <v>0</v>
      </c>
      <c r="J1016" s="89">
        <v>0</v>
      </c>
    </row>
    <row r="1017" spans="1:10" x14ac:dyDescent="0.2">
      <c r="A1017">
        <f t="shared" si="16"/>
        <v>14</v>
      </c>
      <c r="B1017" s="136">
        <v>43160</v>
      </c>
      <c r="C1017" s="89" t="s">
        <v>158</v>
      </c>
      <c r="D1017" s="89" t="s">
        <v>55</v>
      </c>
      <c r="E1017" s="90">
        <v>-0.96733871999999999</v>
      </c>
      <c r="F1017" s="89">
        <v>0</v>
      </c>
      <c r="G1017" s="90">
        <v>-0.96733871999999999</v>
      </c>
      <c r="H1017" s="90">
        <v>1.26E-2</v>
      </c>
      <c r="I1017" s="90">
        <v>-1.2188467872E-2</v>
      </c>
      <c r="J1017" s="89">
        <v>0</v>
      </c>
    </row>
    <row r="1018" spans="1:10" x14ac:dyDescent="0.2">
      <c r="A1018">
        <f t="shared" si="16"/>
        <v>14</v>
      </c>
      <c r="B1018" s="136">
        <v>43160</v>
      </c>
      <c r="C1018" s="89" t="s">
        <v>159</v>
      </c>
      <c r="D1018" s="89" t="s">
        <v>55</v>
      </c>
      <c r="E1018" s="90">
        <v>-0.47122682999999999</v>
      </c>
      <c r="F1018" s="89">
        <v>0</v>
      </c>
      <c r="G1018" s="90">
        <v>-0.47122682999999999</v>
      </c>
      <c r="H1018" s="90">
        <v>0</v>
      </c>
      <c r="I1018" s="90">
        <v>0</v>
      </c>
      <c r="J1018" s="89">
        <v>0</v>
      </c>
    </row>
    <row r="1019" spans="1:10" x14ac:dyDescent="0.2">
      <c r="A1019">
        <f t="shared" si="16"/>
        <v>14</v>
      </c>
      <c r="B1019" s="136">
        <v>43191</v>
      </c>
      <c r="C1019" s="89" t="s">
        <v>156</v>
      </c>
      <c r="D1019" s="89" t="s">
        <v>55</v>
      </c>
      <c r="E1019" s="90">
        <v>2.1334747699999999</v>
      </c>
      <c r="F1019" s="89">
        <v>0</v>
      </c>
      <c r="G1019" s="90">
        <v>2.1334747699999999</v>
      </c>
      <c r="H1019" s="90">
        <v>0</v>
      </c>
      <c r="I1019" s="90">
        <v>0</v>
      </c>
      <c r="J1019" s="89">
        <v>0</v>
      </c>
    </row>
    <row r="1020" spans="1:10" x14ac:dyDescent="0.2">
      <c r="A1020">
        <f t="shared" si="16"/>
        <v>14</v>
      </c>
      <c r="B1020" s="136">
        <v>43191</v>
      </c>
      <c r="C1020" s="89" t="s">
        <v>157</v>
      </c>
      <c r="D1020" s="89" t="s">
        <v>55</v>
      </c>
      <c r="E1020" s="90">
        <v>-0.74956500000000004</v>
      </c>
      <c r="F1020" s="89">
        <v>0</v>
      </c>
      <c r="G1020" s="90">
        <v>-0.74956500000000004</v>
      </c>
      <c r="H1020" s="90">
        <v>0</v>
      </c>
      <c r="I1020" s="90">
        <v>0</v>
      </c>
      <c r="J1020" s="89">
        <v>0</v>
      </c>
    </row>
    <row r="1021" spans="1:10" x14ac:dyDescent="0.2">
      <c r="A1021">
        <f t="shared" si="16"/>
        <v>14</v>
      </c>
      <c r="B1021" s="136">
        <v>43191</v>
      </c>
      <c r="C1021" s="89" t="s">
        <v>158</v>
      </c>
      <c r="D1021" s="89" t="s">
        <v>55</v>
      </c>
      <c r="E1021" s="90">
        <v>-0.93058638000000005</v>
      </c>
      <c r="F1021" s="89">
        <v>0</v>
      </c>
      <c r="G1021" s="90">
        <v>-0.93058638000000005</v>
      </c>
      <c r="H1021" s="90">
        <v>1.26E-2</v>
      </c>
      <c r="I1021" s="90">
        <v>-1.1725388388E-2</v>
      </c>
      <c r="J1021" s="89">
        <v>0</v>
      </c>
    </row>
    <row r="1022" spans="1:10" x14ac:dyDescent="0.2">
      <c r="A1022">
        <f t="shared" si="16"/>
        <v>14</v>
      </c>
      <c r="B1022" s="136">
        <v>43191</v>
      </c>
      <c r="C1022" s="89" t="s">
        <v>159</v>
      </c>
      <c r="D1022" s="89" t="s">
        <v>55</v>
      </c>
      <c r="E1022" s="90">
        <v>-0.45332338999999999</v>
      </c>
      <c r="F1022" s="89">
        <v>0</v>
      </c>
      <c r="G1022" s="90">
        <v>-0.45332338999999999</v>
      </c>
      <c r="H1022" s="90">
        <v>0</v>
      </c>
      <c r="I1022" s="90">
        <v>0</v>
      </c>
      <c r="J1022" s="89">
        <v>0</v>
      </c>
    </row>
    <row r="1023" spans="1:10" x14ac:dyDescent="0.2">
      <c r="A1023">
        <f t="shared" si="16"/>
        <v>14</v>
      </c>
      <c r="B1023" s="136">
        <v>43221</v>
      </c>
      <c r="C1023" s="89" t="s">
        <v>156</v>
      </c>
      <c r="D1023" s="89" t="s">
        <v>55</v>
      </c>
      <c r="E1023" s="90">
        <v>2.1919324200000001</v>
      </c>
      <c r="F1023" s="89">
        <v>0</v>
      </c>
      <c r="G1023" s="90">
        <v>2.1919324200000001</v>
      </c>
      <c r="H1023" s="90">
        <v>0</v>
      </c>
      <c r="I1023" s="90">
        <v>0</v>
      </c>
      <c r="J1023" s="89">
        <v>0</v>
      </c>
    </row>
    <row r="1024" spans="1:10" x14ac:dyDescent="0.2">
      <c r="A1024">
        <f t="shared" si="16"/>
        <v>14</v>
      </c>
      <c r="B1024" s="136">
        <v>43221</v>
      </c>
      <c r="C1024" s="89" t="s">
        <v>157</v>
      </c>
      <c r="D1024" s="89" t="s">
        <v>55</v>
      </c>
      <c r="E1024" s="90">
        <v>-0.77010323999999997</v>
      </c>
      <c r="F1024" s="89">
        <v>0</v>
      </c>
      <c r="G1024" s="90">
        <v>-0.77010323999999997</v>
      </c>
      <c r="H1024" s="90">
        <v>0</v>
      </c>
      <c r="I1024" s="90">
        <v>0</v>
      </c>
      <c r="J1024" s="89">
        <v>0</v>
      </c>
    </row>
    <row r="1025" spans="1:10" x14ac:dyDescent="0.2">
      <c r="A1025">
        <f t="shared" si="16"/>
        <v>14</v>
      </c>
      <c r="B1025" s="136">
        <v>43221</v>
      </c>
      <c r="C1025" s="89" t="s">
        <v>158</v>
      </c>
      <c r="D1025" s="89" t="s">
        <v>55</v>
      </c>
      <c r="E1025" s="90">
        <v>-0.95608464000000004</v>
      </c>
      <c r="F1025" s="89">
        <v>0</v>
      </c>
      <c r="G1025" s="90">
        <v>-0.95608464000000004</v>
      </c>
      <c r="H1025" s="90">
        <v>1.26E-2</v>
      </c>
      <c r="I1025" s="90">
        <v>-1.2046666464000001E-2</v>
      </c>
      <c r="J1025" s="89">
        <v>0</v>
      </c>
    </row>
    <row r="1026" spans="1:10" x14ac:dyDescent="0.2">
      <c r="A1026">
        <f t="shared" si="16"/>
        <v>14</v>
      </c>
      <c r="B1026" s="136">
        <v>43221</v>
      </c>
      <c r="C1026" s="89" t="s">
        <v>159</v>
      </c>
      <c r="D1026" s="89" t="s">
        <v>55</v>
      </c>
      <c r="E1026" s="90">
        <v>-0.46574453999999998</v>
      </c>
      <c r="F1026" s="89">
        <v>0</v>
      </c>
      <c r="G1026" s="90">
        <v>-0.46574453999999998</v>
      </c>
      <c r="H1026" s="90">
        <v>0</v>
      </c>
      <c r="I1026" s="90">
        <v>0</v>
      </c>
      <c r="J1026" s="89">
        <v>0</v>
      </c>
    </row>
    <row r="1027" spans="1:10" x14ac:dyDescent="0.2">
      <c r="A1027">
        <f t="shared" si="16"/>
        <v>14</v>
      </c>
      <c r="B1027" s="136">
        <v>43252</v>
      </c>
      <c r="C1027" s="89" t="s">
        <v>156</v>
      </c>
      <c r="D1027" s="89" t="s">
        <v>55</v>
      </c>
      <c r="E1027" s="90">
        <v>2.10862748</v>
      </c>
      <c r="F1027" s="89">
        <v>0</v>
      </c>
      <c r="G1027" s="90">
        <v>2.10862748</v>
      </c>
      <c r="H1027" s="90">
        <v>0</v>
      </c>
      <c r="I1027" s="90">
        <v>0</v>
      </c>
      <c r="J1027" s="89">
        <v>0</v>
      </c>
    </row>
    <row r="1028" spans="1:10" x14ac:dyDescent="0.2">
      <c r="A1028">
        <f t="shared" si="16"/>
        <v>14</v>
      </c>
      <c r="B1028" s="136">
        <v>43252</v>
      </c>
      <c r="C1028" s="89" t="s">
        <v>157</v>
      </c>
      <c r="D1028" s="89" t="s">
        <v>55</v>
      </c>
      <c r="E1028" s="90">
        <v>-0.74083527000000005</v>
      </c>
      <c r="F1028" s="89">
        <v>0</v>
      </c>
      <c r="G1028" s="90">
        <v>-0.74083527000000005</v>
      </c>
      <c r="H1028" s="90">
        <v>0</v>
      </c>
      <c r="I1028" s="90">
        <v>0</v>
      </c>
      <c r="J1028" s="89">
        <v>0</v>
      </c>
    </row>
    <row r="1029" spans="1:10" x14ac:dyDescent="0.2">
      <c r="A1029">
        <f t="shared" si="16"/>
        <v>14</v>
      </c>
      <c r="B1029" s="136">
        <v>43252</v>
      </c>
      <c r="C1029" s="89" t="s">
        <v>158</v>
      </c>
      <c r="D1029" s="89" t="s">
        <v>55</v>
      </c>
      <c r="E1029" s="90">
        <v>-0.91974840000000002</v>
      </c>
      <c r="F1029" s="89">
        <v>0</v>
      </c>
      <c r="G1029" s="90">
        <v>-0.91974840000000002</v>
      </c>
      <c r="H1029" s="90">
        <v>1.26E-2</v>
      </c>
      <c r="I1029" s="90">
        <v>-1.158882984E-2</v>
      </c>
      <c r="J1029" s="89">
        <v>0</v>
      </c>
    </row>
    <row r="1030" spans="1:10" x14ac:dyDescent="0.2">
      <c r="A1030">
        <f t="shared" si="16"/>
        <v>14</v>
      </c>
      <c r="B1030" s="136">
        <v>43252</v>
      </c>
      <c r="C1030" s="89" t="s">
        <v>159</v>
      </c>
      <c r="D1030" s="89" t="s">
        <v>55</v>
      </c>
      <c r="E1030" s="90">
        <v>-0.44804380999999999</v>
      </c>
      <c r="F1030" s="89">
        <v>0</v>
      </c>
      <c r="G1030" s="90">
        <v>-0.44804380999999999</v>
      </c>
      <c r="H1030" s="90">
        <v>0</v>
      </c>
      <c r="I1030" s="90">
        <v>0</v>
      </c>
      <c r="J1030" s="89">
        <v>0</v>
      </c>
    </row>
    <row r="1031" spans="1:10" x14ac:dyDescent="0.2">
      <c r="A1031">
        <f t="shared" si="16"/>
        <v>14</v>
      </c>
      <c r="B1031" s="136">
        <v>43282</v>
      </c>
      <c r="C1031" s="89" t="s">
        <v>156</v>
      </c>
      <c r="D1031" s="89" t="s">
        <v>55</v>
      </c>
      <c r="E1031" s="90">
        <v>2.1663781599999998</v>
      </c>
      <c r="F1031" s="89">
        <v>0</v>
      </c>
      <c r="G1031" s="90">
        <v>2.1663781599999998</v>
      </c>
      <c r="H1031" s="90">
        <v>0</v>
      </c>
      <c r="I1031" s="90">
        <v>0</v>
      </c>
      <c r="J1031" s="89">
        <v>0</v>
      </c>
    </row>
    <row r="1032" spans="1:10" x14ac:dyDescent="0.2">
      <c r="A1032">
        <f t="shared" si="16"/>
        <v>14</v>
      </c>
      <c r="B1032" s="136">
        <v>43282</v>
      </c>
      <c r="C1032" s="89" t="s">
        <v>157</v>
      </c>
      <c r="D1032" s="89" t="s">
        <v>55</v>
      </c>
      <c r="E1032" s="90">
        <v>-0.76112513000000004</v>
      </c>
      <c r="F1032" s="89">
        <v>0</v>
      </c>
      <c r="G1032" s="90">
        <v>-0.76112513000000004</v>
      </c>
      <c r="H1032" s="90">
        <v>0</v>
      </c>
      <c r="I1032" s="90">
        <v>0</v>
      </c>
      <c r="J1032" s="89">
        <v>0</v>
      </c>
    </row>
    <row r="1033" spans="1:10" x14ac:dyDescent="0.2">
      <c r="A1033">
        <f t="shared" si="16"/>
        <v>14</v>
      </c>
      <c r="B1033" s="136">
        <v>43282</v>
      </c>
      <c r="C1033" s="89" t="s">
        <v>158</v>
      </c>
      <c r="D1033" s="89" t="s">
        <v>55</v>
      </c>
      <c r="E1033" s="90">
        <v>-0.94493828999999996</v>
      </c>
      <c r="F1033" s="89">
        <v>0</v>
      </c>
      <c r="G1033" s="90">
        <v>-0.94493828999999996</v>
      </c>
      <c r="H1033" s="90">
        <v>1.26E-2</v>
      </c>
      <c r="I1033" s="90">
        <v>-1.1906222454E-2</v>
      </c>
      <c r="J1033" s="89">
        <v>0</v>
      </c>
    </row>
    <row r="1034" spans="1:10" x14ac:dyDescent="0.2">
      <c r="A1034">
        <f t="shared" si="16"/>
        <v>14</v>
      </c>
      <c r="B1034" s="136">
        <v>43282</v>
      </c>
      <c r="C1034" s="89" t="s">
        <v>159</v>
      </c>
      <c r="D1034" s="89" t="s">
        <v>55</v>
      </c>
      <c r="E1034" s="90">
        <v>-0.46031474</v>
      </c>
      <c r="F1034" s="89">
        <v>0</v>
      </c>
      <c r="G1034" s="90">
        <v>-0.46031474</v>
      </c>
      <c r="H1034" s="90">
        <v>0</v>
      </c>
      <c r="I1034" s="90">
        <v>0</v>
      </c>
      <c r="J1034" s="89">
        <v>0</v>
      </c>
    </row>
    <row r="1035" spans="1:10" x14ac:dyDescent="0.2">
      <c r="A1035">
        <f t="shared" si="16"/>
        <v>14</v>
      </c>
      <c r="B1035" s="136">
        <v>43313</v>
      </c>
      <c r="C1035" s="89" t="s">
        <v>156</v>
      </c>
      <c r="D1035" s="89" t="s">
        <v>55</v>
      </c>
      <c r="E1035" s="90">
        <v>2.1534857199999999</v>
      </c>
      <c r="F1035" s="89">
        <v>0</v>
      </c>
      <c r="G1035" s="90">
        <v>2.1534857199999999</v>
      </c>
      <c r="H1035" s="90">
        <v>0</v>
      </c>
      <c r="I1035" s="90">
        <v>0</v>
      </c>
      <c r="J1035" s="89">
        <v>0</v>
      </c>
    </row>
    <row r="1036" spans="1:10" x14ac:dyDescent="0.2">
      <c r="A1036">
        <f t="shared" ref="A1036:A1099" si="17">INDEX(BucketTable,MATCH(B1036,SumMonths,0),1)</f>
        <v>14</v>
      </c>
      <c r="B1036" s="136">
        <v>43313</v>
      </c>
      <c r="C1036" s="89" t="s">
        <v>157</v>
      </c>
      <c r="D1036" s="89" t="s">
        <v>55</v>
      </c>
      <c r="E1036" s="90">
        <v>-0.75659555999999994</v>
      </c>
      <c r="F1036" s="89">
        <v>0</v>
      </c>
      <c r="G1036" s="90">
        <v>-0.75659555999999994</v>
      </c>
      <c r="H1036" s="90">
        <v>0</v>
      </c>
      <c r="I1036" s="90">
        <v>0</v>
      </c>
      <c r="J1036" s="89">
        <v>0</v>
      </c>
    </row>
    <row r="1037" spans="1:10" x14ac:dyDescent="0.2">
      <c r="A1037">
        <f t="shared" si="17"/>
        <v>14</v>
      </c>
      <c r="B1037" s="136">
        <v>43313</v>
      </c>
      <c r="C1037" s="89" t="s">
        <v>158</v>
      </c>
      <c r="D1037" s="89" t="s">
        <v>55</v>
      </c>
      <c r="E1037" s="90">
        <v>-0.93931481999999999</v>
      </c>
      <c r="F1037" s="89">
        <v>0</v>
      </c>
      <c r="G1037" s="90">
        <v>-0.93931481999999999</v>
      </c>
      <c r="H1037" s="90">
        <v>1.26E-2</v>
      </c>
      <c r="I1037" s="90">
        <v>-1.1835366732E-2</v>
      </c>
      <c r="J1037" s="89">
        <v>0</v>
      </c>
    </row>
    <row r="1038" spans="1:10" x14ac:dyDescent="0.2">
      <c r="A1038">
        <f t="shared" si="17"/>
        <v>14</v>
      </c>
      <c r="B1038" s="136">
        <v>43313</v>
      </c>
      <c r="C1038" s="89" t="s">
        <v>159</v>
      </c>
      <c r="D1038" s="89" t="s">
        <v>55</v>
      </c>
      <c r="E1038" s="90">
        <v>-0.45757534</v>
      </c>
      <c r="F1038" s="89">
        <v>0</v>
      </c>
      <c r="G1038" s="90">
        <v>-0.45757534</v>
      </c>
      <c r="H1038" s="90">
        <v>0</v>
      </c>
      <c r="I1038" s="90">
        <v>0</v>
      </c>
      <c r="J1038" s="89">
        <v>0</v>
      </c>
    </row>
    <row r="1039" spans="1:10" x14ac:dyDescent="0.2">
      <c r="A1039">
        <f t="shared" si="17"/>
        <v>14</v>
      </c>
      <c r="B1039" s="136">
        <v>43344</v>
      </c>
      <c r="C1039" s="89" t="s">
        <v>156</v>
      </c>
      <c r="D1039" s="89" t="s">
        <v>55</v>
      </c>
      <c r="E1039" s="90">
        <v>2.07160301</v>
      </c>
      <c r="F1039" s="89">
        <v>0</v>
      </c>
      <c r="G1039" s="90">
        <v>2.07160301</v>
      </c>
      <c r="H1039" s="90">
        <v>0</v>
      </c>
      <c r="I1039" s="90">
        <v>0</v>
      </c>
      <c r="J1039" s="89">
        <v>0</v>
      </c>
    </row>
    <row r="1040" spans="1:10" x14ac:dyDescent="0.2">
      <c r="A1040">
        <f t="shared" si="17"/>
        <v>14</v>
      </c>
      <c r="B1040" s="136">
        <v>43344</v>
      </c>
      <c r="C1040" s="89" t="s">
        <v>157</v>
      </c>
      <c r="D1040" s="89" t="s">
        <v>55</v>
      </c>
      <c r="E1040" s="90">
        <v>-0.72782727000000003</v>
      </c>
      <c r="F1040" s="89">
        <v>0</v>
      </c>
      <c r="G1040" s="90">
        <v>-0.72782727000000003</v>
      </c>
      <c r="H1040" s="90">
        <v>0</v>
      </c>
      <c r="I1040" s="90">
        <v>0</v>
      </c>
      <c r="J1040" s="89">
        <v>0</v>
      </c>
    </row>
    <row r="1041" spans="1:10" x14ac:dyDescent="0.2">
      <c r="A1041">
        <f t="shared" si="17"/>
        <v>14</v>
      </c>
      <c r="B1041" s="136">
        <v>43344</v>
      </c>
      <c r="C1041" s="89" t="s">
        <v>158</v>
      </c>
      <c r="D1041" s="89" t="s">
        <v>55</v>
      </c>
      <c r="E1041" s="90">
        <v>-0.90359893999999996</v>
      </c>
      <c r="F1041" s="89">
        <v>0</v>
      </c>
      <c r="G1041" s="90">
        <v>-0.90359893999999996</v>
      </c>
      <c r="H1041" s="90">
        <v>1.26E-2</v>
      </c>
      <c r="I1041" s="90">
        <v>-1.1385346644E-2</v>
      </c>
      <c r="J1041" s="89">
        <v>0</v>
      </c>
    </row>
    <row r="1042" spans="1:10" x14ac:dyDescent="0.2">
      <c r="A1042">
        <f t="shared" si="17"/>
        <v>14</v>
      </c>
      <c r="B1042" s="136">
        <v>43344</v>
      </c>
      <c r="C1042" s="89" t="s">
        <v>159</v>
      </c>
      <c r="D1042" s="89" t="s">
        <v>55</v>
      </c>
      <c r="E1042" s="90">
        <v>-0.44017679999999998</v>
      </c>
      <c r="F1042" s="89">
        <v>0</v>
      </c>
      <c r="G1042" s="90">
        <v>-0.44017679999999998</v>
      </c>
      <c r="H1042" s="90">
        <v>0</v>
      </c>
      <c r="I1042" s="90">
        <v>0</v>
      </c>
      <c r="J1042" s="89">
        <v>0</v>
      </c>
    </row>
    <row r="1043" spans="1:10" x14ac:dyDescent="0.2">
      <c r="A1043">
        <f t="shared" si="17"/>
        <v>14</v>
      </c>
      <c r="B1043" s="136">
        <v>43374</v>
      </c>
      <c r="C1043" s="89" t="s">
        <v>156</v>
      </c>
      <c r="D1043" s="89" t="s">
        <v>55</v>
      </c>
      <c r="E1043" s="90">
        <v>2.12830093</v>
      </c>
      <c r="F1043" s="89">
        <v>0</v>
      </c>
      <c r="G1043" s="90">
        <v>2.12830093</v>
      </c>
      <c r="H1043" s="90">
        <v>0</v>
      </c>
      <c r="I1043" s="90">
        <v>0</v>
      </c>
      <c r="J1043" s="89">
        <v>0</v>
      </c>
    </row>
    <row r="1044" spans="1:10" x14ac:dyDescent="0.2">
      <c r="A1044">
        <f t="shared" si="17"/>
        <v>14</v>
      </c>
      <c r="B1044" s="136">
        <v>43374</v>
      </c>
      <c r="C1044" s="89" t="s">
        <v>157</v>
      </c>
      <c r="D1044" s="89" t="s">
        <v>55</v>
      </c>
      <c r="E1044" s="90">
        <v>-0.74774724999999997</v>
      </c>
      <c r="F1044" s="89">
        <v>0</v>
      </c>
      <c r="G1044" s="90">
        <v>-0.74774724999999997</v>
      </c>
      <c r="H1044" s="90">
        <v>0</v>
      </c>
      <c r="I1044" s="90">
        <v>0</v>
      </c>
      <c r="J1044" s="89">
        <v>0</v>
      </c>
    </row>
    <row r="1045" spans="1:10" x14ac:dyDescent="0.2">
      <c r="A1045">
        <f t="shared" si="17"/>
        <v>14</v>
      </c>
      <c r="B1045" s="136">
        <v>43374</v>
      </c>
      <c r="C1045" s="89" t="s">
        <v>158</v>
      </c>
      <c r="D1045" s="89" t="s">
        <v>55</v>
      </c>
      <c r="E1045" s="90">
        <v>-0.92832963000000002</v>
      </c>
      <c r="F1045" s="89">
        <v>0</v>
      </c>
      <c r="G1045" s="90">
        <v>-0.92832963000000002</v>
      </c>
      <c r="H1045" s="90">
        <v>1.26E-2</v>
      </c>
      <c r="I1045" s="90">
        <v>-1.1696953338000001E-2</v>
      </c>
      <c r="J1045" s="89">
        <v>0</v>
      </c>
    </row>
    <row r="1046" spans="1:10" x14ac:dyDescent="0.2">
      <c r="A1046">
        <f t="shared" si="17"/>
        <v>14</v>
      </c>
      <c r="B1046" s="136">
        <v>43374</v>
      </c>
      <c r="C1046" s="89" t="s">
        <v>159</v>
      </c>
      <c r="D1046" s="89" t="s">
        <v>55</v>
      </c>
      <c r="E1046" s="90">
        <v>-0.45222404999999999</v>
      </c>
      <c r="F1046" s="89">
        <v>0</v>
      </c>
      <c r="G1046" s="90">
        <v>-0.45222404999999999</v>
      </c>
      <c r="H1046" s="90">
        <v>0</v>
      </c>
      <c r="I1046" s="90">
        <v>0</v>
      </c>
      <c r="J1046" s="89">
        <v>0</v>
      </c>
    </row>
    <row r="1047" spans="1:10" x14ac:dyDescent="0.2">
      <c r="A1047">
        <f t="shared" si="17"/>
        <v>14</v>
      </c>
      <c r="B1047" s="136">
        <v>43405</v>
      </c>
      <c r="C1047" s="89" t="s">
        <v>156</v>
      </c>
      <c r="D1047" s="89" t="s">
        <v>55</v>
      </c>
      <c r="E1047" s="90">
        <v>2.0473503000000002</v>
      </c>
      <c r="F1047" s="89">
        <v>0</v>
      </c>
      <c r="G1047" s="90">
        <v>2.0473503000000002</v>
      </c>
      <c r="H1047" s="90">
        <v>0</v>
      </c>
      <c r="I1047" s="90">
        <v>0</v>
      </c>
      <c r="J1047" s="89">
        <v>0</v>
      </c>
    </row>
    <row r="1048" spans="1:10" x14ac:dyDescent="0.2">
      <c r="A1048">
        <f t="shared" si="17"/>
        <v>14</v>
      </c>
      <c r="B1048" s="136">
        <v>43405</v>
      </c>
      <c r="C1048" s="89" t="s">
        <v>157</v>
      </c>
      <c r="D1048" s="89" t="s">
        <v>55</v>
      </c>
      <c r="E1048" s="90">
        <v>-0.71930643999999999</v>
      </c>
      <c r="F1048" s="89">
        <v>0</v>
      </c>
      <c r="G1048" s="90">
        <v>-0.71930643999999999</v>
      </c>
      <c r="H1048" s="90">
        <v>0</v>
      </c>
      <c r="I1048" s="90">
        <v>0</v>
      </c>
      <c r="J1048" s="89">
        <v>0</v>
      </c>
    </row>
    <row r="1049" spans="1:10" x14ac:dyDescent="0.2">
      <c r="A1049">
        <f t="shared" si="17"/>
        <v>14</v>
      </c>
      <c r="B1049" s="136">
        <v>43405</v>
      </c>
      <c r="C1049" s="89" t="s">
        <v>158</v>
      </c>
      <c r="D1049" s="89" t="s">
        <v>55</v>
      </c>
      <c r="E1049" s="90">
        <v>-0.89302031000000004</v>
      </c>
      <c r="F1049" s="89">
        <v>0</v>
      </c>
      <c r="G1049" s="90">
        <v>-0.89302031000000004</v>
      </c>
      <c r="H1049" s="90">
        <v>1.26E-2</v>
      </c>
      <c r="I1049" s="90">
        <v>-1.1252055906000001E-2</v>
      </c>
      <c r="J1049" s="89">
        <v>0</v>
      </c>
    </row>
    <row r="1050" spans="1:10" x14ac:dyDescent="0.2">
      <c r="A1050">
        <f t="shared" si="17"/>
        <v>14</v>
      </c>
      <c r="B1050" s="136">
        <v>43405</v>
      </c>
      <c r="C1050" s="89" t="s">
        <v>159</v>
      </c>
      <c r="D1050" s="89" t="s">
        <v>55</v>
      </c>
      <c r="E1050" s="90">
        <v>-0.43502354999999998</v>
      </c>
      <c r="F1050" s="89">
        <v>0</v>
      </c>
      <c r="G1050" s="90">
        <v>-0.43502354999999998</v>
      </c>
      <c r="H1050" s="90">
        <v>0</v>
      </c>
      <c r="I1050" s="90">
        <v>0</v>
      </c>
      <c r="J1050" s="89">
        <v>0</v>
      </c>
    </row>
    <row r="1051" spans="1:10" x14ac:dyDescent="0.2">
      <c r="A1051">
        <f t="shared" si="17"/>
        <v>14</v>
      </c>
      <c r="B1051" s="136">
        <v>43435</v>
      </c>
      <c r="C1051" s="89" t="s">
        <v>156</v>
      </c>
      <c r="D1051" s="89" t="s">
        <v>55</v>
      </c>
      <c r="E1051" s="90">
        <v>2.1033590800000002</v>
      </c>
      <c r="F1051" s="89">
        <v>0</v>
      </c>
      <c r="G1051" s="90">
        <v>2.1033590800000002</v>
      </c>
      <c r="H1051" s="90">
        <v>0</v>
      </c>
      <c r="I1051" s="90">
        <v>0</v>
      </c>
      <c r="J1051" s="89">
        <v>0</v>
      </c>
    </row>
    <row r="1052" spans="1:10" x14ac:dyDescent="0.2">
      <c r="A1052">
        <f t="shared" si="17"/>
        <v>14</v>
      </c>
      <c r="B1052" s="136">
        <v>43435</v>
      </c>
      <c r="C1052" s="89" t="s">
        <v>157</v>
      </c>
      <c r="D1052" s="89" t="s">
        <v>55</v>
      </c>
      <c r="E1052" s="90">
        <v>-0.73898430000000004</v>
      </c>
      <c r="F1052" s="89">
        <v>0</v>
      </c>
      <c r="G1052" s="90">
        <v>-0.73898430000000004</v>
      </c>
      <c r="H1052" s="90">
        <v>0</v>
      </c>
      <c r="I1052" s="90">
        <v>0</v>
      </c>
      <c r="J1052" s="89">
        <v>0</v>
      </c>
    </row>
    <row r="1053" spans="1:10" x14ac:dyDescent="0.2">
      <c r="A1053">
        <f t="shared" si="17"/>
        <v>14</v>
      </c>
      <c r="B1053" s="136">
        <v>43435</v>
      </c>
      <c r="C1053" s="89" t="s">
        <v>158</v>
      </c>
      <c r="D1053" s="89" t="s">
        <v>55</v>
      </c>
      <c r="E1053" s="90">
        <v>-0.91745041000000005</v>
      </c>
      <c r="F1053" s="89">
        <v>0</v>
      </c>
      <c r="G1053" s="90">
        <v>-0.91745041000000005</v>
      </c>
      <c r="H1053" s="90">
        <v>1.26E-2</v>
      </c>
      <c r="I1053" s="90">
        <v>-1.1559875166000001E-2</v>
      </c>
      <c r="J1053" s="89">
        <v>0</v>
      </c>
    </row>
    <row r="1054" spans="1:10" x14ac:dyDescent="0.2">
      <c r="A1054">
        <f t="shared" si="17"/>
        <v>14</v>
      </c>
      <c r="B1054" s="136">
        <v>43435</v>
      </c>
      <c r="C1054" s="89" t="s">
        <v>159</v>
      </c>
      <c r="D1054" s="89" t="s">
        <v>55</v>
      </c>
      <c r="E1054" s="90">
        <v>-0.44692437000000002</v>
      </c>
      <c r="F1054" s="89">
        <v>0</v>
      </c>
      <c r="G1054" s="90">
        <v>-0.44692437000000002</v>
      </c>
      <c r="H1054" s="90">
        <v>0</v>
      </c>
      <c r="I1054" s="90">
        <v>0</v>
      </c>
      <c r="J1054" s="89">
        <v>0</v>
      </c>
    </row>
    <row r="1055" spans="1:10" x14ac:dyDescent="0.2">
      <c r="A1055">
        <f t="shared" si="17"/>
        <v>14</v>
      </c>
      <c r="B1055" s="136">
        <v>43466</v>
      </c>
      <c r="C1055" s="89" t="s">
        <v>156</v>
      </c>
      <c r="D1055" s="89" t="s">
        <v>55</v>
      </c>
      <c r="E1055" s="90">
        <v>2.09077629</v>
      </c>
      <c r="F1055" s="89">
        <v>0</v>
      </c>
      <c r="G1055" s="90">
        <v>2.09077629</v>
      </c>
      <c r="H1055" s="90">
        <v>0</v>
      </c>
      <c r="I1055" s="90">
        <v>0</v>
      </c>
      <c r="J1055" s="89">
        <v>0</v>
      </c>
    </row>
    <row r="1056" spans="1:10" x14ac:dyDescent="0.2">
      <c r="A1056">
        <f t="shared" si="17"/>
        <v>14</v>
      </c>
      <c r="B1056" s="136">
        <v>43466</v>
      </c>
      <c r="C1056" s="89" t="s">
        <v>157</v>
      </c>
      <c r="D1056" s="89" t="s">
        <v>55</v>
      </c>
      <c r="E1056" s="90">
        <v>-0.73456352000000003</v>
      </c>
      <c r="F1056" s="89">
        <v>0</v>
      </c>
      <c r="G1056" s="90">
        <v>-0.73456352000000003</v>
      </c>
      <c r="H1056" s="90">
        <v>0</v>
      </c>
      <c r="I1056" s="90">
        <v>0</v>
      </c>
      <c r="J1056" s="89">
        <v>0</v>
      </c>
    </row>
    <row r="1057" spans="1:10" x14ac:dyDescent="0.2">
      <c r="A1057">
        <f t="shared" si="17"/>
        <v>14</v>
      </c>
      <c r="B1057" s="136">
        <v>43466</v>
      </c>
      <c r="C1057" s="89" t="s">
        <v>158</v>
      </c>
      <c r="D1057" s="89" t="s">
        <v>55</v>
      </c>
      <c r="E1057" s="90">
        <v>-0.91196200999999999</v>
      </c>
      <c r="F1057" s="89">
        <v>0</v>
      </c>
      <c r="G1057" s="90">
        <v>-0.91196200999999999</v>
      </c>
      <c r="H1057" s="90">
        <v>1.26E-2</v>
      </c>
      <c r="I1057" s="90">
        <v>-1.1490721326E-2</v>
      </c>
      <c r="J1057" s="89">
        <v>0</v>
      </c>
    </row>
    <row r="1058" spans="1:10" x14ac:dyDescent="0.2">
      <c r="A1058">
        <f t="shared" si="17"/>
        <v>14</v>
      </c>
      <c r="B1058" s="136">
        <v>43466</v>
      </c>
      <c r="C1058" s="89" t="s">
        <v>159</v>
      </c>
      <c r="D1058" s="89" t="s">
        <v>55</v>
      </c>
      <c r="E1058" s="90">
        <v>-0.44425076000000002</v>
      </c>
      <c r="F1058" s="89">
        <v>0</v>
      </c>
      <c r="G1058" s="90">
        <v>-0.44425076000000002</v>
      </c>
      <c r="H1058" s="90">
        <v>0</v>
      </c>
      <c r="I1058" s="90">
        <v>0</v>
      </c>
      <c r="J1058" s="89">
        <v>0</v>
      </c>
    </row>
    <row r="1059" spans="1:10" x14ac:dyDescent="0.2">
      <c r="A1059">
        <f t="shared" si="17"/>
        <v>14</v>
      </c>
      <c r="B1059" s="136">
        <v>43497</v>
      </c>
      <c r="C1059" s="89" t="s">
        <v>156</v>
      </c>
      <c r="D1059" s="89" t="s">
        <v>55</v>
      </c>
      <c r="E1059" s="90">
        <v>1.87713409</v>
      </c>
      <c r="F1059" s="89">
        <v>0</v>
      </c>
      <c r="G1059" s="90">
        <v>1.87713409</v>
      </c>
      <c r="H1059" s="90">
        <v>0</v>
      </c>
      <c r="I1059" s="90">
        <v>0</v>
      </c>
      <c r="J1059" s="89">
        <v>0</v>
      </c>
    </row>
    <row r="1060" spans="1:10" x14ac:dyDescent="0.2">
      <c r="A1060">
        <f t="shared" si="17"/>
        <v>14</v>
      </c>
      <c r="B1060" s="136">
        <v>43497</v>
      </c>
      <c r="C1060" s="89" t="s">
        <v>157</v>
      </c>
      <c r="D1060" s="89" t="s">
        <v>55</v>
      </c>
      <c r="E1060" s="90">
        <v>-0.65950346999999998</v>
      </c>
      <c r="F1060" s="89">
        <v>0</v>
      </c>
      <c r="G1060" s="90">
        <v>-0.65950346999999998</v>
      </c>
      <c r="H1060" s="90">
        <v>0</v>
      </c>
      <c r="I1060" s="90">
        <v>0</v>
      </c>
      <c r="J1060" s="89">
        <v>0</v>
      </c>
    </row>
    <row r="1061" spans="1:10" x14ac:dyDescent="0.2">
      <c r="A1061">
        <f t="shared" si="17"/>
        <v>14</v>
      </c>
      <c r="B1061" s="136">
        <v>43497</v>
      </c>
      <c r="C1061" s="89" t="s">
        <v>158</v>
      </c>
      <c r="D1061" s="89" t="s">
        <v>55</v>
      </c>
      <c r="E1061" s="90">
        <v>-0.81877482000000001</v>
      </c>
      <c r="F1061" s="89">
        <v>0</v>
      </c>
      <c r="G1061" s="90">
        <v>-0.81877482000000001</v>
      </c>
      <c r="H1061" s="90">
        <v>1.26E-2</v>
      </c>
      <c r="I1061" s="90">
        <v>-1.0316562732E-2</v>
      </c>
      <c r="J1061" s="89">
        <v>0</v>
      </c>
    </row>
    <row r="1062" spans="1:10" x14ac:dyDescent="0.2">
      <c r="A1062">
        <f t="shared" si="17"/>
        <v>14</v>
      </c>
      <c r="B1062" s="136">
        <v>43497</v>
      </c>
      <c r="C1062" s="89" t="s">
        <v>159</v>
      </c>
      <c r="D1062" s="89" t="s">
        <v>55</v>
      </c>
      <c r="E1062" s="90">
        <v>-0.39885579999999998</v>
      </c>
      <c r="F1062" s="89">
        <v>0</v>
      </c>
      <c r="G1062" s="90">
        <v>-0.39885579999999998</v>
      </c>
      <c r="H1062" s="90">
        <v>0</v>
      </c>
      <c r="I1062" s="90">
        <v>0</v>
      </c>
      <c r="J1062" s="89">
        <v>0</v>
      </c>
    </row>
    <row r="1063" spans="1:10" x14ac:dyDescent="0.2">
      <c r="A1063">
        <f t="shared" si="17"/>
        <v>14</v>
      </c>
      <c r="B1063" s="136">
        <v>43525</v>
      </c>
      <c r="C1063" s="89" t="s">
        <v>156</v>
      </c>
      <c r="D1063" s="89" t="s">
        <v>55</v>
      </c>
      <c r="E1063" s="90">
        <v>2.0669998000000001</v>
      </c>
      <c r="F1063" s="89">
        <v>0</v>
      </c>
      <c r="G1063" s="90">
        <v>2.0669998000000001</v>
      </c>
      <c r="H1063" s="90">
        <v>0</v>
      </c>
      <c r="I1063" s="90">
        <v>0</v>
      </c>
      <c r="J1063" s="89">
        <v>0</v>
      </c>
    </row>
    <row r="1064" spans="1:10" x14ac:dyDescent="0.2">
      <c r="A1064">
        <f t="shared" si="17"/>
        <v>14</v>
      </c>
      <c r="B1064" s="136">
        <v>43525</v>
      </c>
      <c r="C1064" s="89" t="s">
        <v>157</v>
      </c>
      <c r="D1064" s="89" t="s">
        <v>55</v>
      </c>
      <c r="E1064" s="90">
        <v>-0.72621000000000002</v>
      </c>
      <c r="F1064" s="89">
        <v>0</v>
      </c>
      <c r="G1064" s="90">
        <v>-0.72621000000000002</v>
      </c>
      <c r="H1064" s="90">
        <v>0</v>
      </c>
      <c r="I1064" s="90">
        <v>0</v>
      </c>
      <c r="J1064" s="89">
        <v>0</v>
      </c>
    </row>
    <row r="1065" spans="1:10" x14ac:dyDescent="0.2">
      <c r="A1065">
        <f t="shared" si="17"/>
        <v>14</v>
      </c>
      <c r="B1065" s="136">
        <v>43525</v>
      </c>
      <c r="C1065" s="89" t="s">
        <v>158</v>
      </c>
      <c r="D1065" s="89" t="s">
        <v>55</v>
      </c>
      <c r="E1065" s="90">
        <v>-0.90159109999999998</v>
      </c>
      <c r="F1065" s="89">
        <v>0</v>
      </c>
      <c r="G1065" s="90">
        <v>-0.90159109999999998</v>
      </c>
      <c r="H1065" s="90">
        <v>1.26E-2</v>
      </c>
      <c r="I1065" s="90">
        <v>-1.136004786E-2</v>
      </c>
      <c r="J1065" s="89">
        <v>0</v>
      </c>
    </row>
    <row r="1066" spans="1:10" x14ac:dyDescent="0.2">
      <c r="A1066">
        <f t="shared" si="17"/>
        <v>14</v>
      </c>
      <c r="B1066" s="136">
        <v>43525</v>
      </c>
      <c r="C1066" s="89" t="s">
        <v>159</v>
      </c>
      <c r="D1066" s="89" t="s">
        <v>55</v>
      </c>
      <c r="E1066" s="90">
        <v>-0.4391987</v>
      </c>
      <c r="F1066" s="89">
        <v>0</v>
      </c>
      <c r="G1066" s="90">
        <v>-0.4391987</v>
      </c>
      <c r="H1066" s="90">
        <v>0</v>
      </c>
      <c r="I1066" s="90">
        <v>0</v>
      </c>
      <c r="J1066" s="89">
        <v>0</v>
      </c>
    </row>
    <row r="1067" spans="1:10" x14ac:dyDescent="0.2">
      <c r="A1067">
        <f t="shared" si="17"/>
        <v>14</v>
      </c>
      <c r="B1067" s="136">
        <v>43556</v>
      </c>
      <c r="C1067" s="89" t="s">
        <v>156</v>
      </c>
      <c r="D1067" s="89" t="s">
        <v>55</v>
      </c>
      <c r="E1067" s="90">
        <v>1.9883194099999999</v>
      </c>
      <c r="F1067" s="89">
        <v>0</v>
      </c>
      <c r="G1067" s="90">
        <v>1.9883194099999999</v>
      </c>
      <c r="H1067" s="90">
        <v>0</v>
      </c>
      <c r="I1067" s="90">
        <v>0</v>
      </c>
      <c r="J1067" s="89">
        <v>0</v>
      </c>
    </row>
    <row r="1068" spans="1:10" x14ac:dyDescent="0.2">
      <c r="A1068">
        <f t="shared" si="17"/>
        <v>14</v>
      </c>
      <c r="B1068" s="136">
        <v>43556</v>
      </c>
      <c r="C1068" s="89" t="s">
        <v>157</v>
      </c>
      <c r="D1068" s="89" t="s">
        <v>55</v>
      </c>
      <c r="E1068" s="90">
        <v>-0.69856680000000004</v>
      </c>
      <c r="F1068" s="89">
        <v>0</v>
      </c>
      <c r="G1068" s="90">
        <v>-0.69856680000000004</v>
      </c>
      <c r="H1068" s="90">
        <v>0</v>
      </c>
      <c r="I1068" s="90">
        <v>0</v>
      </c>
      <c r="J1068" s="89">
        <v>0</v>
      </c>
    </row>
    <row r="1069" spans="1:10" x14ac:dyDescent="0.2">
      <c r="A1069">
        <f t="shared" si="17"/>
        <v>14</v>
      </c>
      <c r="B1069" s="136">
        <v>43556</v>
      </c>
      <c r="C1069" s="89" t="s">
        <v>158</v>
      </c>
      <c r="D1069" s="89" t="s">
        <v>55</v>
      </c>
      <c r="E1069" s="90">
        <v>-0.86727200999999998</v>
      </c>
      <c r="F1069" s="89">
        <v>0</v>
      </c>
      <c r="G1069" s="90">
        <v>-0.86727200999999998</v>
      </c>
      <c r="H1069" s="90">
        <v>1.26E-2</v>
      </c>
      <c r="I1069" s="90">
        <v>-1.0927627326E-2</v>
      </c>
      <c r="J1069" s="89">
        <v>0</v>
      </c>
    </row>
    <row r="1070" spans="1:10" x14ac:dyDescent="0.2">
      <c r="A1070">
        <f t="shared" si="17"/>
        <v>14</v>
      </c>
      <c r="B1070" s="136">
        <v>43556</v>
      </c>
      <c r="C1070" s="89" t="s">
        <v>159</v>
      </c>
      <c r="D1070" s="89" t="s">
        <v>55</v>
      </c>
      <c r="E1070" s="90">
        <v>-0.42248059999999998</v>
      </c>
      <c r="F1070" s="89">
        <v>0</v>
      </c>
      <c r="G1070" s="90">
        <v>-0.42248059999999998</v>
      </c>
      <c r="H1070" s="90">
        <v>0</v>
      </c>
      <c r="I1070" s="90">
        <v>0</v>
      </c>
      <c r="J1070" s="89">
        <v>0</v>
      </c>
    </row>
    <row r="1071" spans="1:10" x14ac:dyDescent="0.2">
      <c r="A1071">
        <f t="shared" si="17"/>
        <v>14</v>
      </c>
      <c r="B1071" s="136">
        <v>43586</v>
      </c>
      <c r="C1071" s="89" t="s">
        <v>156</v>
      </c>
      <c r="D1071" s="89" t="s">
        <v>55</v>
      </c>
      <c r="E1071" s="90">
        <v>2.0426522999999999</v>
      </c>
      <c r="F1071" s="89">
        <v>0</v>
      </c>
      <c r="G1071" s="90">
        <v>2.0426522999999999</v>
      </c>
      <c r="H1071" s="90">
        <v>0</v>
      </c>
      <c r="I1071" s="90">
        <v>0</v>
      </c>
      <c r="J1071" s="89">
        <v>0</v>
      </c>
    </row>
    <row r="1072" spans="1:10" x14ac:dyDescent="0.2">
      <c r="A1072">
        <f t="shared" si="17"/>
        <v>14</v>
      </c>
      <c r="B1072" s="136">
        <v>43586</v>
      </c>
      <c r="C1072" s="89" t="s">
        <v>157</v>
      </c>
      <c r="D1072" s="89" t="s">
        <v>55</v>
      </c>
      <c r="E1072" s="90">
        <v>-0.71765586000000003</v>
      </c>
      <c r="F1072" s="89">
        <v>0</v>
      </c>
      <c r="G1072" s="90">
        <v>-0.71765586000000003</v>
      </c>
      <c r="H1072" s="90">
        <v>0</v>
      </c>
      <c r="I1072" s="90">
        <v>0</v>
      </c>
      <c r="J1072" s="89">
        <v>0</v>
      </c>
    </row>
    <row r="1073" spans="1:10" x14ac:dyDescent="0.2">
      <c r="A1073">
        <f t="shared" si="17"/>
        <v>14</v>
      </c>
      <c r="B1073" s="136">
        <v>43586</v>
      </c>
      <c r="C1073" s="89" t="s">
        <v>158</v>
      </c>
      <c r="D1073" s="89" t="s">
        <v>55</v>
      </c>
      <c r="E1073" s="90">
        <v>-0.89097112000000001</v>
      </c>
      <c r="F1073" s="89">
        <v>0</v>
      </c>
      <c r="G1073" s="90">
        <v>-0.89097112000000001</v>
      </c>
      <c r="H1073" s="90">
        <v>1.26E-2</v>
      </c>
      <c r="I1073" s="90">
        <v>-1.1226236112E-2</v>
      </c>
      <c r="J1073" s="89">
        <v>0</v>
      </c>
    </row>
    <row r="1074" spans="1:10" x14ac:dyDescent="0.2">
      <c r="A1074">
        <f t="shared" si="17"/>
        <v>14</v>
      </c>
      <c r="B1074" s="136">
        <v>43586</v>
      </c>
      <c r="C1074" s="89" t="s">
        <v>159</v>
      </c>
      <c r="D1074" s="89" t="s">
        <v>55</v>
      </c>
      <c r="E1074" s="90">
        <v>-0.43402531999999999</v>
      </c>
      <c r="F1074" s="89">
        <v>0</v>
      </c>
      <c r="G1074" s="90">
        <v>-0.43402531999999999</v>
      </c>
      <c r="H1074" s="90">
        <v>0</v>
      </c>
      <c r="I1074" s="90">
        <v>0</v>
      </c>
      <c r="J1074" s="89">
        <v>0</v>
      </c>
    </row>
    <row r="1075" spans="1:10" x14ac:dyDescent="0.2">
      <c r="A1075">
        <f t="shared" si="17"/>
        <v>14</v>
      </c>
      <c r="B1075" s="136">
        <v>43617</v>
      </c>
      <c r="C1075" s="89" t="s">
        <v>156</v>
      </c>
      <c r="D1075" s="89" t="s">
        <v>55</v>
      </c>
      <c r="E1075" s="90">
        <v>1.9648742100000001</v>
      </c>
      <c r="F1075" s="89">
        <v>0</v>
      </c>
      <c r="G1075" s="90">
        <v>1.9648742100000001</v>
      </c>
      <c r="H1075" s="90">
        <v>0</v>
      </c>
      <c r="I1075" s="90">
        <v>0</v>
      </c>
      <c r="J1075" s="89">
        <v>0</v>
      </c>
    </row>
    <row r="1076" spans="1:10" x14ac:dyDescent="0.2">
      <c r="A1076">
        <f t="shared" si="17"/>
        <v>14</v>
      </c>
      <c r="B1076" s="136">
        <v>43617</v>
      </c>
      <c r="C1076" s="89" t="s">
        <v>157</v>
      </c>
      <c r="D1076" s="89" t="s">
        <v>55</v>
      </c>
      <c r="E1076" s="90">
        <v>-0.69032967999999995</v>
      </c>
      <c r="F1076" s="89">
        <v>0</v>
      </c>
      <c r="G1076" s="90">
        <v>-0.69032967999999995</v>
      </c>
      <c r="H1076" s="90">
        <v>0</v>
      </c>
      <c r="I1076" s="90">
        <v>0</v>
      </c>
      <c r="J1076" s="89">
        <v>0</v>
      </c>
    </row>
    <row r="1077" spans="1:10" x14ac:dyDescent="0.2">
      <c r="A1077">
        <f t="shared" si="17"/>
        <v>14</v>
      </c>
      <c r="B1077" s="136">
        <v>43617</v>
      </c>
      <c r="C1077" s="89" t="s">
        <v>158</v>
      </c>
      <c r="D1077" s="89" t="s">
        <v>55</v>
      </c>
      <c r="E1077" s="90">
        <v>-0.85704559999999996</v>
      </c>
      <c r="F1077" s="89">
        <v>0</v>
      </c>
      <c r="G1077" s="90">
        <v>-0.85704559999999996</v>
      </c>
      <c r="H1077" s="90">
        <v>1.26E-2</v>
      </c>
      <c r="I1077" s="90">
        <v>-1.079877456E-2</v>
      </c>
      <c r="J1077" s="89">
        <v>0</v>
      </c>
    </row>
    <row r="1078" spans="1:10" x14ac:dyDescent="0.2">
      <c r="A1078">
        <f t="shared" si="17"/>
        <v>14</v>
      </c>
      <c r="B1078" s="136">
        <v>43617</v>
      </c>
      <c r="C1078" s="89" t="s">
        <v>159</v>
      </c>
      <c r="D1078" s="89" t="s">
        <v>55</v>
      </c>
      <c r="E1078" s="90">
        <v>-0.41749892999999999</v>
      </c>
      <c r="F1078" s="89">
        <v>0</v>
      </c>
      <c r="G1078" s="90">
        <v>-0.41749892999999999</v>
      </c>
      <c r="H1078" s="90">
        <v>0</v>
      </c>
      <c r="I1078" s="90">
        <v>0</v>
      </c>
      <c r="J1078" s="89">
        <v>0</v>
      </c>
    </row>
    <row r="1079" spans="1:10" x14ac:dyDescent="0.2">
      <c r="A1079">
        <f t="shared" si="17"/>
        <v>14</v>
      </c>
      <c r="B1079" s="136">
        <v>43647</v>
      </c>
      <c r="C1079" s="89" t="s">
        <v>156</v>
      </c>
      <c r="D1079" s="89" t="s">
        <v>55</v>
      </c>
      <c r="E1079" s="90">
        <v>2.01854208</v>
      </c>
      <c r="F1079" s="89">
        <v>0</v>
      </c>
      <c r="G1079" s="90">
        <v>2.01854208</v>
      </c>
      <c r="H1079" s="90">
        <v>0</v>
      </c>
      <c r="I1079" s="90">
        <v>0</v>
      </c>
      <c r="J1079" s="89">
        <v>0</v>
      </c>
    </row>
    <row r="1080" spans="1:10" x14ac:dyDescent="0.2">
      <c r="A1080">
        <f t="shared" si="17"/>
        <v>14</v>
      </c>
      <c r="B1080" s="136">
        <v>43647</v>
      </c>
      <c r="C1080" s="89" t="s">
        <v>157</v>
      </c>
      <c r="D1080" s="89" t="s">
        <v>55</v>
      </c>
      <c r="E1080" s="90">
        <v>-0.70918508999999996</v>
      </c>
      <c r="F1080" s="89">
        <v>0</v>
      </c>
      <c r="G1080" s="90">
        <v>-0.70918508999999996</v>
      </c>
      <c r="H1080" s="90">
        <v>0</v>
      </c>
      <c r="I1080" s="90">
        <v>0</v>
      </c>
      <c r="J1080" s="89">
        <v>0</v>
      </c>
    </row>
    <row r="1081" spans="1:10" x14ac:dyDescent="0.2">
      <c r="A1081">
        <f t="shared" si="17"/>
        <v>14</v>
      </c>
      <c r="B1081" s="136">
        <v>43647</v>
      </c>
      <c r="C1081" s="89" t="s">
        <v>158</v>
      </c>
      <c r="D1081" s="89" t="s">
        <v>55</v>
      </c>
      <c r="E1081" s="90">
        <v>-0.88045463999999996</v>
      </c>
      <c r="F1081" s="89">
        <v>0</v>
      </c>
      <c r="G1081" s="90">
        <v>-0.88045463999999996</v>
      </c>
      <c r="H1081" s="90">
        <v>1.26E-2</v>
      </c>
      <c r="I1081" s="90">
        <v>-1.1093728463999999E-2</v>
      </c>
      <c r="J1081" s="89">
        <v>0</v>
      </c>
    </row>
    <row r="1082" spans="1:10" x14ac:dyDescent="0.2">
      <c r="A1082">
        <f t="shared" si="17"/>
        <v>14</v>
      </c>
      <c r="B1082" s="136">
        <v>43647</v>
      </c>
      <c r="C1082" s="89" t="s">
        <v>159</v>
      </c>
      <c r="D1082" s="89" t="s">
        <v>55</v>
      </c>
      <c r="E1082" s="90">
        <v>-0.42890234999999999</v>
      </c>
      <c r="F1082" s="89">
        <v>0</v>
      </c>
      <c r="G1082" s="90">
        <v>-0.42890234999999999</v>
      </c>
      <c r="H1082" s="90">
        <v>0</v>
      </c>
      <c r="I1082" s="90">
        <v>0</v>
      </c>
      <c r="J1082" s="89">
        <v>0</v>
      </c>
    </row>
    <row r="1083" spans="1:10" x14ac:dyDescent="0.2">
      <c r="A1083">
        <f t="shared" si="17"/>
        <v>14</v>
      </c>
      <c r="B1083" s="136">
        <v>43678</v>
      </c>
      <c r="C1083" s="89" t="s">
        <v>156</v>
      </c>
      <c r="D1083" s="89" t="s">
        <v>55</v>
      </c>
      <c r="E1083" s="90">
        <v>2.0063797600000002</v>
      </c>
      <c r="F1083" s="89">
        <v>0</v>
      </c>
      <c r="G1083" s="90">
        <v>2.0063797600000002</v>
      </c>
      <c r="H1083" s="90">
        <v>0</v>
      </c>
      <c r="I1083" s="90">
        <v>0</v>
      </c>
      <c r="J1083" s="89">
        <v>0</v>
      </c>
    </row>
    <row r="1084" spans="1:10" x14ac:dyDescent="0.2">
      <c r="A1084">
        <f t="shared" si="17"/>
        <v>14</v>
      </c>
      <c r="B1084" s="136">
        <v>43678</v>
      </c>
      <c r="C1084" s="89" t="s">
        <v>157</v>
      </c>
      <c r="D1084" s="89" t="s">
        <v>55</v>
      </c>
      <c r="E1084" s="90">
        <v>-0.70491203999999996</v>
      </c>
      <c r="F1084" s="89">
        <v>0</v>
      </c>
      <c r="G1084" s="90">
        <v>-0.70491203999999996</v>
      </c>
      <c r="H1084" s="90">
        <v>0</v>
      </c>
      <c r="I1084" s="90">
        <v>0</v>
      </c>
      <c r="J1084" s="89">
        <v>0</v>
      </c>
    </row>
    <row r="1085" spans="1:10" x14ac:dyDescent="0.2">
      <c r="A1085">
        <f t="shared" si="17"/>
        <v>14</v>
      </c>
      <c r="B1085" s="136">
        <v>43678</v>
      </c>
      <c r="C1085" s="89" t="s">
        <v>158</v>
      </c>
      <c r="D1085" s="89" t="s">
        <v>55</v>
      </c>
      <c r="E1085" s="90">
        <v>-0.87514963999999995</v>
      </c>
      <c r="F1085" s="89">
        <v>0</v>
      </c>
      <c r="G1085" s="90">
        <v>-0.87514963999999995</v>
      </c>
      <c r="H1085" s="90">
        <v>1.26E-2</v>
      </c>
      <c r="I1085" s="90">
        <v>-1.1026885464E-2</v>
      </c>
      <c r="J1085" s="89">
        <v>0</v>
      </c>
    </row>
    <row r="1086" spans="1:10" x14ac:dyDescent="0.2">
      <c r="A1086">
        <f t="shared" si="17"/>
        <v>14</v>
      </c>
      <c r="B1086" s="136">
        <v>43678</v>
      </c>
      <c r="C1086" s="89" t="s">
        <v>159</v>
      </c>
      <c r="D1086" s="89" t="s">
        <v>55</v>
      </c>
      <c r="E1086" s="90">
        <v>-0.42631807999999999</v>
      </c>
      <c r="F1086" s="89">
        <v>0</v>
      </c>
      <c r="G1086" s="90">
        <v>-0.42631807999999999</v>
      </c>
      <c r="H1086" s="90">
        <v>0</v>
      </c>
      <c r="I1086" s="90">
        <v>0</v>
      </c>
      <c r="J1086" s="89">
        <v>0</v>
      </c>
    </row>
    <row r="1087" spans="1:10" x14ac:dyDescent="0.2">
      <c r="A1087">
        <f t="shared" si="17"/>
        <v>14</v>
      </c>
      <c r="B1087" s="136">
        <v>43709</v>
      </c>
      <c r="C1087" s="89" t="s">
        <v>156</v>
      </c>
      <c r="D1087" s="89" t="s">
        <v>55</v>
      </c>
      <c r="E1087" s="90">
        <v>1.92994654</v>
      </c>
      <c r="F1087" s="89">
        <v>0</v>
      </c>
      <c r="G1087" s="90">
        <v>1.92994654</v>
      </c>
      <c r="H1087" s="90">
        <v>0</v>
      </c>
      <c r="I1087" s="90">
        <v>0</v>
      </c>
      <c r="J1087" s="89">
        <v>0</v>
      </c>
    </row>
    <row r="1088" spans="1:10" x14ac:dyDescent="0.2">
      <c r="A1088">
        <f t="shared" si="17"/>
        <v>14</v>
      </c>
      <c r="B1088" s="136">
        <v>43709</v>
      </c>
      <c r="C1088" s="89" t="s">
        <v>157</v>
      </c>
      <c r="D1088" s="89" t="s">
        <v>55</v>
      </c>
      <c r="E1088" s="90">
        <v>-0.67805835000000003</v>
      </c>
      <c r="F1088" s="89">
        <v>0</v>
      </c>
      <c r="G1088" s="90">
        <v>-0.67805835000000003</v>
      </c>
      <c r="H1088" s="90">
        <v>0</v>
      </c>
      <c r="I1088" s="90">
        <v>0</v>
      </c>
      <c r="J1088" s="89">
        <v>0</v>
      </c>
    </row>
    <row r="1089" spans="1:10" x14ac:dyDescent="0.2">
      <c r="A1089">
        <f t="shared" si="17"/>
        <v>14</v>
      </c>
      <c r="B1089" s="136">
        <v>43709</v>
      </c>
      <c r="C1089" s="89" t="s">
        <v>158</v>
      </c>
      <c r="D1089" s="89" t="s">
        <v>55</v>
      </c>
      <c r="E1089" s="90">
        <v>-0.84181072999999995</v>
      </c>
      <c r="F1089" s="89">
        <v>0</v>
      </c>
      <c r="G1089" s="90">
        <v>-0.84181072999999995</v>
      </c>
      <c r="H1089" s="90">
        <v>1.26E-2</v>
      </c>
      <c r="I1089" s="90">
        <v>-1.0606815197999999E-2</v>
      </c>
      <c r="J1089" s="89">
        <v>0</v>
      </c>
    </row>
    <row r="1090" spans="1:10" x14ac:dyDescent="0.2">
      <c r="A1090">
        <f t="shared" si="17"/>
        <v>14</v>
      </c>
      <c r="B1090" s="136">
        <v>43709</v>
      </c>
      <c r="C1090" s="89" t="s">
        <v>159</v>
      </c>
      <c r="D1090" s="89" t="s">
        <v>55</v>
      </c>
      <c r="E1090" s="90">
        <v>-0.41007746</v>
      </c>
      <c r="F1090" s="89">
        <v>0</v>
      </c>
      <c r="G1090" s="90">
        <v>-0.41007746</v>
      </c>
      <c r="H1090" s="90">
        <v>0</v>
      </c>
      <c r="I1090" s="90">
        <v>0</v>
      </c>
      <c r="J1090" s="89">
        <v>0</v>
      </c>
    </row>
    <row r="1091" spans="1:10" x14ac:dyDescent="0.2">
      <c r="A1091">
        <f t="shared" si="17"/>
        <v>14</v>
      </c>
      <c r="B1091" s="136">
        <v>43739</v>
      </c>
      <c r="C1091" s="89" t="s">
        <v>156</v>
      </c>
      <c r="D1091" s="89" t="s">
        <v>55</v>
      </c>
      <c r="E1091" s="90">
        <v>1.9826243400000001</v>
      </c>
      <c r="F1091" s="89">
        <v>0</v>
      </c>
      <c r="G1091" s="90">
        <v>1.9826243400000001</v>
      </c>
      <c r="H1091" s="90">
        <v>0</v>
      </c>
      <c r="I1091" s="90">
        <v>0</v>
      </c>
      <c r="J1091" s="89">
        <v>0</v>
      </c>
    </row>
    <row r="1092" spans="1:10" x14ac:dyDescent="0.2">
      <c r="A1092">
        <f t="shared" si="17"/>
        <v>14</v>
      </c>
      <c r="B1092" s="136">
        <v>43739</v>
      </c>
      <c r="C1092" s="89" t="s">
        <v>157</v>
      </c>
      <c r="D1092" s="89" t="s">
        <v>55</v>
      </c>
      <c r="E1092" s="90">
        <v>-0.69656591999999995</v>
      </c>
      <c r="F1092" s="89">
        <v>0</v>
      </c>
      <c r="G1092" s="90">
        <v>-0.69656591999999995</v>
      </c>
      <c r="H1092" s="90">
        <v>0</v>
      </c>
      <c r="I1092" s="90">
        <v>0</v>
      </c>
      <c r="J1092" s="89">
        <v>0</v>
      </c>
    </row>
    <row r="1093" spans="1:10" x14ac:dyDescent="0.2">
      <c r="A1093">
        <f t="shared" si="17"/>
        <v>14</v>
      </c>
      <c r="B1093" s="136">
        <v>43739</v>
      </c>
      <c r="C1093" s="89" t="s">
        <v>158</v>
      </c>
      <c r="D1093" s="89" t="s">
        <v>55</v>
      </c>
      <c r="E1093" s="90">
        <v>-0.86478792000000004</v>
      </c>
      <c r="F1093" s="89">
        <v>0</v>
      </c>
      <c r="G1093" s="90">
        <v>-0.86478792000000004</v>
      </c>
      <c r="H1093" s="90">
        <v>1.26E-2</v>
      </c>
      <c r="I1093" s="90">
        <v>-1.0896327792000001E-2</v>
      </c>
      <c r="J1093" s="89">
        <v>0</v>
      </c>
    </row>
    <row r="1094" spans="1:10" x14ac:dyDescent="0.2">
      <c r="A1094">
        <f t="shared" si="17"/>
        <v>14</v>
      </c>
      <c r="B1094" s="136">
        <v>43739</v>
      </c>
      <c r="C1094" s="89" t="s">
        <v>159</v>
      </c>
      <c r="D1094" s="89" t="s">
        <v>55</v>
      </c>
      <c r="E1094" s="90">
        <v>-0.42127049999999999</v>
      </c>
      <c r="F1094" s="89">
        <v>0</v>
      </c>
      <c r="G1094" s="90">
        <v>-0.42127049999999999</v>
      </c>
      <c r="H1094" s="90">
        <v>0</v>
      </c>
      <c r="I1094" s="90">
        <v>0</v>
      </c>
      <c r="J1094" s="89">
        <v>0</v>
      </c>
    </row>
    <row r="1095" spans="1:10" x14ac:dyDescent="0.2">
      <c r="A1095">
        <f t="shared" si="17"/>
        <v>14</v>
      </c>
      <c r="B1095" s="136">
        <v>43770</v>
      </c>
      <c r="C1095" s="89" t="s">
        <v>156</v>
      </c>
      <c r="D1095" s="89" t="s">
        <v>55</v>
      </c>
      <c r="E1095" s="90">
        <v>1.9070723199999999</v>
      </c>
      <c r="F1095" s="89">
        <v>0</v>
      </c>
      <c r="G1095" s="90">
        <v>1.9070723199999999</v>
      </c>
      <c r="H1095" s="90">
        <v>0</v>
      </c>
      <c r="I1095" s="90">
        <v>0</v>
      </c>
      <c r="J1095" s="89">
        <v>0</v>
      </c>
    </row>
    <row r="1096" spans="1:10" x14ac:dyDescent="0.2">
      <c r="A1096">
        <f t="shared" si="17"/>
        <v>14</v>
      </c>
      <c r="B1096" s="136">
        <v>43770</v>
      </c>
      <c r="C1096" s="89" t="s">
        <v>157</v>
      </c>
      <c r="D1096" s="89" t="s">
        <v>55</v>
      </c>
      <c r="E1096" s="90">
        <v>-0.67002183000000004</v>
      </c>
      <c r="F1096" s="89">
        <v>0</v>
      </c>
      <c r="G1096" s="90">
        <v>-0.67002183000000004</v>
      </c>
      <c r="H1096" s="90">
        <v>0</v>
      </c>
      <c r="I1096" s="90">
        <v>0</v>
      </c>
      <c r="J1096" s="89">
        <v>0</v>
      </c>
    </row>
    <row r="1097" spans="1:10" x14ac:dyDescent="0.2">
      <c r="A1097">
        <f t="shared" si="17"/>
        <v>14</v>
      </c>
      <c r="B1097" s="136">
        <v>43770</v>
      </c>
      <c r="C1097" s="89" t="s">
        <v>158</v>
      </c>
      <c r="D1097" s="89" t="s">
        <v>55</v>
      </c>
      <c r="E1097" s="90">
        <v>-0.83183337999999996</v>
      </c>
      <c r="F1097" s="89">
        <v>0</v>
      </c>
      <c r="G1097" s="90">
        <v>-0.83183337999999996</v>
      </c>
      <c r="H1097" s="90">
        <v>1.26E-2</v>
      </c>
      <c r="I1097" s="90">
        <v>-1.0481100588E-2</v>
      </c>
      <c r="J1097" s="89">
        <v>0</v>
      </c>
    </row>
    <row r="1098" spans="1:10" x14ac:dyDescent="0.2">
      <c r="A1098">
        <f t="shared" si="17"/>
        <v>14</v>
      </c>
      <c r="B1098" s="136">
        <v>43770</v>
      </c>
      <c r="C1098" s="89" t="s">
        <v>159</v>
      </c>
      <c r="D1098" s="89" t="s">
        <v>55</v>
      </c>
      <c r="E1098" s="90">
        <v>-0.40521710999999999</v>
      </c>
      <c r="F1098" s="89">
        <v>0</v>
      </c>
      <c r="G1098" s="90">
        <v>-0.40521710999999999</v>
      </c>
      <c r="H1098" s="90">
        <v>0</v>
      </c>
      <c r="I1098" s="90">
        <v>0</v>
      </c>
      <c r="J1098" s="89">
        <v>0</v>
      </c>
    </row>
    <row r="1099" spans="1:10" x14ac:dyDescent="0.2">
      <c r="A1099">
        <f t="shared" si="17"/>
        <v>14</v>
      </c>
      <c r="B1099" s="136">
        <v>43800</v>
      </c>
      <c r="C1099" s="89" t="s">
        <v>156</v>
      </c>
      <c r="D1099" s="89" t="s">
        <v>55</v>
      </c>
      <c r="E1099" s="90">
        <v>1.9591021399999999</v>
      </c>
      <c r="F1099" s="89">
        <v>0</v>
      </c>
      <c r="G1099" s="90">
        <v>1.9591021399999999</v>
      </c>
      <c r="H1099" s="90">
        <v>0</v>
      </c>
      <c r="I1099" s="90">
        <v>0</v>
      </c>
      <c r="J1099" s="89">
        <v>0</v>
      </c>
    </row>
    <row r="1100" spans="1:10" x14ac:dyDescent="0.2">
      <c r="A1100">
        <f t="shared" ref="A1100:A1150" si="18">INDEX(BucketTable,MATCH(B1100,SumMonths,0),1)</f>
        <v>14</v>
      </c>
      <c r="B1100" s="136">
        <v>43800</v>
      </c>
      <c r="C1100" s="89" t="s">
        <v>157</v>
      </c>
      <c r="D1100" s="89" t="s">
        <v>55</v>
      </c>
      <c r="E1100" s="90">
        <v>-0.68830174</v>
      </c>
      <c r="F1100" s="89">
        <v>0</v>
      </c>
      <c r="G1100" s="90">
        <v>-0.68830174</v>
      </c>
      <c r="H1100" s="90">
        <v>0</v>
      </c>
      <c r="I1100" s="90">
        <v>0</v>
      </c>
      <c r="J1100" s="89">
        <v>0</v>
      </c>
    </row>
    <row r="1101" spans="1:10" x14ac:dyDescent="0.2">
      <c r="A1101">
        <f t="shared" si="18"/>
        <v>14</v>
      </c>
      <c r="B1101" s="136">
        <v>43800</v>
      </c>
      <c r="C1101" s="89" t="s">
        <v>158</v>
      </c>
      <c r="D1101" s="89" t="s">
        <v>55</v>
      </c>
      <c r="E1101" s="90">
        <v>-0.85452792</v>
      </c>
      <c r="F1101" s="89">
        <v>0</v>
      </c>
      <c r="G1101" s="90">
        <v>-0.85452792</v>
      </c>
      <c r="H1101" s="90">
        <v>1.26E-2</v>
      </c>
      <c r="I1101" s="90">
        <v>-1.0767051792E-2</v>
      </c>
      <c r="J1101" s="89">
        <v>0</v>
      </c>
    </row>
    <row r="1102" spans="1:10" x14ac:dyDescent="0.2">
      <c r="A1102">
        <f t="shared" si="18"/>
        <v>14</v>
      </c>
      <c r="B1102" s="136">
        <v>43800</v>
      </c>
      <c r="C1102" s="89" t="s">
        <v>159</v>
      </c>
      <c r="D1102" s="89" t="s">
        <v>55</v>
      </c>
      <c r="E1102" s="90">
        <v>-0.41627248</v>
      </c>
      <c r="F1102" s="89">
        <v>0</v>
      </c>
      <c r="G1102" s="90">
        <v>-0.41627248</v>
      </c>
      <c r="H1102" s="90">
        <v>0</v>
      </c>
      <c r="I1102" s="90">
        <v>0</v>
      </c>
      <c r="J1102" s="89">
        <v>0</v>
      </c>
    </row>
    <row r="1103" spans="1:10" x14ac:dyDescent="0.2">
      <c r="A1103">
        <f t="shared" si="18"/>
        <v>14</v>
      </c>
      <c r="B1103" s="136">
        <v>43831</v>
      </c>
      <c r="C1103" s="89" t="s">
        <v>156</v>
      </c>
      <c r="D1103" s="89" t="s">
        <v>55</v>
      </c>
      <c r="E1103" s="90">
        <v>1.94723709</v>
      </c>
      <c r="F1103" s="89">
        <v>0</v>
      </c>
      <c r="G1103" s="90">
        <v>1.94723709</v>
      </c>
      <c r="H1103" s="90">
        <v>0</v>
      </c>
      <c r="I1103" s="90">
        <v>0</v>
      </c>
      <c r="J1103" s="89">
        <v>0</v>
      </c>
    </row>
    <row r="1104" spans="1:10" x14ac:dyDescent="0.2">
      <c r="A1104">
        <f t="shared" si="18"/>
        <v>14</v>
      </c>
      <c r="B1104" s="136">
        <v>43831</v>
      </c>
      <c r="C1104" s="89" t="s">
        <v>157</v>
      </c>
      <c r="D1104" s="89" t="s">
        <v>55</v>
      </c>
      <c r="E1104" s="90">
        <v>-0.68413312999999998</v>
      </c>
      <c r="F1104" s="89">
        <v>0</v>
      </c>
      <c r="G1104" s="90">
        <v>-0.68413312999999998</v>
      </c>
      <c r="H1104" s="90">
        <v>0</v>
      </c>
      <c r="I1104" s="90">
        <v>0</v>
      </c>
      <c r="J1104" s="89">
        <v>0</v>
      </c>
    </row>
    <row r="1105" spans="1:10" x14ac:dyDescent="0.2">
      <c r="A1105">
        <f t="shared" si="18"/>
        <v>14</v>
      </c>
      <c r="B1105" s="136">
        <v>43831</v>
      </c>
      <c r="C1105" s="89" t="s">
        <v>158</v>
      </c>
      <c r="D1105" s="89" t="s">
        <v>55</v>
      </c>
      <c r="E1105" s="90">
        <v>-0.84935258999999996</v>
      </c>
      <c r="F1105" s="89">
        <v>0</v>
      </c>
      <c r="G1105" s="90">
        <v>-0.84935258999999996</v>
      </c>
      <c r="H1105" s="90">
        <v>1.26E-2</v>
      </c>
      <c r="I1105" s="90">
        <v>-1.0701842634E-2</v>
      </c>
      <c r="J1105" s="89">
        <v>0</v>
      </c>
    </row>
    <row r="1106" spans="1:10" x14ac:dyDescent="0.2">
      <c r="A1106">
        <f t="shared" si="18"/>
        <v>14</v>
      </c>
      <c r="B1106" s="136">
        <v>43831</v>
      </c>
      <c r="C1106" s="89" t="s">
        <v>159</v>
      </c>
      <c r="D1106" s="89" t="s">
        <v>55</v>
      </c>
      <c r="E1106" s="90">
        <v>-0.41375137000000001</v>
      </c>
      <c r="F1106" s="89">
        <v>0</v>
      </c>
      <c r="G1106" s="90">
        <v>-0.41375137000000001</v>
      </c>
      <c r="H1106" s="90">
        <v>0</v>
      </c>
      <c r="I1106" s="90">
        <v>0</v>
      </c>
      <c r="J1106" s="89">
        <v>0</v>
      </c>
    </row>
    <row r="1107" spans="1:10" x14ac:dyDescent="0.2">
      <c r="A1107">
        <f t="shared" si="18"/>
        <v>14</v>
      </c>
      <c r="B1107" s="136">
        <v>43862</v>
      </c>
      <c r="C1107" s="89" t="s">
        <v>156</v>
      </c>
      <c r="D1107" s="89" t="s">
        <v>55</v>
      </c>
      <c r="E1107" s="90">
        <v>1.8105650900000001</v>
      </c>
      <c r="F1107" s="89">
        <v>0</v>
      </c>
      <c r="G1107" s="90">
        <v>1.8105650900000001</v>
      </c>
      <c r="H1107" s="90">
        <v>0</v>
      </c>
      <c r="I1107" s="90">
        <v>0</v>
      </c>
      <c r="J1107" s="89">
        <v>0</v>
      </c>
    </row>
    <row r="1108" spans="1:10" x14ac:dyDescent="0.2">
      <c r="A1108">
        <f t="shared" si="18"/>
        <v>14</v>
      </c>
      <c r="B1108" s="136">
        <v>43862</v>
      </c>
      <c r="C1108" s="89" t="s">
        <v>157</v>
      </c>
      <c r="D1108" s="89" t="s">
        <v>55</v>
      </c>
      <c r="E1108" s="90">
        <v>-0.63611543000000004</v>
      </c>
      <c r="F1108" s="89">
        <v>0</v>
      </c>
      <c r="G1108" s="90">
        <v>-0.63611543000000004</v>
      </c>
      <c r="H1108" s="90">
        <v>0</v>
      </c>
      <c r="I1108" s="90">
        <v>0</v>
      </c>
      <c r="J1108" s="89">
        <v>0</v>
      </c>
    </row>
    <row r="1109" spans="1:10" x14ac:dyDescent="0.2">
      <c r="A1109">
        <f t="shared" si="18"/>
        <v>14</v>
      </c>
      <c r="B1109" s="136">
        <v>43862</v>
      </c>
      <c r="C1109" s="89" t="s">
        <v>158</v>
      </c>
      <c r="D1109" s="89" t="s">
        <v>55</v>
      </c>
      <c r="E1109" s="90">
        <v>-0.78973852</v>
      </c>
      <c r="F1109" s="89">
        <v>0</v>
      </c>
      <c r="G1109" s="90">
        <v>-0.78973852</v>
      </c>
      <c r="H1109" s="90">
        <v>1.26E-2</v>
      </c>
      <c r="I1109" s="90">
        <v>-9.9507053519999993E-3</v>
      </c>
      <c r="J1109" s="89">
        <v>0</v>
      </c>
    </row>
    <row r="1110" spans="1:10" x14ac:dyDescent="0.2">
      <c r="A1110">
        <f t="shared" si="18"/>
        <v>14</v>
      </c>
      <c r="B1110" s="136">
        <v>43862</v>
      </c>
      <c r="C1110" s="89" t="s">
        <v>159</v>
      </c>
      <c r="D1110" s="89" t="s">
        <v>55</v>
      </c>
      <c r="E1110" s="90">
        <v>-0.38471114000000001</v>
      </c>
      <c r="F1110" s="89">
        <v>0</v>
      </c>
      <c r="G1110" s="90">
        <v>-0.38471114000000001</v>
      </c>
      <c r="H1110" s="90">
        <v>0</v>
      </c>
      <c r="I1110" s="90">
        <v>0</v>
      </c>
      <c r="J1110" s="89">
        <v>0</v>
      </c>
    </row>
    <row r="1111" spans="1:10" x14ac:dyDescent="0.2">
      <c r="A1111">
        <f t="shared" si="18"/>
        <v>14</v>
      </c>
      <c r="B1111" s="136">
        <v>43891</v>
      </c>
      <c r="C1111" s="89" t="s">
        <v>156</v>
      </c>
      <c r="D1111" s="89" t="s">
        <v>55</v>
      </c>
      <c r="E1111" s="90">
        <v>1.9244416099999999</v>
      </c>
      <c r="F1111" s="89">
        <v>0</v>
      </c>
      <c r="G1111" s="90">
        <v>1.9244416099999999</v>
      </c>
      <c r="H1111" s="90">
        <v>0</v>
      </c>
      <c r="I1111" s="90">
        <v>0</v>
      </c>
      <c r="J1111" s="89">
        <v>0</v>
      </c>
    </row>
    <row r="1112" spans="1:10" x14ac:dyDescent="0.2">
      <c r="A1112">
        <f t="shared" si="18"/>
        <v>14</v>
      </c>
      <c r="B1112" s="136">
        <v>43891</v>
      </c>
      <c r="C1112" s="89" t="s">
        <v>157</v>
      </c>
      <c r="D1112" s="89" t="s">
        <v>55</v>
      </c>
      <c r="E1112" s="90">
        <v>-0.67612428000000002</v>
      </c>
      <c r="F1112" s="89">
        <v>0</v>
      </c>
      <c r="G1112" s="90">
        <v>-0.67612428000000002</v>
      </c>
      <c r="H1112" s="90">
        <v>0</v>
      </c>
      <c r="I1112" s="90">
        <v>0</v>
      </c>
      <c r="J1112" s="89">
        <v>0</v>
      </c>
    </row>
    <row r="1113" spans="1:10" x14ac:dyDescent="0.2">
      <c r="A1113">
        <f t="shared" si="18"/>
        <v>14</v>
      </c>
      <c r="B1113" s="136">
        <v>43891</v>
      </c>
      <c r="C1113" s="89" t="s">
        <v>158</v>
      </c>
      <c r="D1113" s="89" t="s">
        <v>55</v>
      </c>
      <c r="E1113" s="90">
        <v>-0.83940957000000005</v>
      </c>
      <c r="F1113" s="89">
        <v>0</v>
      </c>
      <c r="G1113" s="90">
        <v>-0.83940957000000005</v>
      </c>
      <c r="H1113" s="90">
        <v>1.26E-2</v>
      </c>
      <c r="I1113" s="90">
        <v>-1.0576560582000001E-2</v>
      </c>
      <c r="J1113" s="89">
        <v>0</v>
      </c>
    </row>
    <row r="1114" spans="1:10" x14ac:dyDescent="0.2">
      <c r="A1114">
        <f t="shared" si="18"/>
        <v>14</v>
      </c>
      <c r="B1114" s="136">
        <v>43891</v>
      </c>
      <c r="C1114" s="89" t="s">
        <v>159</v>
      </c>
      <c r="D1114" s="89" t="s">
        <v>55</v>
      </c>
      <c r="E1114" s="90">
        <v>-0.40890776000000001</v>
      </c>
      <c r="F1114" s="89">
        <v>0</v>
      </c>
      <c r="G1114" s="90">
        <v>-0.40890776000000001</v>
      </c>
      <c r="H1114" s="90">
        <v>0</v>
      </c>
      <c r="I1114" s="90">
        <v>0</v>
      </c>
      <c r="J1114" s="89">
        <v>0</v>
      </c>
    </row>
    <row r="1115" spans="1:10" x14ac:dyDescent="0.2">
      <c r="A1115">
        <f t="shared" si="18"/>
        <v>14</v>
      </c>
      <c r="B1115" s="136">
        <v>43922</v>
      </c>
      <c r="C1115" s="89" t="s">
        <v>156</v>
      </c>
      <c r="D1115" s="89" t="s">
        <v>55</v>
      </c>
      <c r="E1115" s="90">
        <v>1.85104928</v>
      </c>
      <c r="F1115" s="89">
        <v>0</v>
      </c>
      <c r="G1115" s="90">
        <v>1.85104928</v>
      </c>
      <c r="H1115" s="90">
        <v>0</v>
      </c>
      <c r="I1115" s="90">
        <v>0</v>
      </c>
      <c r="J1115" s="89">
        <v>0</v>
      </c>
    </row>
    <row r="1116" spans="1:10" x14ac:dyDescent="0.2">
      <c r="A1116">
        <f t="shared" si="18"/>
        <v>14</v>
      </c>
      <c r="B1116" s="136">
        <v>43922</v>
      </c>
      <c r="C1116" s="89" t="s">
        <v>157</v>
      </c>
      <c r="D1116" s="89" t="s">
        <v>55</v>
      </c>
      <c r="E1116" s="90">
        <v>-0.65033896000000002</v>
      </c>
      <c r="F1116" s="89">
        <v>0</v>
      </c>
      <c r="G1116" s="90">
        <v>-0.65033896000000002</v>
      </c>
      <c r="H1116" s="90">
        <v>0</v>
      </c>
      <c r="I1116" s="90">
        <v>0</v>
      </c>
      <c r="J1116" s="89">
        <v>0</v>
      </c>
    </row>
    <row r="1117" spans="1:10" x14ac:dyDescent="0.2">
      <c r="A1117">
        <f t="shared" si="18"/>
        <v>14</v>
      </c>
      <c r="B1117" s="136">
        <v>43922</v>
      </c>
      <c r="C1117" s="89" t="s">
        <v>158</v>
      </c>
      <c r="D1117" s="89" t="s">
        <v>55</v>
      </c>
      <c r="E1117" s="90">
        <v>-0.80739704999999995</v>
      </c>
      <c r="F1117" s="89">
        <v>0</v>
      </c>
      <c r="G1117" s="90">
        <v>-0.80739704999999995</v>
      </c>
      <c r="H1117" s="90">
        <v>1.26E-2</v>
      </c>
      <c r="I1117" s="90">
        <v>-1.017320283E-2</v>
      </c>
      <c r="J1117" s="89">
        <v>0</v>
      </c>
    </row>
    <row r="1118" spans="1:10" x14ac:dyDescent="0.2">
      <c r="A1118">
        <f t="shared" si="18"/>
        <v>14</v>
      </c>
      <c r="B1118" s="136">
        <v>43922</v>
      </c>
      <c r="C1118" s="89" t="s">
        <v>159</v>
      </c>
      <c r="D1118" s="89" t="s">
        <v>55</v>
      </c>
      <c r="E1118" s="90">
        <v>-0.39331326999999999</v>
      </c>
      <c r="F1118" s="89">
        <v>0</v>
      </c>
      <c r="G1118" s="90">
        <v>-0.39331326999999999</v>
      </c>
      <c r="H1118" s="90">
        <v>0</v>
      </c>
      <c r="I1118" s="90">
        <v>0</v>
      </c>
      <c r="J1118" s="89">
        <v>0</v>
      </c>
    </row>
    <row r="1119" spans="1:10" x14ac:dyDescent="0.2">
      <c r="A1119">
        <f t="shared" si="18"/>
        <v>14</v>
      </c>
      <c r="B1119" s="136">
        <v>43952</v>
      </c>
      <c r="C1119" s="89" t="s">
        <v>156</v>
      </c>
      <c r="D1119" s="89" t="s">
        <v>55</v>
      </c>
      <c r="E1119" s="90">
        <v>1.9014934999999999</v>
      </c>
      <c r="F1119" s="89">
        <v>0</v>
      </c>
      <c r="G1119" s="90">
        <v>1.9014934999999999</v>
      </c>
      <c r="H1119" s="90">
        <v>0</v>
      </c>
      <c r="I1119" s="90">
        <v>0</v>
      </c>
      <c r="J1119" s="89">
        <v>0</v>
      </c>
    </row>
    <row r="1120" spans="1:10" x14ac:dyDescent="0.2">
      <c r="A1120">
        <f t="shared" si="18"/>
        <v>14</v>
      </c>
      <c r="B1120" s="136">
        <v>43952</v>
      </c>
      <c r="C1120" s="89" t="s">
        <v>157</v>
      </c>
      <c r="D1120" s="89" t="s">
        <v>55</v>
      </c>
      <c r="E1120" s="90">
        <v>-0.66806178999999999</v>
      </c>
      <c r="F1120" s="89">
        <v>0</v>
      </c>
      <c r="G1120" s="90">
        <v>-0.66806178999999999</v>
      </c>
      <c r="H1120" s="90">
        <v>0</v>
      </c>
      <c r="I1120" s="90">
        <v>0</v>
      </c>
      <c r="J1120" s="89">
        <v>0</v>
      </c>
    </row>
    <row r="1121" spans="1:10" x14ac:dyDescent="0.2">
      <c r="A1121">
        <f t="shared" si="18"/>
        <v>14</v>
      </c>
      <c r="B1121" s="136">
        <v>43952</v>
      </c>
      <c r="C1121" s="89" t="s">
        <v>158</v>
      </c>
      <c r="D1121" s="89" t="s">
        <v>55</v>
      </c>
      <c r="E1121" s="90">
        <v>-0.82939998999999998</v>
      </c>
      <c r="F1121" s="89">
        <v>0</v>
      </c>
      <c r="G1121" s="90">
        <v>-0.82939998999999998</v>
      </c>
      <c r="H1121" s="90">
        <v>1.26E-2</v>
      </c>
      <c r="I1121" s="90">
        <v>-1.0450439874E-2</v>
      </c>
      <c r="J1121" s="89">
        <v>0</v>
      </c>
    </row>
    <row r="1122" spans="1:10" x14ac:dyDescent="0.2">
      <c r="A1122">
        <f t="shared" si="18"/>
        <v>14</v>
      </c>
      <c r="B1122" s="136">
        <v>43952</v>
      </c>
      <c r="C1122" s="89" t="s">
        <v>159</v>
      </c>
      <c r="D1122" s="89" t="s">
        <v>55</v>
      </c>
      <c r="E1122" s="90">
        <v>-0.40403171999999998</v>
      </c>
      <c r="F1122" s="89">
        <v>0</v>
      </c>
      <c r="G1122" s="90">
        <v>-0.40403171999999998</v>
      </c>
      <c r="H1122" s="90">
        <v>0</v>
      </c>
      <c r="I1122" s="90">
        <v>0</v>
      </c>
      <c r="J1122" s="89">
        <v>0</v>
      </c>
    </row>
    <row r="1123" spans="1:10" x14ac:dyDescent="0.2">
      <c r="A1123">
        <f t="shared" si="18"/>
        <v>14</v>
      </c>
      <c r="B1123" s="136">
        <v>43983</v>
      </c>
      <c r="C1123" s="89" t="s">
        <v>156</v>
      </c>
      <c r="D1123" s="89" t="s">
        <v>55</v>
      </c>
      <c r="E1123" s="90">
        <v>1.82895355</v>
      </c>
      <c r="F1123" s="89">
        <v>0</v>
      </c>
      <c r="G1123" s="90">
        <v>1.82895355</v>
      </c>
      <c r="H1123" s="90">
        <v>0</v>
      </c>
      <c r="I1123" s="90">
        <v>0</v>
      </c>
      <c r="J1123" s="89">
        <v>0</v>
      </c>
    </row>
    <row r="1124" spans="1:10" x14ac:dyDescent="0.2">
      <c r="A1124">
        <f t="shared" si="18"/>
        <v>14</v>
      </c>
      <c r="B1124" s="136">
        <v>43983</v>
      </c>
      <c r="C1124" s="89" t="s">
        <v>157</v>
      </c>
      <c r="D1124" s="89" t="s">
        <v>55</v>
      </c>
      <c r="E1124" s="90">
        <v>-0.64257595000000001</v>
      </c>
      <c r="F1124" s="89">
        <v>0</v>
      </c>
      <c r="G1124" s="90">
        <v>-0.64257595000000001</v>
      </c>
      <c r="H1124" s="90">
        <v>0</v>
      </c>
      <c r="I1124" s="90">
        <v>0</v>
      </c>
      <c r="J1124" s="89">
        <v>0</v>
      </c>
    </row>
    <row r="1125" spans="1:10" x14ac:dyDescent="0.2">
      <c r="A1125">
        <f t="shared" si="18"/>
        <v>14</v>
      </c>
      <c r="B1125" s="136">
        <v>43983</v>
      </c>
      <c r="C1125" s="89" t="s">
        <v>158</v>
      </c>
      <c r="D1125" s="89" t="s">
        <v>55</v>
      </c>
      <c r="E1125" s="90">
        <v>-0.79775925999999997</v>
      </c>
      <c r="F1125" s="89">
        <v>0</v>
      </c>
      <c r="G1125" s="90">
        <v>-0.79775925999999997</v>
      </c>
      <c r="H1125" s="90">
        <v>1.26E-2</v>
      </c>
      <c r="I1125" s="90">
        <v>-1.0051766675999999E-2</v>
      </c>
      <c r="J1125" s="89">
        <v>0</v>
      </c>
    </row>
    <row r="1126" spans="1:10" x14ac:dyDescent="0.2">
      <c r="A1126">
        <f t="shared" si="18"/>
        <v>14</v>
      </c>
      <c r="B1126" s="136">
        <v>43983</v>
      </c>
      <c r="C1126" s="89" t="s">
        <v>159</v>
      </c>
      <c r="D1126" s="89" t="s">
        <v>55</v>
      </c>
      <c r="E1126" s="90">
        <v>-0.38861834000000001</v>
      </c>
      <c r="F1126" s="89">
        <v>0</v>
      </c>
      <c r="G1126" s="90">
        <v>-0.38861834000000001</v>
      </c>
      <c r="H1126" s="90">
        <v>0</v>
      </c>
      <c r="I1126" s="90">
        <v>0</v>
      </c>
      <c r="J1126" s="89">
        <v>0</v>
      </c>
    </row>
    <row r="1127" spans="1:10" x14ac:dyDescent="0.2">
      <c r="A1127">
        <f t="shared" si="18"/>
        <v>14</v>
      </c>
      <c r="B1127" s="136">
        <v>44013</v>
      </c>
      <c r="C1127" s="89" t="s">
        <v>156</v>
      </c>
      <c r="D1127" s="89" t="s">
        <v>55</v>
      </c>
      <c r="E1127" s="90">
        <v>1.87877297</v>
      </c>
      <c r="F1127" s="89">
        <v>0</v>
      </c>
      <c r="G1127" s="90">
        <v>1.87877297</v>
      </c>
      <c r="H1127" s="90">
        <v>0</v>
      </c>
      <c r="I1127" s="90">
        <v>0</v>
      </c>
      <c r="J1127" s="89">
        <v>0</v>
      </c>
    </row>
    <row r="1128" spans="1:10" x14ac:dyDescent="0.2">
      <c r="A1128">
        <f t="shared" si="18"/>
        <v>14</v>
      </c>
      <c r="B1128" s="136">
        <v>44013</v>
      </c>
      <c r="C1128" s="89" t="s">
        <v>157</v>
      </c>
      <c r="D1128" s="89" t="s">
        <v>55</v>
      </c>
      <c r="E1128" s="90">
        <v>-0.66007927</v>
      </c>
      <c r="F1128" s="89">
        <v>0</v>
      </c>
      <c r="G1128" s="90">
        <v>-0.66007927</v>
      </c>
      <c r="H1128" s="90">
        <v>0</v>
      </c>
      <c r="I1128" s="90">
        <v>0</v>
      </c>
      <c r="J1128" s="89">
        <v>0</v>
      </c>
    </row>
    <row r="1129" spans="1:10" x14ac:dyDescent="0.2">
      <c r="A1129">
        <f t="shared" si="18"/>
        <v>14</v>
      </c>
      <c r="B1129" s="136">
        <v>44013</v>
      </c>
      <c r="C1129" s="89" t="s">
        <v>158</v>
      </c>
      <c r="D1129" s="89" t="s">
        <v>55</v>
      </c>
      <c r="E1129" s="90">
        <v>-0.81948966999999995</v>
      </c>
      <c r="F1129" s="89">
        <v>0</v>
      </c>
      <c r="G1129" s="90">
        <v>-0.81948966999999995</v>
      </c>
      <c r="H1129" s="90">
        <v>1.26E-2</v>
      </c>
      <c r="I1129" s="90">
        <v>-1.0325569841999999E-2</v>
      </c>
      <c r="J1129" s="89">
        <v>0</v>
      </c>
    </row>
    <row r="1130" spans="1:10" x14ac:dyDescent="0.2">
      <c r="A1130">
        <f t="shared" si="18"/>
        <v>14</v>
      </c>
      <c r="B1130" s="136">
        <v>44013</v>
      </c>
      <c r="C1130" s="89" t="s">
        <v>159</v>
      </c>
      <c r="D1130" s="89" t="s">
        <v>55</v>
      </c>
      <c r="E1130" s="90">
        <v>-0.39920402999999999</v>
      </c>
      <c r="F1130" s="89">
        <v>0</v>
      </c>
      <c r="G1130" s="90">
        <v>-0.39920402999999999</v>
      </c>
      <c r="H1130" s="90">
        <v>0</v>
      </c>
      <c r="I1130" s="90">
        <v>0</v>
      </c>
      <c r="J1130" s="89">
        <v>0</v>
      </c>
    </row>
    <row r="1131" spans="1:10" x14ac:dyDescent="0.2">
      <c r="A1131">
        <f t="shared" si="18"/>
        <v>14</v>
      </c>
      <c r="B1131" s="136">
        <v>44044</v>
      </c>
      <c r="C1131" s="89" t="s">
        <v>156</v>
      </c>
      <c r="D1131" s="89" t="s">
        <v>55</v>
      </c>
      <c r="E1131" s="90">
        <v>1.8673131700000001</v>
      </c>
      <c r="F1131" s="89">
        <v>0</v>
      </c>
      <c r="G1131" s="90">
        <v>1.8673131700000001</v>
      </c>
      <c r="H1131" s="90">
        <v>0</v>
      </c>
      <c r="I1131" s="90">
        <v>0</v>
      </c>
      <c r="J1131" s="89">
        <v>0</v>
      </c>
    </row>
    <row r="1132" spans="1:10" x14ac:dyDescent="0.2">
      <c r="A1132">
        <f t="shared" si="18"/>
        <v>14</v>
      </c>
      <c r="B1132" s="136">
        <v>44044</v>
      </c>
      <c r="C1132" s="89" t="s">
        <v>157</v>
      </c>
      <c r="D1132" s="89" t="s">
        <v>55</v>
      </c>
      <c r="E1132" s="90">
        <v>-0.65605303999999998</v>
      </c>
      <c r="F1132" s="89">
        <v>0</v>
      </c>
      <c r="G1132" s="90">
        <v>-0.65605303999999998</v>
      </c>
      <c r="H1132" s="90">
        <v>0</v>
      </c>
      <c r="I1132" s="90">
        <v>0</v>
      </c>
      <c r="J1132" s="89">
        <v>0</v>
      </c>
    </row>
    <row r="1133" spans="1:10" x14ac:dyDescent="0.2">
      <c r="A1133">
        <f t="shared" si="18"/>
        <v>14</v>
      </c>
      <c r="B1133" s="136">
        <v>44044</v>
      </c>
      <c r="C1133" s="89" t="s">
        <v>158</v>
      </c>
      <c r="D1133" s="89" t="s">
        <v>55</v>
      </c>
      <c r="E1133" s="90">
        <v>-0.81449108999999997</v>
      </c>
      <c r="F1133" s="89">
        <v>0</v>
      </c>
      <c r="G1133" s="90">
        <v>-0.81449108999999997</v>
      </c>
      <c r="H1133" s="90">
        <v>1.26E-2</v>
      </c>
      <c r="I1133" s="90">
        <v>-1.0262587734E-2</v>
      </c>
      <c r="J1133" s="89">
        <v>0</v>
      </c>
    </row>
    <row r="1134" spans="1:10" x14ac:dyDescent="0.2">
      <c r="A1134">
        <f t="shared" si="18"/>
        <v>14</v>
      </c>
      <c r="B1134" s="136">
        <v>44044</v>
      </c>
      <c r="C1134" s="89" t="s">
        <v>159</v>
      </c>
      <c r="D1134" s="89" t="s">
        <v>55</v>
      </c>
      <c r="E1134" s="90">
        <v>-0.39676904000000002</v>
      </c>
      <c r="F1134" s="89">
        <v>0</v>
      </c>
      <c r="G1134" s="90">
        <v>-0.39676904000000002</v>
      </c>
      <c r="H1134" s="90">
        <v>0</v>
      </c>
      <c r="I1134" s="90">
        <v>0</v>
      </c>
      <c r="J1134" s="89">
        <v>0</v>
      </c>
    </row>
    <row r="1135" spans="1:10" x14ac:dyDescent="0.2">
      <c r="A1135">
        <f t="shared" si="18"/>
        <v>14</v>
      </c>
      <c r="B1135" s="136">
        <v>44075</v>
      </c>
      <c r="C1135" s="89" t="s">
        <v>156</v>
      </c>
      <c r="D1135" s="89" t="s">
        <v>55</v>
      </c>
      <c r="E1135" s="90">
        <v>1.7960434000000001</v>
      </c>
      <c r="F1135" s="89">
        <v>0</v>
      </c>
      <c r="G1135" s="90">
        <v>1.7960434000000001</v>
      </c>
      <c r="H1135" s="90">
        <v>0</v>
      </c>
      <c r="I1135" s="90">
        <v>0</v>
      </c>
      <c r="J1135" s="89">
        <v>0</v>
      </c>
    </row>
    <row r="1136" spans="1:10" x14ac:dyDescent="0.2">
      <c r="A1136">
        <f t="shared" si="18"/>
        <v>14</v>
      </c>
      <c r="B1136" s="136">
        <v>44075</v>
      </c>
      <c r="C1136" s="89" t="s">
        <v>157</v>
      </c>
      <c r="D1136" s="89" t="s">
        <v>55</v>
      </c>
      <c r="E1136" s="90">
        <v>-0.63101344999999998</v>
      </c>
      <c r="F1136" s="89">
        <v>0</v>
      </c>
      <c r="G1136" s="90">
        <v>-0.63101344999999998</v>
      </c>
      <c r="H1136" s="90">
        <v>0</v>
      </c>
      <c r="I1136" s="90">
        <v>0</v>
      </c>
      <c r="J1136" s="89">
        <v>0</v>
      </c>
    </row>
    <row r="1137" spans="1:10" x14ac:dyDescent="0.2">
      <c r="A1137">
        <f t="shared" si="18"/>
        <v>14</v>
      </c>
      <c r="B1137" s="136">
        <v>44075</v>
      </c>
      <c r="C1137" s="89" t="s">
        <v>158</v>
      </c>
      <c r="D1137" s="89" t="s">
        <v>55</v>
      </c>
      <c r="E1137" s="90">
        <v>-0.7834044</v>
      </c>
      <c r="F1137" s="89">
        <v>0</v>
      </c>
      <c r="G1137" s="90">
        <v>-0.7834044</v>
      </c>
      <c r="H1137" s="90">
        <v>1.26E-2</v>
      </c>
      <c r="I1137" s="90">
        <v>-9.8708954399999993E-3</v>
      </c>
      <c r="J1137" s="89">
        <v>0</v>
      </c>
    </row>
    <row r="1138" spans="1:10" x14ac:dyDescent="0.2">
      <c r="A1138">
        <f t="shared" si="18"/>
        <v>14</v>
      </c>
      <c r="B1138" s="136">
        <v>44075</v>
      </c>
      <c r="C1138" s="89" t="s">
        <v>159</v>
      </c>
      <c r="D1138" s="89" t="s">
        <v>55</v>
      </c>
      <c r="E1138" s="90">
        <v>-0.38162554999999998</v>
      </c>
      <c r="F1138" s="89">
        <v>0</v>
      </c>
      <c r="G1138" s="90">
        <v>-0.38162554999999998</v>
      </c>
      <c r="H1138" s="90">
        <v>0</v>
      </c>
      <c r="I1138" s="90">
        <v>0</v>
      </c>
      <c r="J1138" s="89">
        <v>0</v>
      </c>
    </row>
    <row r="1139" spans="1:10" x14ac:dyDescent="0.2">
      <c r="A1139">
        <f t="shared" si="18"/>
        <v>14</v>
      </c>
      <c r="B1139" s="136">
        <v>44105</v>
      </c>
      <c r="C1139" s="89" t="s">
        <v>156</v>
      </c>
      <c r="D1139" s="89" t="s">
        <v>55</v>
      </c>
      <c r="E1139" s="90">
        <v>1.8449328300000001</v>
      </c>
      <c r="F1139" s="89">
        <v>0</v>
      </c>
      <c r="G1139" s="90">
        <v>1.8449328300000001</v>
      </c>
      <c r="H1139" s="90">
        <v>0</v>
      </c>
      <c r="I1139" s="90">
        <v>0</v>
      </c>
      <c r="J1139" s="89">
        <v>0</v>
      </c>
    </row>
    <row r="1140" spans="1:10" x14ac:dyDescent="0.2">
      <c r="A1140">
        <f t="shared" si="18"/>
        <v>14</v>
      </c>
      <c r="B1140" s="136">
        <v>44105</v>
      </c>
      <c r="C1140" s="89" t="s">
        <v>157</v>
      </c>
      <c r="D1140" s="89" t="s">
        <v>55</v>
      </c>
      <c r="E1140" s="90">
        <v>-0.64819002999999997</v>
      </c>
      <c r="F1140" s="89">
        <v>0</v>
      </c>
      <c r="G1140" s="90">
        <v>-0.64819002999999997</v>
      </c>
      <c r="H1140" s="90">
        <v>0</v>
      </c>
      <c r="I1140" s="90">
        <v>0</v>
      </c>
      <c r="J1140" s="89">
        <v>0</v>
      </c>
    </row>
    <row r="1141" spans="1:10" x14ac:dyDescent="0.2">
      <c r="A1141">
        <f t="shared" si="18"/>
        <v>14</v>
      </c>
      <c r="B1141" s="136">
        <v>44105</v>
      </c>
      <c r="C1141" s="89" t="s">
        <v>158</v>
      </c>
      <c r="D1141" s="89" t="s">
        <v>55</v>
      </c>
      <c r="E1141" s="90">
        <v>-0.80472916000000005</v>
      </c>
      <c r="F1141" s="89">
        <v>0</v>
      </c>
      <c r="G1141" s="90">
        <v>-0.80472916000000005</v>
      </c>
      <c r="H1141" s="90">
        <v>1.26E-2</v>
      </c>
      <c r="I1141" s="90">
        <v>-1.0139587416E-2</v>
      </c>
      <c r="J1141" s="89">
        <v>0</v>
      </c>
    </row>
    <row r="1142" spans="1:10" x14ac:dyDescent="0.2">
      <c r="A1142">
        <f t="shared" si="18"/>
        <v>14</v>
      </c>
      <c r="B1142" s="136">
        <v>44105</v>
      </c>
      <c r="C1142" s="89" t="s">
        <v>159</v>
      </c>
      <c r="D1142" s="89" t="s">
        <v>55</v>
      </c>
      <c r="E1142" s="90">
        <v>-0.39201364</v>
      </c>
      <c r="F1142" s="89">
        <v>0</v>
      </c>
      <c r="G1142" s="90">
        <v>-0.39201364</v>
      </c>
      <c r="H1142" s="90">
        <v>0</v>
      </c>
      <c r="I1142" s="90">
        <v>0</v>
      </c>
      <c r="J1142" s="89">
        <v>0</v>
      </c>
    </row>
    <row r="1143" spans="1:10" x14ac:dyDescent="0.2">
      <c r="A1143">
        <f t="shared" si="18"/>
        <v>14</v>
      </c>
      <c r="B1143" s="136">
        <v>44136</v>
      </c>
      <c r="C1143" s="89" t="s">
        <v>156</v>
      </c>
      <c r="D1143" s="89" t="s">
        <v>55</v>
      </c>
      <c r="E1143" s="90">
        <v>1.7744951499999999</v>
      </c>
      <c r="F1143" s="89">
        <v>0</v>
      </c>
      <c r="G1143" s="90">
        <v>1.7744951499999999</v>
      </c>
      <c r="H1143" s="90">
        <v>0</v>
      </c>
      <c r="I1143" s="90">
        <v>0</v>
      </c>
      <c r="J1143" s="89">
        <v>0</v>
      </c>
    </row>
    <row r="1144" spans="1:10" x14ac:dyDescent="0.2">
      <c r="A1144">
        <f t="shared" si="18"/>
        <v>14</v>
      </c>
      <c r="B1144" s="136">
        <v>44136</v>
      </c>
      <c r="C1144" s="89" t="s">
        <v>157</v>
      </c>
      <c r="D1144" s="89" t="s">
        <v>55</v>
      </c>
      <c r="E1144" s="90">
        <v>-0.62344279000000002</v>
      </c>
      <c r="F1144" s="89">
        <v>0</v>
      </c>
      <c r="G1144" s="90">
        <v>-0.62344279000000002</v>
      </c>
      <c r="H1144" s="90">
        <v>0</v>
      </c>
      <c r="I1144" s="90">
        <v>0</v>
      </c>
      <c r="J1144" s="89">
        <v>0</v>
      </c>
    </row>
    <row r="1145" spans="1:10" x14ac:dyDescent="0.2">
      <c r="A1145">
        <f t="shared" si="18"/>
        <v>14</v>
      </c>
      <c r="B1145" s="136">
        <v>44136</v>
      </c>
      <c r="C1145" s="89" t="s">
        <v>158</v>
      </c>
      <c r="D1145" s="89" t="s">
        <v>55</v>
      </c>
      <c r="E1145" s="90">
        <v>-0.77400541</v>
      </c>
      <c r="F1145" s="89">
        <v>0</v>
      </c>
      <c r="G1145" s="90">
        <v>-0.77400541</v>
      </c>
      <c r="H1145" s="90">
        <v>1.26E-2</v>
      </c>
      <c r="I1145" s="90">
        <v>-9.7524681660000005E-3</v>
      </c>
      <c r="J1145" s="89">
        <v>0</v>
      </c>
    </row>
    <row r="1146" spans="1:10" x14ac:dyDescent="0.2">
      <c r="A1146">
        <f t="shared" si="18"/>
        <v>14</v>
      </c>
      <c r="B1146" s="136">
        <v>44136</v>
      </c>
      <c r="C1146" s="89" t="s">
        <v>159</v>
      </c>
      <c r="D1146" s="89" t="s">
        <v>55</v>
      </c>
      <c r="E1146" s="90">
        <v>-0.37704694999999999</v>
      </c>
      <c r="F1146" s="89">
        <v>0</v>
      </c>
      <c r="G1146" s="90">
        <v>-0.37704694999999999</v>
      </c>
      <c r="H1146" s="90">
        <v>0</v>
      </c>
      <c r="I1146" s="90">
        <v>0</v>
      </c>
      <c r="J1146" s="89">
        <v>0</v>
      </c>
    </row>
    <row r="1147" spans="1:10" x14ac:dyDescent="0.2">
      <c r="A1147">
        <f t="shared" si="18"/>
        <v>14</v>
      </c>
      <c r="B1147" s="136">
        <v>44166</v>
      </c>
      <c r="C1147" s="89" t="s">
        <v>156</v>
      </c>
      <c r="D1147" s="89" t="s">
        <v>55</v>
      </c>
      <c r="E1147" s="90">
        <v>1.82277603</v>
      </c>
      <c r="F1147" s="89">
        <v>0</v>
      </c>
      <c r="G1147" s="90">
        <v>1.82277603</v>
      </c>
      <c r="H1147" s="90">
        <v>0</v>
      </c>
      <c r="I1147" s="90">
        <v>0</v>
      </c>
      <c r="J1147" s="89">
        <v>0</v>
      </c>
    </row>
    <row r="1148" spans="1:10" x14ac:dyDescent="0.2">
      <c r="A1148">
        <f t="shared" si="18"/>
        <v>14</v>
      </c>
      <c r="B1148" s="136">
        <v>44166</v>
      </c>
      <c r="C1148" s="89" t="s">
        <v>157</v>
      </c>
      <c r="D1148" s="89" t="s">
        <v>55</v>
      </c>
      <c r="E1148" s="90">
        <v>-0.64040556999999998</v>
      </c>
      <c r="F1148" s="89">
        <v>0</v>
      </c>
      <c r="G1148" s="90">
        <v>-0.64040556999999998</v>
      </c>
      <c r="H1148" s="90">
        <v>0</v>
      </c>
      <c r="I1148" s="90">
        <v>0</v>
      </c>
      <c r="J1148" s="89">
        <v>0</v>
      </c>
    </row>
    <row r="1149" spans="1:10" x14ac:dyDescent="0.2">
      <c r="A1149">
        <f t="shared" si="18"/>
        <v>14</v>
      </c>
      <c r="B1149" s="136">
        <v>44166</v>
      </c>
      <c r="C1149" s="89" t="s">
        <v>158</v>
      </c>
      <c r="D1149" s="89" t="s">
        <v>55</v>
      </c>
      <c r="E1149" s="90">
        <v>-0.79506473</v>
      </c>
      <c r="F1149" s="89">
        <v>0</v>
      </c>
      <c r="G1149" s="90">
        <v>-0.79506473</v>
      </c>
      <c r="H1149" s="90">
        <v>1.26E-2</v>
      </c>
      <c r="I1149" s="90">
        <v>-1.0017815598E-2</v>
      </c>
      <c r="J1149" s="89">
        <v>0</v>
      </c>
    </row>
    <row r="1150" spans="1:10" x14ac:dyDescent="0.2">
      <c r="A1150">
        <f t="shared" si="18"/>
        <v>14</v>
      </c>
      <c r="B1150" s="136">
        <v>44166</v>
      </c>
      <c r="C1150" s="89" t="s">
        <v>159</v>
      </c>
      <c r="D1150" s="89" t="s">
        <v>55</v>
      </c>
      <c r="E1150" s="90">
        <v>-0.38730573000000001</v>
      </c>
      <c r="F1150" s="89">
        <v>0</v>
      </c>
      <c r="G1150" s="90">
        <v>-0.38730573000000001</v>
      </c>
      <c r="H1150" s="90">
        <v>0</v>
      </c>
      <c r="I1150" s="90">
        <v>0</v>
      </c>
      <c r="J1150" s="89">
        <v>0</v>
      </c>
    </row>
  </sheetData>
  <autoFilter ref="A3:X587">
    <filterColumn colId="0">
      <filters>
        <filter val="14"/>
      </filters>
    </filterColumn>
  </autoFilter>
  <phoneticPr fontId="0" type="noConversion"/>
  <pageMargins left="0.18" right="0.18" top="1" bottom="1" header="0.5" footer="0.5"/>
  <pageSetup scale="77" fitToHeight="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4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customWidth="1"/>
    <col min="6" max="6" width="12.5703125" customWidth="1"/>
    <col min="7" max="7" width="6.28515625" customWidth="1"/>
    <col min="8" max="8" width="8.140625" bestFit="1" customWidth="1"/>
    <col min="9" max="9" width="8.140625" customWidth="1"/>
    <col min="10" max="10" width="8.5703125" customWidth="1"/>
    <col min="11" max="11" width="8.85546875" customWidth="1"/>
    <col min="12" max="13" width="8.140625" customWidth="1"/>
    <col min="14" max="14" width="7.7109375" customWidth="1"/>
    <col min="15" max="15" width="8.140625" customWidth="1"/>
    <col min="16" max="16" width="7.7109375" customWidth="1"/>
    <col min="17" max="17" width="13.85546875" customWidth="1"/>
    <col min="18" max="18" width="5" customWidth="1"/>
  </cols>
  <sheetData>
    <row r="1" spans="1:24" ht="16.5" thickBot="1" x14ac:dyDescent="0.25">
      <c r="A1" t="s">
        <v>133</v>
      </c>
      <c r="B1" s="93" t="s">
        <v>134</v>
      </c>
      <c r="C1" s="60" t="s">
        <v>41</v>
      </c>
      <c r="D1" s="59">
        <f>SUM(D4:D65536)</f>
        <v>0</v>
      </c>
    </row>
    <row r="2" spans="1:24" x14ac:dyDescent="0.2">
      <c r="B2" s="62" t="s">
        <v>3</v>
      </c>
      <c r="C2" s="9"/>
      <c r="D2" s="82" t="s">
        <v>5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4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customWidth="1"/>
    <col min="6" max="6" width="12.5703125" customWidth="1"/>
    <col min="7" max="7" width="11.5703125" customWidth="1"/>
    <col min="8" max="8" width="12" customWidth="1"/>
    <col min="9" max="9" width="11.7109375" customWidth="1"/>
    <col min="10" max="10" width="10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187</v>
      </c>
      <c r="B1" s="93" t="s">
        <v>188</v>
      </c>
      <c r="C1" s="60" t="s">
        <v>41</v>
      </c>
      <c r="D1" s="59">
        <f>SUM(D4:D65536)</f>
        <v>-12</v>
      </c>
    </row>
    <row r="2" spans="1:24" x14ac:dyDescent="0.2">
      <c r="B2" s="62" t="s">
        <v>3</v>
      </c>
      <c r="C2" s="9"/>
      <c r="D2" s="82" t="s">
        <v>5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>
        <f>INDEX(BucketTable,MATCH(B4,SumMonths,0),1)</f>
        <v>1</v>
      </c>
      <c r="B4" s="136">
        <v>37316</v>
      </c>
      <c r="C4" s="89" t="s">
        <v>155</v>
      </c>
      <c r="D4" s="90">
        <v>-12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4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style="90" customWidth="1"/>
    <col min="6" max="6" width="12.5703125" style="89" customWidth="1"/>
    <col min="7" max="7" width="11.5703125" style="90" customWidth="1"/>
    <col min="8" max="8" width="12" style="90" customWidth="1"/>
    <col min="9" max="9" width="11.7109375" style="90" customWidth="1"/>
    <col min="10" max="10" width="10" style="89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189</v>
      </c>
      <c r="B1" s="93" t="s">
        <v>190</v>
      </c>
      <c r="C1" s="60" t="s">
        <v>41</v>
      </c>
      <c r="D1" s="59">
        <f>SUM(D4:D65536)</f>
        <v>-29.978429760000001</v>
      </c>
      <c r="E1" s="59" t="e">
        <f>SUM(#REF!)</f>
        <v>#REF!</v>
      </c>
      <c r="F1" s="60" t="s">
        <v>48</v>
      </c>
      <c r="G1" s="59" t="e">
        <f>SUM(#REF!)</f>
        <v>#REF!</v>
      </c>
      <c r="H1" s="91" t="s">
        <v>96</v>
      </c>
      <c r="I1" s="91"/>
      <c r="J1" s="92"/>
    </row>
    <row r="2" spans="1:24" x14ac:dyDescent="0.2">
      <c r="B2" s="62" t="s">
        <v>3</v>
      </c>
      <c r="C2" s="9"/>
      <c r="D2" s="82" t="s">
        <v>5</v>
      </c>
      <c r="E2" s="82" t="s">
        <v>5</v>
      </c>
      <c r="F2" s="62" t="s">
        <v>69</v>
      </c>
      <c r="G2" s="63" t="s">
        <v>52</v>
      </c>
      <c r="H2" s="62" t="s">
        <v>45</v>
      </c>
      <c r="I2" s="63" t="s">
        <v>47</v>
      </c>
      <c r="J2" s="86" t="s">
        <v>64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7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>
        <f>INDEX(BucketTable,MATCH(B4,SumMonths,0),1)</f>
        <v>2</v>
      </c>
      <c r="B4" s="136">
        <v>37347</v>
      </c>
      <c r="C4" s="89" t="s">
        <v>155</v>
      </c>
      <c r="D4" s="90">
        <v>-29.978429760000001</v>
      </c>
    </row>
  </sheetData>
  <autoFilter ref="A3:X3"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4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customWidth="1"/>
    <col min="6" max="6" width="12.5703125" customWidth="1"/>
    <col min="7" max="7" width="11.5703125" customWidth="1"/>
    <col min="8" max="8" width="12" customWidth="1"/>
    <col min="9" max="9" width="11.7109375" customWidth="1"/>
    <col min="10" max="10" width="10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135</v>
      </c>
      <c r="B1" s="93" t="s">
        <v>136</v>
      </c>
      <c r="C1" s="60" t="s">
        <v>41</v>
      </c>
      <c r="D1" s="59">
        <f>SUM(D4:D65536)</f>
        <v>0</v>
      </c>
    </row>
    <row r="2" spans="1:24" x14ac:dyDescent="0.2">
      <c r="B2" s="62" t="s">
        <v>3</v>
      </c>
      <c r="C2" s="9"/>
      <c r="D2" s="82" t="s">
        <v>5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4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style="90" customWidth="1"/>
    <col min="6" max="6" width="12.5703125" style="89" customWidth="1"/>
    <col min="7" max="7" width="11.5703125" style="90" customWidth="1"/>
    <col min="8" max="8" width="12" style="90" customWidth="1"/>
    <col min="9" max="9" width="11.7109375" style="90" customWidth="1"/>
    <col min="10" max="10" width="10" style="89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150</v>
      </c>
      <c r="B1" s="93" t="s">
        <v>151</v>
      </c>
      <c r="C1" s="60" t="s">
        <v>41</v>
      </c>
      <c r="D1" s="59">
        <f>SUM(D4:D65536)</f>
        <v>0</v>
      </c>
      <c r="E1" s="59" t="e">
        <f>SUM(#REF!)</f>
        <v>#REF!</v>
      </c>
      <c r="F1" s="60" t="s">
        <v>48</v>
      </c>
      <c r="G1" s="59" t="e">
        <f>SUM(#REF!)</f>
        <v>#REF!</v>
      </c>
      <c r="H1" s="91" t="s">
        <v>140</v>
      </c>
      <c r="I1" s="91"/>
      <c r="J1" s="92"/>
    </row>
    <row r="2" spans="1:24" x14ac:dyDescent="0.2">
      <c r="B2" s="62" t="s">
        <v>3</v>
      </c>
      <c r="C2" s="9"/>
      <c r="D2" s="82" t="s">
        <v>5</v>
      </c>
      <c r="E2" s="82" t="s">
        <v>5</v>
      </c>
      <c r="F2" s="62" t="s">
        <v>69</v>
      </c>
      <c r="G2" s="63" t="s">
        <v>52</v>
      </c>
      <c r="H2" s="62" t="s">
        <v>45</v>
      </c>
      <c r="I2" s="63" t="s">
        <v>47</v>
      </c>
      <c r="J2" s="86" t="s">
        <v>64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7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4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89" customWidth="1"/>
    <col min="5" max="5" width="13.85546875" style="90" customWidth="1"/>
    <col min="6" max="6" width="12.5703125" style="89" customWidth="1"/>
    <col min="7" max="7" width="11.5703125" style="90" customWidth="1"/>
    <col min="8" max="8" width="12" style="90" customWidth="1"/>
    <col min="9" max="9" width="11.7109375" style="90" customWidth="1"/>
    <col min="10" max="10" width="10" style="89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145</v>
      </c>
      <c r="B1" s="93" t="s">
        <v>146</v>
      </c>
      <c r="C1" s="1" t="s">
        <v>147</v>
      </c>
      <c r="D1" s="60" t="s">
        <v>148</v>
      </c>
      <c r="E1" s="59">
        <f>SUM(E4:E65536)</f>
        <v>0</v>
      </c>
      <c r="F1" s="60" t="s">
        <v>48</v>
      </c>
      <c r="G1" s="59">
        <f>SUM(G4:G65536)</f>
        <v>0</v>
      </c>
      <c r="H1" s="91" t="s">
        <v>149</v>
      </c>
      <c r="I1" s="91"/>
      <c r="J1" s="92"/>
    </row>
    <row r="2" spans="1:24" x14ac:dyDescent="0.2">
      <c r="B2" s="88" t="s">
        <v>3</v>
      </c>
      <c r="C2" s="9"/>
      <c r="D2" s="9"/>
      <c r="E2" s="82" t="s">
        <v>5</v>
      </c>
      <c r="F2" s="62" t="s">
        <v>69</v>
      </c>
      <c r="G2" s="63" t="s">
        <v>52</v>
      </c>
      <c r="H2" s="62" t="s">
        <v>45</v>
      </c>
      <c r="I2" s="63" t="s">
        <v>47</v>
      </c>
      <c r="J2" s="86" t="s">
        <v>64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0" t="s">
        <v>51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7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4"/>
  <sheetViews>
    <sheetView workbookViewId="0">
      <selection activeCell="C13" sqref="C13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customWidth="1"/>
    <col min="6" max="6" width="12.5703125" customWidth="1"/>
    <col min="7" max="7" width="11.5703125" customWidth="1"/>
    <col min="8" max="8" width="12" customWidth="1"/>
    <col min="9" max="9" width="11.7109375" customWidth="1"/>
    <col min="10" max="10" width="10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143</v>
      </c>
      <c r="B1" s="93" t="s">
        <v>144</v>
      </c>
      <c r="C1" s="60" t="s">
        <v>41</v>
      </c>
      <c r="D1" s="59">
        <f>SUM(D4:D65536)</f>
        <v>0</v>
      </c>
    </row>
    <row r="2" spans="1:24" x14ac:dyDescent="0.2">
      <c r="B2" s="62" t="s">
        <v>3</v>
      </c>
      <c r="C2" s="9"/>
      <c r="D2" s="82" t="s">
        <v>5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15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customWidth="1"/>
    <col min="6" max="6" width="12.5703125" customWidth="1"/>
    <col min="7" max="7" width="11.5703125" customWidth="1"/>
    <col min="8" max="8" width="12" customWidth="1"/>
    <col min="9" max="9" width="11.7109375" customWidth="1"/>
    <col min="10" max="10" width="10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122</v>
      </c>
      <c r="B1" s="93" t="s">
        <v>123</v>
      </c>
      <c r="C1" s="60" t="s">
        <v>41</v>
      </c>
      <c r="D1" s="59">
        <f>SUM(D4:D65536)</f>
        <v>-9.8158791700000023</v>
      </c>
    </row>
    <row r="2" spans="1:24" x14ac:dyDescent="0.2">
      <c r="B2" s="62" t="s">
        <v>3</v>
      </c>
      <c r="C2" s="9"/>
      <c r="D2" s="82" t="s">
        <v>5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>INDEX(BucketTable,MATCH(B4,SumMonths,0),1)</f>
        <v>#N/A</v>
      </c>
      <c r="B4" s="136">
        <v>37073</v>
      </c>
      <c r="C4" s="89" t="s">
        <v>99</v>
      </c>
      <c r="D4" s="90">
        <v>-12.5</v>
      </c>
    </row>
    <row r="5" spans="1:24" x14ac:dyDescent="0.2">
      <c r="A5" t="e">
        <f t="shared" ref="A5:A15" si="0">INDEX(BucketTable,MATCH(B5,SumMonths,0),1)</f>
        <v>#N/A</v>
      </c>
      <c r="B5" s="136">
        <v>37073</v>
      </c>
      <c r="C5" s="89" t="s">
        <v>100</v>
      </c>
      <c r="D5" s="90">
        <v>11.43</v>
      </c>
    </row>
    <row r="6" spans="1:24" x14ac:dyDescent="0.2">
      <c r="A6" t="e">
        <f t="shared" si="0"/>
        <v>#N/A</v>
      </c>
      <c r="B6" s="136">
        <v>37073</v>
      </c>
      <c r="C6" s="89" t="s">
        <v>97</v>
      </c>
      <c r="D6" s="90">
        <v>-2.5</v>
      </c>
    </row>
    <row r="7" spans="1:24" x14ac:dyDescent="0.2">
      <c r="A7" t="e">
        <f t="shared" si="0"/>
        <v>#N/A</v>
      </c>
      <c r="B7" s="136">
        <v>37073</v>
      </c>
      <c r="C7" s="89" t="s">
        <v>101</v>
      </c>
      <c r="D7" s="90">
        <v>4.5</v>
      </c>
    </row>
    <row r="8" spans="1:24" x14ac:dyDescent="0.2">
      <c r="A8" t="e">
        <f t="shared" si="0"/>
        <v>#N/A</v>
      </c>
      <c r="B8" s="136">
        <v>37073</v>
      </c>
      <c r="C8" s="89" t="s">
        <v>104</v>
      </c>
      <c r="D8" s="90">
        <v>-3</v>
      </c>
    </row>
    <row r="9" spans="1:24" x14ac:dyDescent="0.2">
      <c r="A9" t="e">
        <f t="shared" si="0"/>
        <v>#N/A</v>
      </c>
      <c r="B9" s="136">
        <v>37073</v>
      </c>
      <c r="C9" s="89" t="s">
        <v>102</v>
      </c>
      <c r="D9" s="90">
        <v>0.5</v>
      </c>
    </row>
    <row r="10" spans="1:24" x14ac:dyDescent="0.2">
      <c r="A10" t="e">
        <f t="shared" si="0"/>
        <v>#N/A</v>
      </c>
      <c r="B10" s="136">
        <v>37073</v>
      </c>
      <c r="C10" s="89" t="s">
        <v>103</v>
      </c>
      <c r="D10" s="90">
        <v>-0.5</v>
      </c>
    </row>
    <row r="11" spans="1:24" x14ac:dyDescent="0.2">
      <c r="A11" t="e">
        <f t="shared" si="0"/>
        <v>#N/A</v>
      </c>
      <c r="B11" s="136">
        <v>37104</v>
      </c>
      <c r="C11" s="89" t="s">
        <v>120</v>
      </c>
      <c r="D11" s="90">
        <v>-30.983516680000001</v>
      </c>
    </row>
    <row r="12" spans="1:24" x14ac:dyDescent="0.2">
      <c r="A12" t="e">
        <f t="shared" si="0"/>
        <v>#N/A</v>
      </c>
      <c r="B12" s="136">
        <v>37104</v>
      </c>
      <c r="C12" s="89" t="s">
        <v>99</v>
      </c>
      <c r="D12" s="90">
        <v>-30.983516989999998</v>
      </c>
    </row>
    <row r="13" spans="1:24" x14ac:dyDescent="0.2">
      <c r="A13" t="e">
        <f t="shared" si="0"/>
        <v>#N/A</v>
      </c>
      <c r="B13" s="136">
        <v>37104</v>
      </c>
      <c r="C13" s="89" t="s">
        <v>121</v>
      </c>
      <c r="D13" s="90">
        <v>61.967033360000002</v>
      </c>
    </row>
    <row r="14" spans="1:24" x14ac:dyDescent="0.2">
      <c r="A14" t="e">
        <f t="shared" si="0"/>
        <v>#N/A</v>
      </c>
      <c r="B14" s="136">
        <v>37104</v>
      </c>
      <c r="C14" s="89" t="s">
        <v>100</v>
      </c>
      <c r="D14" s="90">
        <v>69.712912840000001</v>
      </c>
    </row>
    <row r="15" spans="1:24" x14ac:dyDescent="0.2">
      <c r="A15" t="e">
        <f t="shared" si="0"/>
        <v>#N/A</v>
      </c>
      <c r="B15" s="136">
        <v>37104</v>
      </c>
      <c r="C15" s="89" t="s">
        <v>101</v>
      </c>
      <c r="D15" s="90">
        <v>-77.458791700000006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4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style="90" customWidth="1"/>
    <col min="6" max="6" width="12.5703125" style="89" customWidth="1"/>
    <col min="7" max="7" width="11.5703125" style="90" customWidth="1"/>
    <col min="8" max="8" width="12" style="90" customWidth="1"/>
    <col min="9" max="9" width="11.7109375" style="90" customWidth="1"/>
    <col min="10" max="10" width="10" style="89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26.25" thickBot="1" x14ac:dyDescent="0.25">
      <c r="A1" t="s">
        <v>124</v>
      </c>
      <c r="B1" s="93" t="s">
        <v>125</v>
      </c>
      <c r="C1" s="60" t="s">
        <v>41</v>
      </c>
      <c r="D1" s="59">
        <f>SUM(D4:D65536)</f>
        <v>0</v>
      </c>
      <c r="E1" s="59" t="e">
        <f>SUM(#REF!)</f>
        <v>#REF!</v>
      </c>
      <c r="F1" s="60" t="s">
        <v>48</v>
      </c>
      <c r="G1" s="59" t="e">
        <f>SUM(#REF!)</f>
        <v>#REF!</v>
      </c>
      <c r="H1" s="91" t="s">
        <v>98</v>
      </c>
      <c r="I1" s="91"/>
      <c r="J1" s="92"/>
    </row>
    <row r="2" spans="1:24" x14ac:dyDescent="0.2">
      <c r="B2" s="62" t="s">
        <v>3</v>
      </c>
      <c r="C2" s="9"/>
      <c r="D2" s="82" t="s">
        <v>5</v>
      </c>
      <c r="E2" s="82" t="s">
        <v>5</v>
      </c>
      <c r="F2" s="62" t="s">
        <v>69</v>
      </c>
      <c r="G2" s="63" t="s">
        <v>52</v>
      </c>
      <c r="H2" s="62" t="s">
        <v>45</v>
      </c>
      <c r="I2" s="63" t="s">
        <v>47</v>
      </c>
      <c r="J2" s="86" t="s">
        <v>64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7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X9"/>
  <sheetViews>
    <sheetView workbookViewId="0">
      <selection activeCell="A15" sqref="A15"/>
    </sheetView>
  </sheetViews>
  <sheetFormatPr defaultRowHeight="12.75" x14ac:dyDescent="0.2"/>
  <cols>
    <col min="1" max="1" width="11.7109375" customWidth="1"/>
    <col min="2" max="2" width="14.5703125" style="89" customWidth="1"/>
    <col min="3" max="3" width="25.85546875" style="89" customWidth="1"/>
    <col min="4" max="4" width="9.7109375" style="90" customWidth="1"/>
    <col min="5" max="5" width="13.85546875" customWidth="1"/>
    <col min="6" max="6" width="12.5703125" customWidth="1"/>
    <col min="7" max="7" width="11.5703125" customWidth="1"/>
    <col min="8" max="8" width="12" customWidth="1"/>
    <col min="9" max="9" width="11.7109375" customWidth="1"/>
    <col min="10" max="10" width="10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</cols>
  <sheetData>
    <row r="1" spans="1:24" ht="16.5" thickBot="1" x14ac:dyDescent="0.25">
      <c r="A1" t="s">
        <v>126</v>
      </c>
      <c r="B1" s="93" t="s">
        <v>127</v>
      </c>
      <c r="C1" s="60" t="s">
        <v>41</v>
      </c>
      <c r="D1" s="59">
        <f>SUM(D4:D65536)</f>
        <v>-18.6989923</v>
      </c>
    </row>
    <row r="2" spans="1:24" x14ac:dyDescent="0.2">
      <c r="B2" s="62" t="s">
        <v>3</v>
      </c>
      <c r="C2" s="9"/>
      <c r="D2" s="82" t="s">
        <v>5</v>
      </c>
    </row>
    <row r="3" spans="1:24" s="13" customFormat="1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">
      <c r="A4" t="e">
        <f t="shared" ref="A4:A9" si="0">INDEX(BucketTable,MATCH(B4,SumMonths,0),1)</f>
        <v>#N/A</v>
      </c>
      <c r="B4" s="136">
        <v>37073</v>
      </c>
      <c r="C4" s="89" t="s">
        <v>99</v>
      </c>
      <c r="D4" s="90">
        <v>1E-8</v>
      </c>
    </row>
    <row r="5" spans="1:24" x14ac:dyDescent="0.2">
      <c r="A5" t="e">
        <f t="shared" si="0"/>
        <v>#N/A</v>
      </c>
      <c r="B5" s="136">
        <v>37073</v>
      </c>
      <c r="C5" s="89" t="s">
        <v>100</v>
      </c>
      <c r="D5" s="90">
        <v>-19.136350060000002</v>
      </c>
    </row>
    <row r="6" spans="1:24" x14ac:dyDescent="0.2">
      <c r="A6" t="e">
        <f t="shared" si="0"/>
        <v>#N/A</v>
      </c>
      <c r="B6" s="136">
        <v>37073</v>
      </c>
      <c r="C6" s="89" t="s">
        <v>114</v>
      </c>
      <c r="D6" s="90">
        <v>5.2888264400000002</v>
      </c>
    </row>
    <row r="7" spans="1:24" x14ac:dyDescent="0.2">
      <c r="A7" t="e">
        <f t="shared" si="0"/>
        <v>#N/A</v>
      </c>
      <c r="B7" s="136">
        <v>37073</v>
      </c>
      <c r="C7" s="89" t="s">
        <v>101</v>
      </c>
      <c r="D7" s="90">
        <v>0.49686468</v>
      </c>
    </row>
    <row r="8" spans="1:24" x14ac:dyDescent="0.2">
      <c r="A8" t="e">
        <f t="shared" si="0"/>
        <v>#N/A</v>
      </c>
      <c r="B8" s="136">
        <v>37073</v>
      </c>
      <c r="C8" s="89" t="s">
        <v>115</v>
      </c>
      <c r="D8" s="90">
        <v>0.26874861999999999</v>
      </c>
    </row>
    <row r="9" spans="1:24" x14ac:dyDescent="0.2">
      <c r="A9" t="e">
        <f t="shared" si="0"/>
        <v>#N/A</v>
      </c>
      <c r="B9" s="136">
        <v>37073</v>
      </c>
      <c r="C9" s="89" t="s">
        <v>116</v>
      </c>
      <c r="D9" s="90">
        <v>-5.61708199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sqref="A1:D3"/>
    </sheetView>
  </sheetViews>
  <sheetFormatPr defaultRowHeight="12.75" x14ac:dyDescent="0.2"/>
  <cols>
    <col min="1" max="1" width="12.85546875" customWidth="1"/>
    <col min="2" max="2" width="9.140625" style="94"/>
    <col min="3" max="3" width="13.7109375" customWidth="1"/>
    <col min="6" max="6" width="11.140625" customWidth="1"/>
    <col min="7" max="7" width="12.42578125" style="94" customWidth="1"/>
    <col min="8" max="8" width="11.42578125" customWidth="1"/>
    <col min="10" max="10" width="12.42578125" customWidth="1"/>
    <col min="11" max="11" width="10.42578125" customWidth="1"/>
    <col min="13" max="13" width="11.28515625" customWidth="1"/>
    <col min="15" max="15" width="10.140625" customWidth="1"/>
  </cols>
  <sheetData>
    <row r="1" spans="1:15" ht="16.5" thickBot="1" x14ac:dyDescent="0.25">
      <c r="B1" s="93"/>
      <c r="C1" s="60" t="s">
        <v>41</v>
      </c>
      <c r="D1" s="59">
        <f>SUM(D4:D65536)</f>
        <v>0</v>
      </c>
      <c r="F1" t="s">
        <v>39</v>
      </c>
      <c r="G1" s="93"/>
      <c r="H1" s="1"/>
      <c r="I1" s="60" t="s">
        <v>41</v>
      </c>
      <c r="J1" s="59">
        <f>SUM(J4:J65536)</f>
        <v>0</v>
      </c>
      <c r="K1" s="60" t="s">
        <v>48</v>
      </c>
      <c r="L1" s="59">
        <f>SUM(L4:L65536)</f>
        <v>0</v>
      </c>
      <c r="M1" s="91"/>
      <c r="N1" s="91"/>
      <c r="O1" s="92"/>
    </row>
    <row r="2" spans="1:15" x14ac:dyDescent="0.2">
      <c r="B2" s="62" t="s">
        <v>3</v>
      </c>
      <c r="C2" s="9"/>
      <c r="D2" s="82" t="s">
        <v>5</v>
      </c>
      <c r="G2" s="88" t="s">
        <v>3</v>
      </c>
      <c r="H2" s="9"/>
      <c r="I2" s="9"/>
      <c r="J2" s="82" t="s">
        <v>5</v>
      </c>
      <c r="K2" s="62" t="s">
        <v>69</v>
      </c>
      <c r="L2" s="63" t="s">
        <v>52</v>
      </c>
      <c r="M2" s="62" t="s">
        <v>45</v>
      </c>
      <c r="N2" s="63" t="s">
        <v>47</v>
      </c>
      <c r="O2" s="86" t="s">
        <v>64</v>
      </c>
    </row>
    <row r="3" spans="1:15" ht="13.5" thickBot="1" x14ac:dyDescent="0.25">
      <c r="A3" s="13" t="s">
        <v>20</v>
      </c>
      <c r="B3" s="64" t="s">
        <v>4</v>
      </c>
      <c r="C3" s="10" t="s">
        <v>49</v>
      </c>
      <c r="D3" s="11" t="s">
        <v>6</v>
      </c>
      <c r="F3" s="13" t="s">
        <v>20</v>
      </c>
      <c r="G3" s="64" t="s">
        <v>4</v>
      </c>
      <c r="H3" s="10" t="s">
        <v>49</v>
      </c>
      <c r="I3" s="10" t="s">
        <v>51</v>
      </c>
      <c r="J3" s="11" t="s">
        <v>6</v>
      </c>
      <c r="K3" s="12" t="s">
        <v>6</v>
      </c>
      <c r="L3" s="11" t="s">
        <v>6</v>
      </c>
      <c r="M3" s="12" t="s">
        <v>46</v>
      </c>
      <c r="N3" s="11" t="s">
        <v>6</v>
      </c>
      <c r="O3" s="87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Run Query</vt:lpstr>
      <vt:lpstr>Consolidated</vt:lpstr>
      <vt:lpstr>Financial Book Position</vt:lpstr>
      <vt:lpstr>GRMSDetail</vt:lpstr>
      <vt:lpstr>QueryPage</vt:lpstr>
      <vt:lpstr>Months</vt:lpstr>
      <vt:lpstr>XL-OPT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Temp</vt:lpstr>
      <vt:lpstr>Book</vt:lpstr>
      <vt:lpstr>BOOK_ID</vt:lpstr>
      <vt:lpstr>Book_Type</vt:lpstr>
      <vt:lpstr>BookList</vt:lpstr>
      <vt:lpstr>GRMSDetail!BucketTable</vt:lpstr>
      <vt:lpstr>BucketTable</vt:lpstr>
      <vt:lpstr>CurrentPostId</vt:lpstr>
      <vt:lpstr>Daily_Hedge</vt:lpstr>
      <vt:lpstr>DATE_BUCKETS</vt:lpstr>
      <vt:lpstr>DateBucket</vt:lpstr>
      <vt:lpstr>DateTable</vt:lpstr>
      <vt:lpstr>QueryPage!DayOfTheMonth</vt:lpstr>
      <vt:lpstr>DayOfTheMonth</vt:lpstr>
      <vt:lpstr>DaysInMonth</vt:lpstr>
      <vt:lpstr>deals_inc</vt:lpstr>
      <vt:lpstr>GRMSDetail!ExternalData1</vt:lpstr>
      <vt:lpstr>GRMSQueryReturnArea</vt:lpstr>
      <vt:lpstr>InputRange</vt:lpstr>
      <vt:lpstr>IntraMonth_Buckets</vt:lpstr>
      <vt:lpstr>IntraSumMonths</vt:lpstr>
      <vt:lpstr>LastDay</vt:lpstr>
      <vt:lpstr>NX1</vt:lpstr>
      <vt:lpstr>NXB2</vt:lpstr>
      <vt:lpstr>NXB3</vt:lpstr>
      <vt:lpstr>post_id</vt:lpstr>
      <vt:lpstr>Consolidated!Print_Area</vt:lpstr>
      <vt:lpstr>'Financial Book Position'!Print_Area</vt:lpstr>
      <vt:lpstr>'R2'!Print_Area</vt:lpstr>
      <vt:lpstr>'Run Query'!Print_Area</vt:lpstr>
      <vt:lpstr>Consolidated!Print_Titles</vt:lpstr>
      <vt:lpstr>'Financial Book Position'!Print_Titles</vt:lpstr>
      <vt:lpstr>PriorPostId</vt:lpstr>
      <vt:lpstr>GRMSDetail!PromptMonth</vt:lpstr>
      <vt:lpstr>PromptMonth</vt:lpstr>
      <vt:lpstr>PubCdLiquidations</vt:lpstr>
      <vt:lpstr>PW</vt:lpstr>
      <vt:lpstr>QueryArea</vt:lpstr>
      <vt:lpstr>REF_DT</vt:lpstr>
      <vt:lpstr>Reference</vt:lpstr>
      <vt:lpstr>SomeRangeName</vt:lpstr>
      <vt:lpstr>SomeSheetName</vt:lpstr>
      <vt:lpstr>SomeSql</vt:lpstr>
      <vt:lpstr>StartRange</vt:lpstr>
      <vt:lpstr>GRMSDetail!SumMonths</vt:lpstr>
      <vt:lpstr>SumMonths</vt:lpstr>
      <vt:lpstr>SumNumber</vt:lpstr>
      <vt:lpstr>TodaysDate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- Oracle 8i ODBC QueryFix Applied</dc:description>
  <cp:lastModifiedBy>Felienne</cp:lastModifiedBy>
  <cp:lastPrinted>2002-03-19T02:35:31Z</cp:lastPrinted>
  <dcterms:created xsi:type="dcterms:W3CDTF">1998-02-25T20:12:16Z</dcterms:created>
  <dcterms:modified xsi:type="dcterms:W3CDTF">2014-09-04T18:15:25Z</dcterms:modified>
</cp:coreProperties>
</file>