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drawings/drawing3.xml" ContentType="application/vnd.openxmlformats-officedocument.drawing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510" yWindow="390" windowWidth="15270" windowHeight="9345" tabRatio="481"/>
  </bookViews>
  <sheets>
    <sheet name="Bridgeline DPR" sheetId="3" r:id="rId1"/>
    <sheet name="Bridgeline DPR2" sheetId="1" r:id="rId2"/>
    <sheet name="5 Day Roll" sheetId="2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xlnm._FilterDatabase" localSheetId="0" hidden="1">'Bridgeline DPR'!#REF!</definedName>
    <definedName name="_xlnm._FilterDatabase" localSheetId="1" hidden="1">'Bridgeline DPR2'!#REF!</definedName>
    <definedName name="erv4sec1">'Bridgeline DPR'!$A$1:$Q$14</definedName>
    <definedName name="nr_Bridgeline">'Bridgeline DPR'!$A$6:$Q$14</definedName>
    <definedName name="nr_dpr_enron_northamerica" localSheetId="0">'Bridgeline DPR'!$A$9:$Q$10</definedName>
    <definedName name="nr_dpr_enron_northamerica">'Bridgeline DPR2'!$A$10:$Q$11</definedName>
    <definedName name="nr_dpr_footer_and_totals">'Bridgeline DPR2'!$A$21:$Q$23</definedName>
    <definedName name="nr_dpr_gas_trading" localSheetId="0">'Bridgeline DPR'!$A$11:$Q$13</definedName>
    <definedName name="nr_dpr_gas_trading">'Bridgeline DPR2'!$A$12:$Q$15</definedName>
    <definedName name="nr_dpr_header" localSheetId="0">'Bridgeline DPR'!$A$5:$Q$8</definedName>
    <definedName name="nr_dpr_header">'Bridgeline DPR2'!$A$6:$Q$9</definedName>
    <definedName name="nr_dpr_total_trading">'Bridgeline DPR2'!$A$16:$Q$18</definedName>
    <definedName name="nr_dpr_total_trading_with_originations">'Bridgeline DPR2'!$A$19:$Q$20</definedName>
    <definedName name="_xlnm.Print_Area" localSheetId="2">'5 Day Roll'!$A$3:$G$17</definedName>
    <definedName name="_xlnm.Print_Area" localSheetId="0">'Bridgeline DPR'!$A$1:$Q$13</definedName>
    <definedName name="_xlnm.Print_Area" localSheetId="1">'Bridgeline DPR2'!$A$1:$Q$23</definedName>
    <definedName name="RollLiquids" localSheetId="2">'5 Day Roll'!RollLiquids</definedName>
    <definedName name="RollLiquids" localSheetId="0">'Bridgeline DPR'!RollLiquids</definedName>
    <definedName name="RollLiquids">[0]!RollLiquids</definedName>
    <definedName name="summary" localSheetId="0">'Bridgeline DPR'!$A$1:$Q$13</definedName>
  </definedNames>
  <calcPr calcId="152511" calcMode="manual"/>
  <webPublishObjects count="1">
    <webPublishObject id="5684" divId="erv4sec1" sourceObject="erv4sec1" destinationFile="c:\erp1.htm"/>
  </webPublishObjects>
</workbook>
</file>

<file path=xl/calcChain.xml><?xml version="1.0" encoding="utf-8"?>
<calcChain xmlns="http://schemas.openxmlformats.org/spreadsheetml/2006/main">
  <c r="A2" i="2" l="1"/>
  <c r="D11" i="3"/>
  <c r="K11" i="3"/>
  <c r="Q11" i="3"/>
  <c r="G12" i="3"/>
  <c r="G13" i="3"/>
  <c r="G14" i="3"/>
  <c r="Q4" i="1"/>
  <c r="N3" i="3" s="1"/>
  <c r="M10" i="1"/>
  <c r="U10" i="1" s="1"/>
  <c r="O10" i="1"/>
  <c r="O9" i="3" s="1"/>
  <c r="Q10" i="1"/>
  <c r="Q9" i="3" s="1"/>
  <c r="C12" i="1"/>
  <c r="C11" i="3" s="1"/>
  <c r="I12" i="1"/>
  <c r="I11" i="3" s="1"/>
  <c r="M12" i="1"/>
  <c r="C7" i="2" s="1"/>
  <c r="B7" i="2" s="1"/>
  <c r="N12" i="1" s="1"/>
  <c r="O12" i="1"/>
  <c r="O11" i="3" s="1"/>
  <c r="P12" i="1"/>
  <c r="P10" i="1" s="1"/>
  <c r="Q12" i="1"/>
  <c r="T12" i="1"/>
  <c r="C13" i="1"/>
  <c r="C12" i="3" s="1"/>
  <c r="F13" i="1"/>
  <c r="F12" i="3" s="1"/>
  <c r="C14" i="1"/>
  <c r="C13" i="3" s="1"/>
  <c r="F14" i="1"/>
  <c r="F13" i="3" s="1"/>
  <c r="C15" i="1"/>
  <c r="C14" i="3" s="1"/>
  <c r="F15" i="1"/>
  <c r="F14" i="3" s="1"/>
  <c r="O18" i="1"/>
  <c r="Q18" i="1"/>
  <c r="S28" i="1"/>
  <c r="U28" i="1"/>
  <c r="U30" i="1"/>
  <c r="N10" i="1" l="1"/>
  <c r="N11" i="3"/>
  <c r="T10" i="1"/>
  <c r="P18" i="1"/>
  <c r="T17" i="1" s="1"/>
  <c r="P9" i="3"/>
  <c r="S10" i="1"/>
  <c r="T30" i="1"/>
  <c r="P11" i="3"/>
  <c r="S30" i="1"/>
  <c r="M18" i="1"/>
  <c r="T28" i="1"/>
  <c r="U12" i="1"/>
  <c r="M11" i="3"/>
  <c r="M9" i="3"/>
  <c r="S12" i="1"/>
  <c r="S17" i="1" l="1"/>
  <c r="U17" i="1"/>
  <c r="N9" i="3"/>
  <c r="N18" i="1"/>
</calcChain>
</file>

<file path=xl/sharedStrings.xml><?xml version="1.0" encoding="utf-8"?>
<sst xmlns="http://schemas.openxmlformats.org/spreadsheetml/2006/main" count="93" uniqueCount="49">
  <si>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</si>
  <si>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                                                                                                                                                                                                </t>
  </si>
  <si>
    <t>DAILY POSITION REPORT</t>
  </si>
  <si>
    <t>Position</t>
  </si>
  <si>
    <t>Maturity / Gap Risk</t>
  </si>
  <si>
    <t>Value-at-Risk</t>
  </si>
  <si>
    <t xml:space="preserve"> P&amp;L ($000)</t>
  </si>
  <si>
    <t>Business Unit - Commodity Group</t>
  </si>
  <si>
    <t>Net Open</t>
  </si>
  <si>
    <t>Limit</t>
  </si>
  <si>
    <t>Sensitivity</t>
  </si>
  <si>
    <t>1-Day</t>
  </si>
  <si>
    <t>Today</t>
  </si>
  <si>
    <t>5 Day Rolling</t>
  </si>
  <si>
    <t>MTD</t>
  </si>
  <si>
    <t>QTD</t>
  </si>
  <si>
    <t>YTD</t>
  </si>
  <si>
    <t>Yesterday's MTD</t>
  </si>
  <si>
    <t>Yesterday's QTD</t>
  </si>
  <si>
    <t>Yesterday's YTD</t>
  </si>
  <si>
    <t>ENRON NORTH AMERICA</t>
  </si>
  <si>
    <t xml:space="preserve"> </t>
  </si>
  <si>
    <t xml:space="preserve">     GAS TRADING</t>
  </si>
  <si>
    <t>TOTAL TRADING</t>
  </si>
  <si>
    <t>Notes to File</t>
  </si>
  <si>
    <t>ENRON CAPITAL AND TRADE RESOURCES</t>
  </si>
  <si>
    <t>DO NOT TOUCH!!</t>
  </si>
  <si>
    <t>ONLY RUN BEFORE YOU LINK ANY NEW ROLLS!!</t>
  </si>
  <si>
    <t>Commodity</t>
  </si>
  <si>
    <t>5 Day Rolling Total</t>
  </si>
  <si>
    <t>Current Day</t>
  </si>
  <si>
    <t>Current Day-1</t>
  </si>
  <si>
    <t>Current Day-2</t>
  </si>
  <si>
    <t>Current Day-3</t>
  </si>
  <si>
    <t>Current Day-4</t>
  </si>
  <si>
    <t>ENA Gas Trading</t>
  </si>
  <si>
    <t>Short Term Gas</t>
  </si>
  <si>
    <t>BRIDGELINE GAS MARKETING</t>
  </si>
  <si>
    <t xml:space="preserve">       BRIDGELINE GAS MARKETING</t>
  </si>
  <si>
    <t>15 Bcf</t>
  </si>
  <si>
    <t>9 Bcf 1 Month</t>
  </si>
  <si>
    <t>25 Bcf 2-12 Months</t>
  </si>
  <si>
    <t>5 Bcf 13-18 Months</t>
  </si>
  <si>
    <t xml:space="preserve">         1 Month</t>
  </si>
  <si>
    <t xml:space="preserve">         2-12 Months</t>
  </si>
  <si>
    <t xml:space="preserve">        13-18 Months</t>
  </si>
  <si>
    <t xml:space="preserve">             1 Month</t>
  </si>
  <si>
    <t xml:space="preserve">             2-12 Months</t>
  </si>
  <si>
    <t xml:space="preserve">             13-18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</si>
</sst>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2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,##0.000_);[Red]\(#,##0.000\)"/>
    <numFmt numFmtId="165" formatCode="#,##0.0_);\(#,##0.0\)"/>
    <numFmt numFmtId="166" formatCode="#,##0.0_);[Red]\(#,##0.0\)"/>
    <numFmt numFmtId="167" formatCode="&quot;$&quot;#,##0.0_);[Red]\(&quot;$&quot;#,##0.0\)"/>
    <numFmt numFmtId="168" formatCode="&quot;$&quot;#,##0_);\(&quot;$&quot;#,##0\);&quot;-&quot;??_)"/>
    <numFmt numFmtId="169" formatCode="#,##0.000_);\(#,##0.000\)"/>
    <numFmt numFmtId="170" formatCode="#,##0.0000_);[Red]\(#,##0.0000\)"/>
    <numFmt numFmtId="171" formatCode="#,##0.00000000_);[Red]\(#,##0.00000000\)"/>
    <numFmt numFmtId="172" formatCode="yy\-mm\-dd"/>
    <numFmt numFmtId="173" formatCode="0.0000%"/>
    <numFmt numFmtId="174" formatCode="yyyy\-mmm\-dd"/>
    <numFmt numFmtId="175" formatCode="yyyy\-mmm"/>
    <numFmt numFmtId="176" formatCode="yyyy"/>
    <numFmt numFmtId="177" formatCode="#,##0_);[Red]\(#,##0\);"/>
    <numFmt numFmtId="178" formatCode="0.0%\ ;[Red]\(0.0%\)"/>
    <numFmt numFmtId="179" formatCode="0.00%\ ;[Red]\(0.00%\)"/>
    <numFmt numFmtId="180" formatCode="#,##0_);\(#,##0\);\-"/>
    <numFmt numFmtId="181" formatCode="#,##0.0000"/>
  </numFmts>
  <fonts count="83">
    <font>
      <sz val="10"/>
      <name val="Arial"/>
    </font>
    <font>
      <sz val="10"/>
      <name val="Times New Roman"/>
    </font>
    <font>
      <sz val="10"/>
      <name val="CG Times (WN)"/>
    </font>
    <font>
      <b/>
      <sz val="10"/>
      <name val="Times New Roman"/>
      <family val="1"/>
    </font>
    <font>
      <sz val="10"/>
      <color indexed="14"/>
      <name val="Times New Roman"/>
      <family val="1"/>
    </font>
    <font>
      <i/>
      <sz val="9"/>
      <name val="Times New Roman"/>
      <family val="1"/>
    </font>
    <font>
      <sz val="10"/>
      <name val="Arial"/>
    </font>
    <font>
      <sz val="10"/>
      <name val="Times New Roman"/>
      <family val="1"/>
    </font>
    <font>
      <sz val="10"/>
      <color indexed="12"/>
      <name val="Times New Roman"/>
      <family val="1"/>
    </font>
    <font>
      <sz val="12"/>
      <name val="Times New Roman"/>
      <family val="1"/>
    </font>
    <font>
      <sz val="14"/>
      <name val="Times New Roman"/>
      <family val="1"/>
    </font>
    <font>
      <sz val="16"/>
      <name val="Times New Roman"/>
      <family val="1"/>
    </font>
    <font>
      <i/>
      <sz val="10"/>
      <color indexed="39"/>
      <name val="Times New Roman"/>
      <family val="1"/>
    </font>
    <font>
      <sz val="12"/>
      <name val="Helv"/>
    </font>
    <font>
      <sz val="10"/>
      <name val="Helv"/>
    </font>
    <font>
      <sz val="10"/>
      <color indexed="10"/>
      <name val="Times New Roman"/>
      <family val="1"/>
    </font>
    <font>
      <i/>
      <sz val="9"/>
      <color indexed="50"/>
      <name val="Times New Roman"/>
      <family val="1"/>
    </font>
    <font>
      <b/>
      <sz val="14"/>
      <name val="Times New Roman"/>
      <family val="1"/>
    </font>
    <font>
      <sz val="10"/>
      <color indexed="23"/>
      <name val="Times New Roman"/>
      <family val="1"/>
    </font>
    <font>
      <b/>
      <sz val="10"/>
      <color indexed="8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b/>
      <sz val="24"/>
      <name val="Times New Roman"/>
      <family val="1"/>
    </font>
    <font>
      <b/>
      <sz val="36"/>
      <color indexed="10"/>
      <name val="Times New Roman"/>
      <family val="1"/>
    </font>
    <font>
      <sz val="36"/>
      <color indexed="10"/>
      <name val="Times New Roman"/>
      <family val="1"/>
    </font>
    <font>
      <b/>
      <sz val="48"/>
      <name val="Times New Roman"/>
      <family val="1"/>
    </font>
    <font>
      <b/>
      <sz val="14"/>
      <color indexed="8"/>
      <name val="Times New Roman"/>
    </font>
    <font>
      <sz val="24"/>
      <name val="Arial"/>
      <family val="2"/>
    </font>
    <font>
      <b/>
      <u/>
      <sz val="16"/>
      <name val="Times New Roman"/>
      <family val="1"/>
    </font>
    <font>
      <b/>
      <sz val="14"/>
      <name val="Times New Roman"/>
    </font>
    <font>
      <sz val="12"/>
      <color indexed="8"/>
      <name val="Times New Roman"/>
      <family val="1"/>
    </font>
    <font>
      <sz val="14"/>
      <name val="Arial"/>
    </font>
    <font>
      <sz val="14"/>
      <color indexed="8"/>
      <name val="Times New Roman"/>
      <family val="1"/>
    </font>
    <font>
      <b/>
      <sz val="24"/>
      <color indexed="18"/>
      <name val="Times New Roman"/>
      <family val="1"/>
    </font>
    <font>
      <b/>
      <sz val="20"/>
      <color indexed="18"/>
      <name val="Times New Roman"/>
      <family val="1"/>
    </font>
    <font>
      <sz val="20"/>
      <name val="Arial"/>
    </font>
    <font>
      <b/>
      <sz val="20"/>
      <color indexed="8"/>
      <name val="Times New Roman"/>
      <family val="1"/>
    </font>
    <font>
      <b/>
      <sz val="22"/>
      <color indexed="8"/>
      <name val="Times New Roman"/>
      <family val="1"/>
    </font>
    <font>
      <sz val="20"/>
      <color indexed="8"/>
      <name val="Times New Roman"/>
      <family val="1"/>
    </font>
    <font>
      <b/>
      <sz val="12"/>
      <color indexed="8"/>
      <name val="Times New Roman"/>
    </font>
    <font>
      <b/>
      <i/>
      <sz val="16"/>
      <name val="Times New Roman"/>
    </font>
    <font>
      <b/>
      <sz val="16"/>
      <color indexed="8"/>
      <name val="Times New Roman"/>
      <family val="1"/>
    </font>
    <font>
      <sz val="16"/>
      <color indexed="8"/>
      <name val="Times New Roman"/>
      <family val="1"/>
    </font>
    <font>
      <sz val="12"/>
      <name val="Arial"/>
      <family val="2"/>
    </font>
    <font>
      <sz val="18"/>
      <color indexed="8"/>
      <name val="Times New Roman"/>
      <family val="1"/>
    </font>
    <font>
      <sz val="16"/>
      <name val="Arial"/>
    </font>
    <font>
      <sz val="16"/>
      <name val="Arial"/>
      <family val="2"/>
    </font>
    <font>
      <b/>
      <i/>
      <sz val="11"/>
      <name val="Times New Roman"/>
    </font>
    <font>
      <b/>
      <sz val="14"/>
      <color indexed="8"/>
      <name val="Times New Roman"/>
      <family val="1"/>
    </font>
    <font>
      <b/>
      <sz val="16"/>
      <name val="Times New Roman"/>
      <family val="1"/>
    </font>
    <font>
      <b/>
      <sz val="12"/>
      <name val="Times New Roman"/>
    </font>
    <font>
      <b/>
      <i/>
      <sz val="12"/>
      <name val="Times New Roman"/>
    </font>
    <font>
      <b/>
      <sz val="11"/>
      <name val="Times New Roman"/>
    </font>
    <font>
      <sz val="22"/>
      <name val="Arial"/>
    </font>
    <font>
      <b/>
      <i/>
      <sz val="24"/>
      <color indexed="18"/>
      <name val="Times New Roman"/>
      <family val="1"/>
    </font>
    <font>
      <sz val="18"/>
      <name val="Times New Roman"/>
      <family val="1"/>
    </font>
    <font>
      <i/>
      <sz val="12"/>
      <name val="Times New Roman"/>
    </font>
    <font>
      <b/>
      <sz val="12"/>
      <name val="Times New Roman"/>
      <family val="1"/>
    </font>
    <font>
      <sz val="12"/>
      <name val="Times New Roman"/>
    </font>
    <font>
      <sz val="12"/>
      <name val="Arial"/>
    </font>
    <font>
      <b/>
      <sz val="12"/>
      <name val="Helvetica"/>
      <family val="2"/>
    </font>
    <font>
      <sz val="18"/>
      <name val="Arial"/>
      <family val="2"/>
    </font>
    <font>
      <b/>
      <sz val="12"/>
      <name val="Helv"/>
    </font>
    <font>
      <b/>
      <i/>
      <u/>
      <sz val="14"/>
      <name val="Times New Roman"/>
      <family val="1"/>
    </font>
    <font>
      <b/>
      <u/>
      <sz val="12"/>
      <name val="Helv"/>
    </font>
    <font>
      <b/>
      <sz val="26"/>
      <name val="Times New Roman"/>
      <family val="1"/>
    </font>
    <font>
      <sz val="8"/>
      <name val="Times New Roman"/>
      <family val="1"/>
    </font>
    <font>
      <sz val="8"/>
      <color indexed="8"/>
      <name val="Times New Roman"/>
      <family val="1"/>
    </font>
    <font>
      <sz val="9"/>
      <name val="Times New Roman"/>
      <family val="1"/>
    </font>
    <font>
      <b/>
      <sz val="10"/>
      <color indexed="10"/>
      <name val="Times New Roman"/>
      <family val="1"/>
    </font>
    <font>
      <b/>
      <sz val="8"/>
      <name val="Times New Roman"/>
      <family val="1"/>
    </font>
    <font>
      <sz val="7"/>
      <name val="Times New Roman"/>
      <family val="1"/>
    </font>
    <font>
      <sz val="7"/>
      <name val="Small Fonts"/>
      <family val="2"/>
    </font>
    <font>
      <sz val="12"/>
      <name val="Small Fonts"/>
      <family val="2"/>
    </font>
    <font>
      <sz val="6"/>
      <name val="Small Fonts"/>
      <family val="2"/>
    </font>
    <font>
      <b/>
      <sz val="10"/>
      <color indexed="12"/>
      <name val="Times New Roman"/>
      <family val="1"/>
    </font>
    <font>
      <b/>
      <sz val="10"/>
      <color indexed="62"/>
      <name val="Times New Roman"/>
      <family val="1"/>
    </font>
    <font>
      <i/>
      <sz val="8"/>
      <name val="Times New Roman"/>
      <family val="1"/>
    </font>
    <font>
      <sz val="16"/>
      <color indexed="10"/>
      <name val="Times New Roman"/>
      <family val="1"/>
    </font>
    <font>
      <sz val="7"/>
      <color indexed="8"/>
      <name val="Times New Roman"/>
      <family val="1"/>
    </font>
    <font>
      <b/>
      <sz val="20"/>
      <color indexed="10"/>
      <name val="Arial"/>
      <family val="2"/>
    </font>
    <font>
      <b/>
      <sz val="20"/>
      <color indexed="10"/>
      <name val="Times New Roman"/>
      <family val="1"/>
    </font>
    <font>
      <b/>
      <sz val="12"/>
      <color indexed="1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indexed="60"/>
        <bgColor indexed="64"/>
      </patternFill>
    </fill>
    <fill>
      <patternFill patternType="gray0625">
        <fgColor indexed="13"/>
        <bgColor indexed="43"/>
      </patternFill>
    </fill>
    <fill>
      <patternFill patternType="solid">
        <fgColor indexed="22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31"/>
        <bgColor indexed="64"/>
      </patternFill>
    </fill>
    <fill>
      <patternFill patternType="lightUp">
        <bgColor indexed="42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2"/>
        <bgColor indexed="43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52">
    <xf numFmtId="0" fontId="0" fillId="0" borderId="0"/>
    <xf numFmtId="166" fontId="1" fillId="0" borderId="0" applyFont="0" applyFill="0" applyBorder="0" applyAlignment="0" applyProtection="0">
      <alignment vertical="top"/>
    </xf>
    <xf numFmtId="40" fontId="1" fillId="0" borderId="0" applyFont="0" applyFill="0" applyBorder="0" applyAlignment="0" applyProtection="0">
      <alignment vertical="top"/>
    </xf>
    <xf numFmtId="164" fontId="1" fillId="0" borderId="0" applyFont="0" applyFill="0" applyBorder="0" applyAlignment="0" applyProtection="0">
      <alignment vertical="top"/>
    </xf>
    <xf numFmtId="170" fontId="1" fillId="0" borderId="0" applyFont="0" applyFill="0" applyBorder="0" applyAlignment="0" applyProtection="0">
      <alignment vertical="top"/>
    </xf>
    <xf numFmtId="171" fontId="1" fillId="0" borderId="0" applyFont="0" applyFill="0" applyBorder="0" applyAlignment="0" applyProtection="0">
      <alignment vertical="top"/>
    </xf>
    <xf numFmtId="1" fontId="2" fillId="0" borderId="0" applyFont="0" applyFill="0" applyBorder="0" applyProtection="0">
      <alignment horizontal="left" vertical="top"/>
    </xf>
    <xf numFmtId="172" fontId="3" fillId="0" borderId="1" applyNumberFormat="0" applyFont="0" applyFill="0" applyAlignment="0" applyProtection="0">
      <alignment horizontal="left" vertical="top" wrapText="1"/>
    </xf>
    <xf numFmtId="38" fontId="4" fillId="0" borderId="0" applyNumberFormat="0" applyFill="0" applyBorder="0" applyAlignment="0" applyProtection="0">
      <alignment vertical="top"/>
    </xf>
    <xf numFmtId="173" fontId="5" fillId="0" borderId="0" applyNumberFormat="0" applyFill="0" applyBorder="0" applyAlignment="0" applyProtection="0">
      <alignment vertical="top"/>
    </xf>
    <xf numFmtId="38" fontId="1" fillId="0" borderId="0" applyNumberFormat="0" applyFont="0" applyBorder="0" applyAlignment="0" applyProtection="0">
      <alignment vertical="top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74" fontId="5" fillId="0" borderId="0" applyFont="0" applyFill="0" applyBorder="0" applyAlignment="0" applyProtection="0">
      <alignment horizontal="left" vertical="top"/>
    </xf>
    <xf numFmtId="175" fontId="5" fillId="0" borderId="0" applyFont="0" applyFill="0" applyBorder="0" applyAlignment="0" applyProtection="0">
      <alignment vertical="top"/>
    </xf>
    <xf numFmtId="172" fontId="5" fillId="0" borderId="0" applyFont="0" applyFill="0" applyBorder="0" applyAlignment="0" applyProtection="0">
      <alignment horizontal="left" vertical="top"/>
    </xf>
    <xf numFmtId="176" fontId="1" fillId="0" borderId="0" applyFont="0" applyFill="0" applyBorder="0" applyAlignment="0" applyProtection="0">
      <alignment vertical="top"/>
    </xf>
    <xf numFmtId="38" fontId="1" fillId="2" borderId="0" applyNumberFormat="0" applyFont="0" applyBorder="0" applyAlignment="0" applyProtection="0">
      <alignment horizontal="right" vertical="top"/>
    </xf>
    <xf numFmtId="37" fontId="7" fillId="3" borderId="0" applyNumberFormat="0" applyBorder="0" applyAlignment="0">
      <protection locked="0"/>
    </xf>
    <xf numFmtId="38" fontId="8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9" fillId="0" borderId="0" applyNumberFormat="0" applyFill="0" applyBorder="0" applyAlignment="0" applyProtection="0">
      <alignment vertical="top"/>
    </xf>
    <xf numFmtId="38" fontId="10" fillId="0" borderId="0" applyNumberFormat="0" applyFill="0" applyBorder="0" applyAlignment="0" applyProtection="0">
      <alignment vertical="top"/>
    </xf>
    <xf numFmtId="38" fontId="11" fillId="0" borderId="0" applyNumberFormat="0" applyFill="0" applyBorder="0" applyAlignment="0" applyProtection="0">
      <alignment vertical="top"/>
    </xf>
    <xf numFmtId="38" fontId="1" fillId="4" borderId="0" applyNumberFormat="0" applyFont="0" applyBorder="0" applyAlignment="0" applyProtection="0">
      <alignment vertical="top"/>
    </xf>
    <xf numFmtId="38" fontId="1" fillId="5" borderId="0" applyNumberFormat="0" applyFont="0" applyBorder="0" applyAlignment="0" applyProtection="0">
      <alignment vertical="top"/>
    </xf>
    <xf numFmtId="177" fontId="1" fillId="6" borderId="0" applyNumberFormat="0" applyFont="0" applyBorder="0" applyAlignment="0" applyProtection="0">
      <alignment vertical="top"/>
    </xf>
    <xf numFmtId="38" fontId="12" fillId="0" borderId="0" applyNumberFormat="0" applyFill="0" applyBorder="0" applyAlignment="0" applyProtection="0">
      <alignment vertical="top"/>
    </xf>
    <xf numFmtId="0" fontId="6" fillId="0" borderId="0"/>
    <xf numFmtId="166" fontId="1" fillId="7" borderId="0" applyNumberFormat="0" applyFont="0" applyBorder="0" applyAlignment="0" applyProtection="0">
      <alignment horizontal="right" vertical="top"/>
    </xf>
    <xf numFmtId="170" fontId="1" fillId="8" borderId="0" applyNumberFormat="0" applyFont="0" applyBorder="0" applyAlignment="0" applyProtection="0">
      <alignment vertical="top"/>
    </xf>
    <xf numFmtId="38" fontId="1" fillId="9" borderId="0" applyNumberFormat="0" applyFont="0" applyBorder="0" applyAlignment="0" applyProtection="0">
      <alignment vertical="top"/>
    </xf>
    <xf numFmtId="178" fontId="14" fillId="0" borderId="0" applyFont="0" applyFill="0" applyBorder="0" applyAlignment="0" applyProtection="0"/>
    <xf numFmtId="179" fontId="14" fillId="0" borderId="0" applyFont="0" applyFill="0" applyBorder="0" applyAlignment="0" applyProtection="0"/>
    <xf numFmtId="173" fontId="1" fillId="0" borderId="0" applyFont="0" applyFill="0" applyBorder="0" applyAlignment="0" applyProtection="0">
      <alignment vertical="top"/>
    </xf>
    <xf numFmtId="38" fontId="15" fillId="0" borderId="0" applyNumberFormat="0" applyFill="0" applyBorder="0" applyAlignment="0" applyProtection="0">
      <alignment vertical="top"/>
    </xf>
    <xf numFmtId="177" fontId="1" fillId="10" borderId="0" applyNumberFormat="0" applyFont="0" applyBorder="0" applyAlignment="0" applyProtection="0">
      <alignment vertical="top"/>
    </xf>
    <xf numFmtId="180" fontId="16" fillId="11" borderId="0" applyBorder="0" applyAlignment="0" applyProtection="0">
      <alignment vertical="top"/>
    </xf>
    <xf numFmtId="0" fontId="17" fillId="12" borderId="2" applyNumberFormat="0" applyFont="0" applyBorder="0" applyAlignment="0" applyProtection="0">
      <alignment horizontal="left"/>
    </xf>
    <xf numFmtId="37" fontId="2" fillId="0" borderId="3" applyNumberFormat="0" applyFont="0" applyFill="0" applyAlignment="0"/>
    <xf numFmtId="20" fontId="1" fillId="0" borderId="0" applyFont="0" applyFill="0" applyBorder="0" applyAlignment="0" applyProtection="0">
      <alignment vertical="top"/>
    </xf>
    <xf numFmtId="21" fontId="1" fillId="0" borderId="0" applyFont="0" applyFill="0" applyBorder="0" applyAlignment="0" applyProtection="0">
      <alignment vertical="top"/>
    </xf>
    <xf numFmtId="38" fontId="3" fillId="0" borderId="0" applyNumberFormat="0" applyFill="0" applyBorder="0" applyProtection="0">
      <alignment vertical="top" wrapText="1"/>
    </xf>
    <xf numFmtId="37" fontId="2" fillId="0" borderId="4" applyNumberFormat="0" applyFont="0" applyFill="0" applyAlignment="0"/>
    <xf numFmtId="38" fontId="18" fillId="0" borderId="0" applyNumberFormat="0" applyFill="0" applyBorder="0" applyAlignment="0" applyProtection="0">
      <alignment vertical="top"/>
    </xf>
    <xf numFmtId="177" fontId="1" fillId="4" borderId="0" applyNumberFormat="0" applyFont="0" applyBorder="0" applyAlignment="0" applyProtection="0">
      <alignment vertical="top"/>
    </xf>
    <xf numFmtId="38" fontId="19" fillId="8" borderId="0" applyNumberFormat="0" applyBorder="0" applyAlignment="0" applyProtection="0">
      <alignment vertical="top"/>
    </xf>
    <xf numFmtId="173" fontId="1" fillId="0" borderId="0" applyNumberFormat="0" applyFont="0" applyFill="0" applyBorder="0" applyProtection="0">
      <alignment vertical="top" wrapText="1"/>
    </xf>
    <xf numFmtId="181" fontId="1" fillId="0" borderId="0" applyFont="0" applyFill="0" applyBorder="0" applyAlignment="0" applyProtection="0"/>
    <xf numFmtId="1" fontId="2" fillId="0" borderId="0" applyFont="0" applyFill="0" applyBorder="0" applyProtection="0">
      <alignment horizontal="right" vertical="top"/>
    </xf>
    <xf numFmtId="177" fontId="1" fillId="0" borderId="0" applyFont="0" applyFill="0" applyBorder="0" applyAlignment="0" applyProtection="0">
      <alignment vertical="top" wrapText="1"/>
    </xf>
    <xf numFmtId="38" fontId="1" fillId="0" borderId="0" applyFont="0" applyFill="0" applyBorder="0" applyAlignment="0" applyProtection="0">
      <alignment horizontal="right" vertical="top"/>
    </xf>
  </cellStyleXfs>
  <cellXfs count="252">
    <xf numFmtId="0" fontId="0" fillId="0" borderId="0" xfId="0"/>
    <xf numFmtId="0" fontId="20" fillId="13" borderId="0" xfId="28" applyFont="1" applyFill="1" applyAlignment="1">
      <alignment horizontal="centerContinuous"/>
    </xf>
    <xf numFmtId="0" fontId="21" fillId="0" borderId="0" xfId="28" applyFont="1"/>
    <xf numFmtId="0" fontId="20" fillId="0" borderId="0" xfId="28" applyFont="1" applyAlignment="1">
      <alignment horizontal="right"/>
    </xf>
    <xf numFmtId="0" fontId="9" fillId="0" borderId="0" xfId="28" applyFont="1"/>
    <xf numFmtId="0" fontId="9" fillId="13" borderId="0" xfId="28" applyFont="1" applyFill="1"/>
    <xf numFmtId="0" fontId="22" fillId="0" borderId="0" xfId="28" applyFont="1"/>
    <xf numFmtId="0" fontId="23" fillId="0" borderId="0" xfId="28" applyFont="1"/>
    <xf numFmtId="0" fontId="9" fillId="0" borderId="0" xfId="28" applyFont="1" applyAlignment="1">
      <alignment horizontal="center"/>
    </xf>
    <xf numFmtId="0" fontId="24" fillId="13" borderId="0" xfId="28" applyFont="1" applyFill="1"/>
    <xf numFmtId="0" fontId="25" fillId="0" borderId="0" xfId="28" applyFont="1" applyAlignment="1">
      <alignment horizontal="right"/>
    </xf>
    <xf numFmtId="0" fontId="22" fillId="0" borderId="0" xfId="28" applyFont="1" applyAlignment="1">
      <alignment horizontal="right"/>
    </xf>
    <xf numFmtId="0" fontId="9" fillId="0" borderId="0" xfId="28" applyFont="1" applyBorder="1"/>
    <xf numFmtId="165" fontId="26" fillId="0" borderId="0" xfId="28" applyNumberFormat="1" applyFont="1" applyFill="1" applyBorder="1" applyAlignment="1">
      <alignment horizontal="center"/>
    </xf>
    <xf numFmtId="37" fontId="10" fillId="0" borderId="0" xfId="0" applyNumberFormat="1" applyFont="1" applyBorder="1" applyAlignment="1">
      <alignment horizontal="center"/>
    </xf>
    <xf numFmtId="0" fontId="27" fillId="0" borderId="0" xfId="28" applyFont="1" applyAlignment="1">
      <alignment horizontal="center"/>
    </xf>
    <xf numFmtId="0" fontId="6" fillId="0" borderId="0" xfId="28" applyAlignment="1">
      <alignment horizontal="center"/>
    </xf>
    <xf numFmtId="0" fontId="28" fillId="0" borderId="0" xfId="28" applyFont="1" applyBorder="1" applyAlignment="1">
      <alignment horizontal="center"/>
    </xf>
    <xf numFmtId="0" fontId="29" fillId="0" borderId="0" xfId="28" applyFont="1" applyAlignment="1">
      <alignment horizontal="centerContinuous"/>
    </xf>
    <xf numFmtId="0" fontId="10" fillId="13" borderId="0" xfId="28" applyFont="1" applyFill="1"/>
    <xf numFmtId="0" fontId="29" fillId="0" borderId="0" xfId="28" applyFont="1" applyAlignment="1"/>
    <xf numFmtId="0" fontId="29" fillId="0" borderId="0" xfId="28" applyFont="1" applyBorder="1" applyAlignment="1">
      <alignment horizontal="centerContinuous"/>
    </xf>
    <xf numFmtId="0" fontId="9" fillId="0" borderId="0" xfId="28" applyFont="1" applyBorder="1" applyAlignment="1">
      <alignment horizontal="centerContinuous"/>
    </xf>
    <xf numFmtId="5" fontId="30" fillId="0" borderId="0" xfId="28" applyNumberFormat="1" applyFont="1" applyFill="1" applyBorder="1"/>
    <xf numFmtId="0" fontId="6" fillId="0" borderId="0" xfId="28" applyBorder="1" applyAlignment="1">
      <alignment horizontal="centerContinuous"/>
    </xf>
    <xf numFmtId="0" fontId="29" fillId="0" borderId="0" xfId="28" applyFont="1" applyBorder="1" applyAlignment="1">
      <alignment horizontal="center"/>
    </xf>
    <xf numFmtId="0" fontId="10" fillId="0" borderId="5" xfId="28" applyFont="1" applyBorder="1" applyAlignment="1">
      <alignment horizontal="center"/>
    </xf>
    <xf numFmtId="0" fontId="10" fillId="0" borderId="1" xfId="28" applyFont="1" applyBorder="1" applyAlignment="1">
      <alignment horizontal="center"/>
    </xf>
    <xf numFmtId="0" fontId="10" fillId="0" borderId="0" xfId="28" applyFont="1" applyBorder="1" applyAlignment="1">
      <alignment horizontal="center"/>
    </xf>
    <xf numFmtId="0" fontId="10" fillId="0" borderId="6" xfId="28" applyFont="1" applyBorder="1" applyAlignment="1">
      <alignment horizontal="center"/>
    </xf>
    <xf numFmtId="0" fontId="0" fillId="0" borderId="6" xfId="0" applyBorder="1"/>
    <xf numFmtId="0" fontId="31" fillId="0" borderId="5" xfId="0" applyFont="1" applyBorder="1" applyAlignment="1">
      <alignment horizontal="center"/>
    </xf>
    <xf numFmtId="0" fontId="10" fillId="0" borderId="7" xfId="28" applyFont="1" applyBorder="1" applyAlignment="1">
      <alignment horizontal="center"/>
    </xf>
    <xf numFmtId="0" fontId="10" fillId="0" borderId="0" xfId="28" applyFont="1"/>
    <xf numFmtId="0" fontId="10" fillId="0" borderId="1" xfId="28" applyFont="1" applyBorder="1" applyAlignment="1">
      <alignment horizontal="centerContinuous"/>
    </xf>
    <xf numFmtId="0" fontId="10" fillId="0" borderId="0" xfId="28" applyFont="1" applyBorder="1"/>
    <xf numFmtId="5" fontId="32" fillId="0" borderId="0" xfId="28" applyNumberFormat="1" applyFont="1" applyFill="1" applyBorder="1"/>
    <xf numFmtId="0" fontId="9" fillId="0" borderId="0" xfId="28" applyFont="1" applyBorder="1" applyAlignment="1">
      <alignment horizontal="center"/>
    </xf>
    <xf numFmtId="0" fontId="9" fillId="0" borderId="0" xfId="28" applyFont="1" applyFill="1" applyBorder="1" applyAlignment="1">
      <alignment horizontal="center"/>
    </xf>
    <xf numFmtId="0" fontId="6" fillId="0" borderId="0" xfId="28" applyBorder="1"/>
    <xf numFmtId="37" fontId="21" fillId="13" borderId="0" xfId="28" applyNumberFormat="1" applyFont="1" applyFill="1"/>
    <xf numFmtId="0" fontId="35" fillId="0" borderId="0" xfId="28" applyFont="1" applyAlignment="1">
      <alignment horizontal="center"/>
    </xf>
    <xf numFmtId="0" fontId="35" fillId="0" borderId="0" xfId="28" applyFont="1"/>
    <xf numFmtId="37" fontId="21" fillId="0" borderId="0" xfId="28" applyNumberFormat="1" applyFont="1" applyBorder="1" applyAlignment="1">
      <alignment horizontal="center"/>
    </xf>
    <xf numFmtId="6" fontId="36" fillId="0" borderId="0" xfId="12" applyNumberFormat="1" applyFont="1" applyFill="1" applyBorder="1" applyAlignment="1">
      <alignment horizontal="center"/>
    </xf>
    <xf numFmtId="6" fontId="37" fillId="4" borderId="1" xfId="12" applyNumberFormat="1" applyFont="1" applyFill="1" applyBorder="1" applyAlignment="1">
      <alignment horizontal="right"/>
    </xf>
    <xf numFmtId="37" fontId="21" fillId="0" borderId="0" xfId="28" applyNumberFormat="1" applyFont="1" applyFill="1" applyBorder="1" applyAlignment="1">
      <alignment horizontal="right"/>
    </xf>
    <xf numFmtId="6" fontId="37" fillId="12" borderId="1" xfId="12" applyNumberFormat="1" applyFont="1" applyFill="1" applyBorder="1" applyAlignment="1">
      <alignment horizontal="right"/>
    </xf>
    <xf numFmtId="0" fontId="21" fillId="0" borderId="0" xfId="28" applyFont="1" applyFill="1" applyBorder="1"/>
    <xf numFmtId="0" fontId="21" fillId="0" borderId="0" xfId="28" applyFont="1" applyFill="1"/>
    <xf numFmtId="5" fontId="38" fillId="0" borderId="0" xfId="28" applyNumberFormat="1" applyFont="1" applyFill="1" applyBorder="1"/>
    <xf numFmtId="0" fontId="17" fillId="0" borderId="0" xfId="28" applyFont="1" applyFill="1" applyBorder="1" applyAlignment="1">
      <alignment horizontal="left"/>
    </xf>
    <xf numFmtId="0" fontId="6" fillId="0" borderId="0" xfId="28"/>
    <xf numFmtId="37" fontId="9" fillId="13" borderId="0" xfId="28" applyNumberFormat="1" applyFont="1" applyFill="1"/>
    <xf numFmtId="5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Fill="1" applyBorder="1" applyAlignment="1">
      <alignment horizontal="right"/>
    </xf>
    <xf numFmtId="5" fontId="9" fillId="0" borderId="0" xfId="28" applyNumberFormat="1" applyFont="1" applyFill="1" applyBorder="1" applyAlignment="1">
      <alignment horizontal="right"/>
    </xf>
    <xf numFmtId="37" fontId="7" fillId="0" borderId="0" xfId="28" applyNumberFormat="1" applyFont="1" applyFill="1" applyBorder="1" applyAlignment="1">
      <alignment horizontal="right"/>
    </xf>
    <xf numFmtId="0" fontId="14" fillId="0" borderId="0" xfId="28" applyFont="1" applyBorder="1"/>
    <xf numFmtId="0" fontId="0" fillId="0" borderId="0" xfId="0" applyBorder="1"/>
    <xf numFmtId="0" fontId="9" fillId="0" borderId="0" xfId="28" applyFont="1" applyFill="1" applyBorder="1"/>
    <xf numFmtId="0" fontId="9" fillId="0" borderId="0" xfId="28" applyFont="1" applyFill="1"/>
    <xf numFmtId="0" fontId="20" fillId="14" borderId="1" xfId="28" applyFont="1" applyFill="1" applyBorder="1" applyAlignment="1">
      <alignment horizontal="left"/>
    </xf>
    <xf numFmtId="0" fontId="21" fillId="13" borderId="0" xfId="28" applyFont="1" applyFill="1"/>
    <xf numFmtId="37" fontId="21" fillId="0" borderId="1" xfId="28" applyNumberFormat="1" applyFont="1" applyBorder="1" applyAlignment="1">
      <alignment horizontal="center"/>
    </xf>
    <xf numFmtId="0" fontId="35" fillId="0" borderId="0" xfId="0" applyFont="1"/>
    <xf numFmtId="5" fontId="21" fillId="0" borderId="1" xfId="28" quotePrefix="1" applyNumberFormat="1" applyFont="1" applyBorder="1" applyAlignment="1">
      <alignment horizontal="center"/>
    </xf>
    <xf numFmtId="6" fontId="37" fillId="15" borderId="1" xfId="12" applyNumberFormat="1" applyFont="1" applyFill="1" applyBorder="1" applyAlignment="1">
      <alignment horizontal="right"/>
    </xf>
    <xf numFmtId="0" fontId="40" fillId="0" borderId="1" xfId="28" applyFont="1" applyBorder="1" applyAlignment="1">
      <alignment horizontal="left"/>
    </xf>
    <xf numFmtId="37" fontId="10" fillId="13" borderId="0" xfId="28" applyNumberFormat="1" applyFont="1" applyFill="1"/>
    <xf numFmtId="37" fontId="10" fillId="0" borderId="0" xfId="28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3" fillId="0" borderId="0" xfId="0" applyFont="1" applyAlignment="1">
      <alignment horizontal="left"/>
    </xf>
    <xf numFmtId="37" fontId="10" fillId="0" borderId="0" xfId="28" applyNumberFormat="1" applyFont="1" applyAlignment="1">
      <alignment horizontal="right"/>
    </xf>
    <xf numFmtId="0" fontId="11" fillId="13" borderId="0" xfId="28" applyFont="1" applyFill="1"/>
    <xf numFmtId="37" fontId="11" fillId="0" borderId="0" xfId="28" applyNumberFormat="1" applyFont="1" applyBorder="1" applyAlignment="1">
      <alignment horizontal="center"/>
    </xf>
    <xf numFmtId="37" fontId="11" fillId="13" borderId="0" xfId="28" applyNumberFormat="1" applyFont="1" applyFill="1"/>
    <xf numFmtId="0" fontId="45" fillId="0" borderId="0" xfId="0" applyFont="1" applyAlignment="1">
      <alignment horizontal="right"/>
    </xf>
    <xf numFmtId="0" fontId="46" fillId="0" borderId="0" xfId="0" applyFont="1" applyAlignment="1">
      <alignment horizontal="left"/>
    </xf>
    <xf numFmtId="37" fontId="11" fillId="0" borderId="0" xfId="28" applyNumberFormat="1" applyFont="1" applyAlignment="1">
      <alignment horizontal="right"/>
    </xf>
    <xf numFmtId="0" fontId="11" fillId="0" borderId="0" xfId="28" applyFont="1"/>
    <xf numFmtId="0" fontId="11" fillId="0" borderId="0" xfId="28" applyFont="1" applyBorder="1"/>
    <xf numFmtId="5" fontId="42" fillId="0" borderId="0" xfId="28" applyNumberFormat="1" applyFont="1" applyFill="1" applyBorder="1"/>
    <xf numFmtId="0" fontId="47" fillId="0" borderId="0" xfId="28" applyFont="1" applyBorder="1" applyAlignment="1">
      <alignment horizontal="left"/>
    </xf>
    <xf numFmtId="37" fontId="9" fillId="0" borderId="0" xfId="28" applyNumberFormat="1" applyFont="1" applyBorder="1" applyAlignment="1">
      <alignment horizontal="center"/>
    </xf>
    <xf numFmtId="6" fontId="48" fillId="0" borderId="0" xfId="12" applyNumberFormat="1" applyFont="1" applyFill="1" applyBorder="1" applyAlignment="1">
      <alignment horizontal="right"/>
    </xf>
    <xf numFmtId="168" fontId="39" fillId="0" borderId="0" xfId="28" applyNumberFormat="1" applyFont="1" applyFill="1" applyBorder="1" applyAlignment="1">
      <alignment horizontal="right"/>
    </xf>
    <xf numFmtId="6" fontId="9" fillId="0" borderId="0" xfId="28" applyNumberFormat="1" applyFont="1" applyBorder="1" applyAlignment="1">
      <alignment horizontal="right"/>
    </xf>
    <xf numFmtId="168" fontId="9" fillId="0" borderId="0" xfId="28" applyNumberFormat="1" applyFont="1" applyBorder="1" applyAlignment="1">
      <alignment horizontal="right"/>
    </xf>
    <xf numFmtId="5" fontId="9" fillId="0" borderId="0" xfId="28" applyNumberFormat="1" applyFont="1" applyBorder="1" applyAlignment="1">
      <alignment horizontal="right"/>
    </xf>
    <xf numFmtId="37" fontId="7" fillId="0" borderId="0" xfId="28" applyNumberFormat="1" applyFont="1" applyAlignment="1">
      <alignment horizontal="right"/>
    </xf>
    <xf numFmtId="0" fontId="21" fillId="0" borderId="0" xfId="28" applyFont="1" applyBorder="1"/>
    <xf numFmtId="0" fontId="11" fillId="0" borderId="0" xfId="28" applyFont="1" applyFill="1" applyBorder="1"/>
    <xf numFmtId="0" fontId="11" fillId="0" borderId="0" xfId="28" applyFont="1" applyFill="1"/>
    <xf numFmtId="0" fontId="9" fillId="13" borderId="0" xfId="28" applyFont="1" applyFill="1" applyBorder="1"/>
    <xf numFmtId="37" fontId="9" fillId="0" borderId="0" xfId="28" applyNumberFormat="1" applyFont="1" applyFill="1" applyBorder="1" applyAlignment="1">
      <alignment horizontal="center"/>
    </xf>
    <xf numFmtId="37" fontId="9" fillId="13" borderId="0" xfId="28" applyNumberFormat="1" applyFont="1" applyFill="1" applyBorder="1"/>
    <xf numFmtId="0" fontId="49" fillId="0" borderId="0" xfId="28" applyFont="1" applyFill="1" applyBorder="1" applyAlignment="1">
      <alignment horizontal="left"/>
    </xf>
    <xf numFmtId="0" fontId="20" fillId="0" borderId="0" xfId="28" applyFont="1" applyFill="1" applyBorder="1" applyAlignment="1">
      <alignment horizontal="left"/>
    </xf>
    <xf numFmtId="167" fontId="48" fillId="0" borderId="0" xfId="12" applyNumberFormat="1" applyFont="1" applyFill="1" applyBorder="1" applyAlignment="1">
      <alignment horizontal="center"/>
    </xf>
    <xf numFmtId="37" fontId="11" fillId="0" borderId="0" xfId="28" applyNumberFormat="1" applyFont="1" applyFill="1"/>
    <xf numFmtId="0" fontId="45" fillId="0" borderId="0" xfId="28" applyFont="1" applyFill="1"/>
    <xf numFmtId="0" fontId="47" fillId="0" borderId="0" xfId="28" applyFont="1" applyBorder="1"/>
    <xf numFmtId="169" fontId="39" fillId="0" borderId="0" xfId="28" applyNumberFormat="1" applyFont="1" applyFill="1" applyBorder="1"/>
    <xf numFmtId="5" fontId="50" fillId="0" borderId="0" xfId="28" applyNumberFormat="1" applyFont="1" applyBorder="1" applyAlignment="1">
      <alignment horizontal="center"/>
    </xf>
    <xf numFmtId="5" fontId="9" fillId="0" borderId="0" xfId="28" applyNumberFormat="1" applyFont="1" applyBorder="1" applyAlignment="1">
      <alignment horizontal="center"/>
    </xf>
    <xf numFmtId="0" fontId="0" fillId="0" borderId="0" xfId="0" applyBorder="1" applyAlignment="1">
      <alignment horizontal="right"/>
    </xf>
    <xf numFmtId="0" fontId="6" fillId="0" borderId="0" xfId="28" applyBorder="1" applyAlignment="1">
      <alignment horizontal="right"/>
    </xf>
    <xf numFmtId="37" fontId="21" fillId="13" borderId="0" xfId="28" applyNumberFormat="1" applyFont="1" applyFill="1" applyBorder="1"/>
    <xf numFmtId="6" fontId="36" fillId="0" borderId="0" xfId="12" applyNumberFormat="1" applyFont="1" applyFill="1" applyBorder="1" applyAlignment="1">
      <alignment horizontal="right"/>
    </xf>
    <xf numFmtId="0" fontId="51" fillId="0" borderId="0" xfId="28" applyFont="1" applyBorder="1"/>
    <xf numFmtId="37" fontId="21" fillId="13" borderId="0" xfId="28" applyNumberFormat="1" applyFont="1" applyFill="1" applyAlignment="1">
      <alignment horizontal="left"/>
    </xf>
    <xf numFmtId="5" fontId="10" fillId="0" borderId="0" xfId="28" applyNumberFormat="1" applyFont="1" applyBorder="1" applyAlignment="1">
      <alignment horizontal="center"/>
    </xf>
    <xf numFmtId="0" fontId="31" fillId="0" borderId="0" xfId="28" applyFont="1" applyBorder="1"/>
    <xf numFmtId="6" fontId="35" fillId="0" borderId="0" xfId="28" applyNumberFormat="1" applyFont="1" applyFill="1" applyBorder="1"/>
    <xf numFmtId="37" fontId="10" fillId="13" borderId="0" xfId="28" applyNumberFormat="1" applyFont="1" applyFill="1" applyBorder="1"/>
    <xf numFmtId="0" fontId="35" fillId="0" borderId="0" xfId="28" applyFont="1" applyBorder="1"/>
    <xf numFmtId="0" fontId="52" fillId="0" borderId="0" xfId="28" applyFont="1" applyBorder="1" applyAlignment="1">
      <alignment horizontal="left"/>
    </xf>
    <xf numFmtId="0" fontId="53" fillId="0" borderId="0" xfId="0" applyFont="1"/>
    <xf numFmtId="37" fontId="54" fillId="0" borderId="0" xfId="28" applyNumberFormat="1" applyFont="1" applyBorder="1" applyAlignment="1">
      <alignment horizontal="left"/>
    </xf>
    <xf numFmtId="5" fontId="20" fillId="0" borderId="0" xfId="28" applyNumberFormat="1" applyFont="1" applyBorder="1" applyAlignment="1">
      <alignment horizontal="left"/>
    </xf>
    <xf numFmtId="5" fontId="21" fillId="0" borderId="0" xfId="28" applyNumberFormat="1" applyFont="1" applyBorder="1" applyAlignment="1">
      <alignment horizontal="center"/>
    </xf>
    <xf numFmtId="6" fontId="37" fillId="16" borderId="1" xfId="12" applyNumberFormat="1" applyFont="1" applyFill="1" applyBorder="1" applyAlignment="1">
      <alignment horizontal="right"/>
    </xf>
    <xf numFmtId="0" fontId="10" fillId="0" borderId="0" xfId="28" applyFont="1" applyFill="1" applyBorder="1"/>
    <xf numFmtId="167" fontId="36" fillId="0" borderId="0" xfId="12" applyNumberFormat="1" applyFont="1" applyFill="1" applyBorder="1" applyAlignment="1">
      <alignment horizontal="center"/>
    </xf>
    <xf numFmtId="167" fontId="41" fillId="0" borderId="0" xfId="12" applyNumberFormat="1" applyFont="1" applyFill="1" applyBorder="1" applyAlignment="1">
      <alignment horizontal="center"/>
    </xf>
    <xf numFmtId="37" fontId="55" fillId="13" borderId="0" xfId="28" applyNumberFormat="1" applyFont="1" applyFill="1" applyBorder="1" applyAlignment="1">
      <alignment horizontal="center" wrapText="1"/>
    </xf>
    <xf numFmtId="0" fontId="10" fillId="13" borderId="0" xfId="28" applyFont="1" applyFill="1" applyBorder="1"/>
    <xf numFmtId="169" fontId="26" fillId="0" borderId="0" xfId="28" applyNumberFormat="1" applyFont="1" applyFill="1" applyBorder="1"/>
    <xf numFmtId="5" fontId="26" fillId="0" borderId="0" xfId="28" applyNumberFormat="1" applyFont="1" applyFill="1" applyBorder="1" applyAlignment="1">
      <alignment horizontal="center"/>
    </xf>
    <xf numFmtId="0" fontId="20" fillId="0" borderId="0" xfId="0" applyFont="1" applyAlignment="1">
      <alignment horizontal="centerContinuous"/>
    </xf>
    <xf numFmtId="0" fontId="17" fillId="0" borderId="8" xfId="28" applyFont="1" applyBorder="1"/>
    <xf numFmtId="0" fontId="0" fillId="0" borderId="0" xfId="0" applyFill="1" applyBorder="1"/>
    <xf numFmtId="0" fontId="9" fillId="0" borderId="0" xfId="28" applyFont="1" applyAlignment="1">
      <alignment horizontal="left"/>
    </xf>
    <xf numFmtId="0" fontId="50" fillId="0" borderId="0" xfId="28" applyFont="1" applyFill="1" applyBorder="1" applyAlignment="1">
      <alignment horizontal="centerContinuous"/>
    </xf>
    <xf numFmtId="0" fontId="9" fillId="0" borderId="0" xfId="28" applyFont="1" applyFill="1" applyBorder="1" applyAlignment="1">
      <alignment horizontal="centerContinuous"/>
    </xf>
    <xf numFmtId="0" fontId="29" fillId="0" borderId="0" xfId="28" applyFont="1" applyFill="1" applyBorder="1" applyAlignment="1">
      <alignment horizontal="centerContinuous"/>
    </xf>
    <xf numFmtId="0" fontId="9" fillId="0" borderId="0" xfId="28" applyFont="1" applyAlignment="1">
      <alignment horizontal="centerContinuous"/>
    </xf>
    <xf numFmtId="6" fontId="48" fillId="4" borderId="1" xfId="12" applyNumberFormat="1" applyFont="1" applyFill="1" applyBorder="1" applyAlignment="1">
      <alignment horizontal="center"/>
    </xf>
    <xf numFmtId="0" fontId="9" fillId="0" borderId="0" xfId="28" applyFont="1" applyFill="1" applyBorder="1" applyAlignment="1">
      <alignment horizontal="left"/>
    </xf>
    <xf numFmtId="0" fontId="9" fillId="0" borderId="0" xfId="28" applyFont="1" applyFill="1" applyBorder="1" applyAlignment="1">
      <alignment horizontal="right"/>
    </xf>
    <xf numFmtId="6" fontId="26" fillId="0" borderId="0" xfId="28" applyNumberFormat="1" applyFont="1" applyFill="1" applyBorder="1" applyAlignment="1">
      <alignment horizontal="right"/>
    </xf>
    <xf numFmtId="0" fontId="56" fillId="0" borderId="0" xfId="28" applyFont="1" applyFill="1" applyBorder="1" applyAlignment="1">
      <alignment horizontal="left"/>
    </xf>
    <xf numFmtId="6" fontId="48" fillId="0" borderId="0" xfId="12" applyNumberFormat="1" applyFont="1" applyFill="1" applyBorder="1" applyAlignment="1">
      <alignment horizontal="center"/>
    </xf>
    <xf numFmtId="0" fontId="51" fillId="0" borderId="0" xfId="28" applyFont="1" applyFill="1" applyBorder="1"/>
    <xf numFmtId="0" fontId="57" fillId="0" borderId="0" xfId="28" applyFont="1" applyFill="1" applyBorder="1" applyAlignment="1">
      <alignment horizontal="left"/>
    </xf>
    <xf numFmtId="0" fontId="56" fillId="0" borderId="0" xfId="28" applyFont="1" applyFill="1" applyBorder="1"/>
    <xf numFmtId="0" fontId="58" fillId="0" borderId="0" xfId="28" applyFont="1" applyFill="1" applyBorder="1" applyAlignment="1">
      <alignment horizontal="left"/>
    </xf>
    <xf numFmtId="0" fontId="47" fillId="0" borderId="0" xfId="28" applyFont="1" applyFill="1" applyBorder="1"/>
    <xf numFmtId="0" fontId="59" fillId="0" borderId="0" xfId="28" applyFont="1" applyFill="1" applyBorder="1"/>
    <xf numFmtId="0" fontId="0" fillId="13" borderId="0" xfId="0" applyFill="1"/>
    <xf numFmtId="0" fontId="63" fillId="0" borderId="0" xfId="0" applyFont="1" applyBorder="1" applyAlignment="1">
      <alignment horizontal="left"/>
    </xf>
    <xf numFmtId="0" fontId="0" fillId="0" borderId="9" xfId="0" applyBorder="1" applyAlignment="1">
      <alignment horizontal="center"/>
    </xf>
    <xf numFmtId="0" fontId="0" fillId="0" borderId="10" xfId="0" applyBorder="1"/>
    <xf numFmtId="0" fontId="0" fillId="0" borderId="0" xfId="0" applyAlignment="1">
      <alignment horizontal="center"/>
    </xf>
    <xf numFmtId="6" fontId="13" fillId="0" borderId="0" xfId="12" applyNumberFormat="1" applyFont="1" applyFill="1" applyBorder="1" applyAlignment="1">
      <alignment horizontal="center"/>
    </xf>
    <xf numFmtId="0" fontId="62" fillId="0" borderId="0" xfId="0" applyFont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Border="1" applyAlignment="1">
      <alignment horizontal="left"/>
    </xf>
    <xf numFmtId="0" fontId="0" fillId="4" borderId="0" xfId="0" applyFill="1"/>
    <xf numFmtId="6" fontId="64" fillId="0" borderId="11" xfId="12" applyNumberFormat="1" applyFont="1" applyBorder="1" applyAlignment="1">
      <alignment horizontal="center"/>
    </xf>
    <xf numFmtId="6" fontId="64" fillId="0" borderId="10" xfId="12" applyNumberFormat="1" applyFont="1" applyBorder="1" applyAlignment="1">
      <alignment horizontal="center"/>
    </xf>
    <xf numFmtId="6" fontId="64" fillId="4" borderId="10" xfId="12" applyNumberFormat="1" applyFont="1" applyFill="1" applyBorder="1" applyAlignment="1">
      <alignment horizontal="center"/>
    </xf>
    <xf numFmtId="6" fontId="64" fillId="0" borderId="0" xfId="12" applyNumberFormat="1" applyFont="1" applyAlignment="1">
      <alignment horizontal="center"/>
    </xf>
    <xf numFmtId="6" fontId="6" fillId="0" borderId="0" xfId="12" applyNumberFormat="1" applyFont="1" applyBorder="1" applyAlignment="1">
      <alignment horizontal="center"/>
    </xf>
    <xf numFmtId="6" fontId="62" fillId="0" borderId="11" xfId="12" applyNumberFormat="1" applyFont="1" applyBorder="1" applyAlignment="1">
      <alignment horizontal="center"/>
    </xf>
    <xf numFmtId="6" fontId="13" fillId="0" borderId="10" xfId="12" applyNumberFormat="1" applyFont="1" applyBorder="1" applyAlignment="1">
      <alignment horizontal="center"/>
    </xf>
    <xf numFmtId="6" fontId="13" fillId="4" borderId="10" xfId="12" applyNumberFormat="1" applyFont="1" applyFill="1" applyBorder="1" applyAlignment="1">
      <alignment horizontal="center"/>
    </xf>
    <xf numFmtId="6" fontId="13" fillId="0" borderId="0" xfId="12" applyNumberFormat="1" applyFont="1" applyAlignment="1">
      <alignment horizontal="center"/>
    </xf>
    <xf numFmtId="6" fontId="62" fillId="0" borderId="12" xfId="12" applyNumberFormat="1" applyFont="1" applyBorder="1" applyAlignment="1">
      <alignment horizontal="center"/>
    </xf>
    <xf numFmtId="6" fontId="13" fillId="0" borderId="13" xfId="12" applyNumberFormat="1" applyFont="1" applyBorder="1" applyAlignment="1">
      <alignment horizontal="center"/>
    </xf>
    <xf numFmtId="6" fontId="13" fillId="4" borderId="13" xfId="12" applyNumberFormat="1" applyFont="1" applyFill="1" applyBorder="1" applyAlignment="1">
      <alignment horizontal="center"/>
    </xf>
    <xf numFmtId="6" fontId="13" fillId="0" borderId="14" xfId="12" applyNumberFormat="1" applyFont="1" applyBorder="1" applyAlignment="1">
      <alignment horizontal="center"/>
    </xf>
    <xf numFmtId="6" fontId="13" fillId="0" borderId="0" xfId="12" applyNumberFormat="1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2" fillId="0" borderId="0" xfId="0" applyFont="1" applyFill="1" applyBorder="1" applyAlignment="1">
      <alignment horizontal="center"/>
    </xf>
    <xf numFmtId="0" fontId="65" fillId="0" borderId="0" xfId="28" applyFont="1" applyAlignment="1">
      <alignment horizontal="right"/>
    </xf>
    <xf numFmtId="0" fontId="66" fillId="13" borderId="0" xfId="28" applyFont="1" applyFill="1"/>
    <xf numFmtId="37" fontId="66" fillId="13" borderId="0" xfId="28" applyNumberFormat="1" applyFont="1" applyFill="1"/>
    <xf numFmtId="37" fontId="66" fillId="0" borderId="1" xfId="28" applyNumberFormat="1" applyFont="1" applyBorder="1" applyAlignment="1">
      <alignment horizontal="center"/>
    </xf>
    <xf numFmtId="37" fontId="66" fillId="0" borderId="0" xfId="28" applyNumberFormat="1" applyFont="1" applyBorder="1" applyAlignment="1">
      <alignment horizontal="center"/>
    </xf>
    <xf numFmtId="0" fontId="7" fillId="13" borderId="0" xfId="28" applyFont="1" applyFill="1"/>
    <xf numFmtId="0" fontId="7" fillId="0" borderId="0" xfId="28" applyFont="1"/>
    <xf numFmtId="0" fontId="3" fillId="0" borderId="0" xfId="28" applyFont="1"/>
    <xf numFmtId="0" fontId="69" fillId="0" borderId="0" xfId="28" applyFont="1"/>
    <xf numFmtId="0" fontId="7" fillId="0" borderId="0" xfId="28" applyFont="1" applyAlignment="1">
      <alignment horizontal="center"/>
    </xf>
    <xf numFmtId="0" fontId="15" fillId="13" borderId="0" xfId="28" applyFont="1" applyFill="1"/>
    <xf numFmtId="0" fontId="3" fillId="13" borderId="0" xfId="28" applyFont="1" applyFill="1" applyAlignment="1">
      <alignment horizontal="centerContinuous"/>
    </xf>
    <xf numFmtId="5" fontId="66" fillId="0" borderId="1" xfId="28" quotePrefix="1" applyNumberFormat="1" applyFont="1" applyBorder="1" applyAlignment="1">
      <alignment horizontal="center"/>
    </xf>
    <xf numFmtId="0" fontId="71" fillId="13" borderId="0" xfId="28" applyFont="1" applyFill="1"/>
    <xf numFmtId="0" fontId="72" fillId="0" borderId="0" xfId="28" applyFont="1"/>
    <xf numFmtId="0" fontId="72" fillId="0" borderId="0" xfId="28" applyFont="1" applyFill="1"/>
    <xf numFmtId="0" fontId="73" fillId="0" borderId="0" xfId="28" applyFont="1" applyFill="1"/>
    <xf numFmtId="0" fontId="74" fillId="0" borderId="0" xfId="28" applyFont="1"/>
    <xf numFmtId="0" fontId="75" fillId="0" borderId="0" xfId="28" applyFont="1" applyAlignment="1">
      <alignment horizontal="right"/>
    </xf>
    <xf numFmtId="0" fontId="76" fillId="0" borderId="0" xfId="28" applyFont="1" applyAlignment="1">
      <alignment horizontal="left"/>
    </xf>
    <xf numFmtId="0" fontId="68" fillId="14" borderId="1" xfId="28" applyFont="1" applyFill="1" applyBorder="1" applyAlignment="1">
      <alignment horizontal="left"/>
    </xf>
    <xf numFmtId="0" fontId="77" fillId="0" borderId="1" xfId="28" applyFont="1" applyBorder="1" applyAlignment="1">
      <alignment horizontal="left"/>
    </xf>
    <xf numFmtId="0" fontId="66" fillId="0" borderId="0" xfId="0" applyFont="1"/>
    <xf numFmtId="6" fontId="67" fillId="14" borderId="1" xfId="12" applyNumberFormat="1" applyFont="1" applyFill="1" applyBorder="1" applyAlignment="1">
      <alignment horizontal="right"/>
    </xf>
    <xf numFmtId="0" fontId="66" fillId="0" borderId="0" xfId="0" applyFont="1" applyAlignment="1">
      <alignment horizontal="right"/>
    </xf>
    <xf numFmtId="0" fontId="66" fillId="0" borderId="0" xfId="0" applyFont="1" applyAlignment="1">
      <alignment horizontal="left"/>
    </xf>
    <xf numFmtId="6" fontId="67" fillId="4" borderId="1" xfId="12" applyNumberFormat="1" applyFont="1" applyFill="1" applyBorder="1" applyAlignment="1">
      <alignment horizontal="right"/>
    </xf>
    <xf numFmtId="0" fontId="66" fillId="0" borderId="0" xfId="28" applyFont="1" applyBorder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1" xfId="28" applyFont="1" applyBorder="1" applyAlignment="1">
      <alignment horizontal="center"/>
    </xf>
    <xf numFmtId="0" fontId="66" fillId="0" borderId="6" xfId="0" applyFont="1" applyBorder="1"/>
    <xf numFmtId="0" fontId="66" fillId="0" borderId="7" xfId="28" applyFont="1" applyBorder="1" applyAlignment="1">
      <alignment horizontal="center"/>
    </xf>
    <xf numFmtId="0" fontId="66" fillId="0" borderId="0" xfId="28" applyFont="1" applyAlignment="1"/>
    <xf numFmtId="0" fontId="66" fillId="0" borderId="0" xfId="28" applyFont="1" applyBorder="1" applyAlignment="1">
      <alignment horizontal="centerContinuous"/>
    </xf>
    <xf numFmtId="39" fontId="67" fillId="0" borderId="1" xfId="28" applyNumberFormat="1" applyFont="1" applyFill="1" applyBorder="1" applyAlignment="1">
      <alignment horizontal="center"/>
    </xf>
    <xf numFmtId="39" fontId="67" fillId="13" borderId="1" xfId="28" applyNumberFormat="1" applyFont="1" applyFill="1" applyBorder="1" applyAlignment="1">
      <alignment horizontal="center"/>
    </xf>
    <xf numFmtId="38" fontId="44" fillId="14" borderId="1" xfId="11" applyNumberFormat="1" applyFont="1" applyFill="1" applyBorder="1" applyAlignment="1">
      <alignment horizontal="right"/>
    </xf>
    <xf numFmtId="6" fontId="41" fillId="14" borderId="1" xfId="12" applyNumberFormat="1" applyFont="1" applyFill="1" applyBorder="1" applyAlignment="1">
      <alignment horizontal="right"/>
    </xf>
    <xf numFmtId="5" fontId="66" fillId="14" borderId="1" xfId="28" quotePrefix="1" applyNumberFormat="1" applyFont="1" applyFill="1" applyBorder="1" applyAlignment="1">
      <alignment horizontal="center"/>
    </xf>
    <xf numFmtId="39" fontId="67" fillId="14" borderId="1" xfId="28" applyNumberFormat="1" applyFont="1" applyFill="1" applyBorder="1" applyAlignment="1">
      <alignment horizontal="center"/>
    </xf>
    <xf numFmtId="0" fontId="78" fillId="0" borderId="0" xfId="28" applyFont="1"/>
    <xf numFmtId="6" fontId="48" fillId="8" borderId="1" xfId="12" applyNumberFormat="1" applyFont="1" applyFill="1" applyBorder="1" applyAlignment="1">
      <alignment horizontal="center"/>
    </xf>
    <xf numFmtId="0" fontId="71" fillId="0" borderId="0" xfId="28" applyFont="1"/>
    <xf numFmtId="0" fontId="71" fillId="0" borderId="0" xfId="28" applyFont="1" applyAlignment="1">
      <alignment horizontal="center"/>
    </xf>
    <xf numFmtId="0" fontId="71" fillId="0" borderId="0" xfId="0" applyFont="1"/>
    <xf numFmtId="0" fontId="71" fillId="0" borderId="0" xfId="28" applyFont="1" applyBorder="1" applyAlignment="1">
      <alignment horizontal="centerContinuous"/>
    </xf>
    <xf numFmtId="0" fontId="71" fillId="0" borderId="0" xfId="28" applyFont="1" applyBorder="1" applyAlignment="1">
      <alignment horizontal="center"/>
    </xf>
    <xf numFmtId="0" fontId="71" fillId="0" borderId="0" xfId="28" applyFont="1" applyFill="1" applyBorder="1" applyAlignment="1">
      <alignment horizontal="center"/>
    </xf>
    <xf numFmtId="37" fontId="71" fillId="13" borderId="0" xfId="28" applyNumberFormat="1" applyFont="1" applyFill="1"/>
    <xf numFmtId="37" fontId="71" fillId="0" borderId="0" xfId="28" applyNumberFormat="1" applyFont="1" applyBorder="1" applyAlignment="1">
      <alignment horizontal="center"/>
    </xf>
    <xf numFmtId="6" fontId="79" fillId="0" borderId="0" xfId="12" applyNumberFormat="1" applyFont="1" applyFill="1" applyBorder="1" applyAlignment="1">
      <alignment horizontal="center"/>
    </xf>
    <xf numFmtId="0" fontId="10" fillId="0" borderId="0" xfId="28" applyFont="1" applyFill="1" applyBorder="1" applyAlignment="1">
      <alignment horizontal="left"/>
    </xf>
    <xf numFmtId="5" fontId="30" fillId="0" borderId="0" xfId="28" applyNumberFormat="1" applyFont="1" applyFill="1" applyBorder="1" applyAlignment="1">
      <alignment horizontal="right"/>
    </xf>
    <xf numFmtId="0" fontId="71" fillId="0" borderId="0" xfId="28" applyFont="1" applyFill="1"/>
    <xf numFmtId="0" fontId="7" fillId="0" borderId="0" xfId="0" applyFont="1"/>
    <xf numFmtId="6" fontId="9" fillId="0" borderId="1" xfId="28" applyNumberFormat="1" applyFont="1" applyBorder="1" applyAlignment="1">
      <alignment horizontal="center"/>
    </xf>
    <xf numFmtId="6" fontId="9" fillId="0" borderId="7" xfId="28" applyNumberFormat="1" applyFont="1" applyBorder="1" applyAlignment="1">
      <alignment horizontal="center"/>
    </xf>
    <xf numFmtId="6" fontId="9" fillId="0" borderId="0" xfId="28" applyNumberFormat="1" applyFont="1" applyFill="1" applyBorder="1" applyAlignment="1">
      <alignment horizontal="center"/>
    </xf>
    <xf numFmtId="0" fontId="66" fillId="0" borderId="5" xfId="28" applyFont="1" applyBorder="1" applyAlignment="1">
      <alignment horizontal="centerContinuous"/>
    </xf>
    <xf numFmtId="0" fontId="66" fillId="0" borderId="7" xfId="28" applyFont="1" applyBorder="1" applyAlignment="1">
      <alignment horizontal="centerContinuous"/>
    </xf>
    <xf numFmtId="0" fontId="66" fillId="0" borderId="1" xfId="0" applyFont="1" applyBorder="1" applyAlignment="1">
      <alignment horizontal="center"/>
    </xf>
    <xf numFmtId="39" fontId="41" fillId="14" borderId="1" xfId="28" applyNumberFormat="1" applyFont="1" applyFill="1" applyBorder="1" applyAlignment="1">
      <alignment horizontal="center"/>
    </xf>
    <xf numFmtId="39" fontId="41" fillId="13" borderId="1" xfId="28" applyNumberFormat="1" applyFont="1" applyFill="1" applyBorder="1" applyAlignment="1">
      <alignment horizontal="center"/>
    </xf>
    <xf numFmtId="0" fontId="81" fillId="13" borderId="0" xfId="28" applyFont="1" applyFill="1" applyAlignment="1">
      <alignment horizontal="centerContinuous"/>
    </xf>
    <xf numFmtId="0" fontId="82" fillId="0" borderId="0" xfId="28" applyFont="1"/>
    <xf numFmtId="0" fontId="82" fillId="13" borderId="0" xfId="28" applyFont="1" applyFill="1"/>
    <xf numFmtId="0" fontId="82" fillId="0" borderId="0" xfId="28" applyFont="1" applyAlignment="1">
      <alignment horizontal="center"/>
    </xf>
    <xf numFmtId="0" fontId="66" fillId="0" borderId="5" xfId="28" applyFont="1" applyBorder="1" applyAlignment="1">
      <alignment horizontal="center"/>
    </xf>
    <xf numFmtId="0" fontId="66" fillId="0" borderId="6" xfId="28" applyFont="1" applyBorder="1" applyAlignment="1">
      <alignment horizontal="center"/>
    </xf>
    <xf numFmtId="0" fontId="66" fillId="0" borderId="7" xfId="28" applyFont="1" applyBorder="1" applyAlignment="1">
      <alignment horizontal="center"/>
    </xf>
    <xf numFmtId="0" fontId="3" fillId="0" borderId="0" xfId="28" applyFont="1" applyAlignment="1">
      <alignment horizontal="right"/>
    </xf>
    <xf numFmtId="0" fontId="70" fillId="0" borderId="0" xfId="28" applyFont="1" applyAlignment="1">
      <alignment horizontal="right"/>
    </xf>
    <xf numFmtId="0" fontId="29" fillId="0" borderId="8" xfId="28" applyFont="1" applyBorder="1" applyAlignment="1">
      <alignment horizontal="center"/>
    </xf>
    <xf numFmtId="0" fontId="33" fillId="0" borderId="0" xfId="28" applyFont="1" applyFill="1" applyBorder="1" applyAlignment="1">
      <alignment horizontal="left"/>
    </xf>
    <xf numFmtId="0" fontId="34" fillId="0" borderId="0" xfId="28" applyFont="1" applyFill="1" applyBorder="1" applyAlignment="1">
      <alignment horizontal="left"/>
    </xf>
    <xf numFmtId="0" fontId="11" fillId="0" borderId="0" xfId="0" applyFont="1" applyAlignment="1">
      <alignment horizontal="left"/>
    </xf>
  </cellXfs>
  <cellStyles count="52">
    <cellStyle name="1dp" xfId="1"/>
    <cellStyle name="2dp" xfId="2"/>
    <cellStyle name="3dp" xfId="3"/>
    <cellStyle name="4dp" xfId="4"/>
    <cellStyle name="8dp" xfId="5"/>
    <cellStyle name="a/c" xfId="6"/>
    <cellStyle name="Borders" xfId="7"/>
    <cellStyle name="Changed" xfId="8"/>
    <cellStyle name="Check" xfId="9"/>
    <cellStyle name="Colourless" xfId="10"/>
    <cellStyle name="Comma" xfId="11" builtinId="3"/>
    <cellStyle name="Currency" xfId="12" builtinId="4"/>
    <cellStyle name="Date-day" xfId="13"/>
    <cellStyle name="Date-month" xfId="14"/>
    <cellStyle name="Date-short" xfId="15"/>
    <cellStyle name="Date-year" xfId="16"/>
    <cellStyle name="Day" xfId="17"/>
    <cellStyle name="Entry" xfId="18"/>
    <cellStyle name="Gas" xfId="19"/>
    <cellStyle name="Grey" xfId="20"/>
    <cellStyle name="Large12" xfId="21"/>
    <cellStyle name="Large14" xfId="22"/>
    <cellStyle name="Large16" xfId="23"/>
    <cellStyle name="Link in" xfId="24"/>
    <cellStyle name="Link out" xfId="25"/>
    <cellStyle name="MTD" xfId="26"/>
    <cellStyle name="New" xfId="27"/>
    <cellStyle name="Normal" xfId="0" builtinId="0"/>
    <cellStyle name="Normal_New Summary" xfId="28"/>
    <cellStyle name="Not_yet_active" xfId="29"/>
    <cellStyle name="Output" xfId="30" builtinId="21" customBuiltin="1"/>
    <cellStyle name="Outstanding" xfId="31"/>
    <cellStyle name="Percent1" xfId="32"/>
    <cellStyle name="Percent2" xfId="33"/>
    <cellStyle name="Percent4" xfId="34"/>
    <cellStyle name="Power" xfId="35"/>
    <cellStyle name="Quarters" xfId="36"/>
    <cellStyle name="SBZero" xfId="37"/>
    <cellStyle name="Shaded" xfId="38"/>
    <cellStyle name="sum" xfId="39"/>
    <cellStyle name="Time-minutes" xfId="40"/>
    <cellStyle name="Time-seconds" xfId="41"/>
    <cellStyle name="Title" xfId="42" builtinId="15" customBuiltin="1"/>
    <cellStyle name="total" xfId="43"/>
    <cellStyle name="Transportation" xfId="44"/>
    <cellStyle name="USD_day_analysis" xfId="45"/>
    <cellStyle name="Warning" xfId="46"/>
    <cellStyle name="Wrapped" xfId="47"/>
    <cellStyle name="xrate" xfId="48"/>
    <cellStyle name="year" xfId="49"/>
    <cellStyle name="Zero suppress" xfId="50"/>
    <cellStyle name="zpatchnumbers" xfId="5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17</xdr:col>
          <xdr:colOff>0</xdr:colOff>
          <xdr:row>13</xdr:row>
          <xdr:rowOff>0</xdr:rowOff>
        </xdr:from>
        <xdr:to>
          <xdr:col>17</xdr:col>
          <xdr:colOff>0</xdr:colOff>
          <xdr:row>13</xdr:row>
          <xdr:rowOff>0</xdr:rowOff>
        </xdr:to>
        <xdr:sp macro="" textlink="">
          <xdr:nvSpPr>
            <xdr:cNvPr id="3078" name="Button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4</xdr:col>
      <xdr:colOff>0</xdr:colOff>
      <xdr:row>8</xdr:row>
      <xdr:rowOff>0</xdr:rowOff>
    </xdr:to>
    <xdr:sp macro="" textlink="">
      <xdr:nvSpPr>
        <xdr:cNvPr id="1025" name="Rectangle 1"/>
        <xdr:cNvSpPr>
          <a:spLocks noChangeArrowheads="1"/>
        </xdr:cNvSpPr>
      </xdr:nvSpPr>
      <xdr:spPr bwMode="auto">
        <a:xfrm>
          <a:off x="3857625" y="1666875"/>
          <a:ext cx="25431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0</xdr:colOff>
      <xdr:row>6</xdr:row>
      <xdr:rowOff>0</xdr:rowOff>
    </xdr:from>
    <xdr:to>
      <xdr:col>7</xdr:col>
      <xdr:colOff>0</xdr:colOff>
      <xdr:row>8</xdr:row>
      <xdr:rowOff>0</xdr:rowOff>
    </xdr:to>
    <xdr:sp macro="" textlink="">
      <xdr:nvSpPr>
        <xdr:cNvPr id="1026" name="Rectangle 2"/>
        <xdr:cNvSpPr>
          <a:spLocks noChangeArrowheads="1"/>
        </xdr:cNvSpPr>
      </xdr:nvSpPr>
      <xdr:spPr bwMode="auto">
        <a:xfrm>
          <a:off x="6505575" y="1666875"/>
          <a:ext cx="3381375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2324100</xdr:colOff>
          <xdr:row>3</xdr:row>
          <xdr:rowOff>85725</xdr:rowOff>
        </xdr:from>
        <xdr:to>
          <xdr:col>1</xdr:col>
          <xdr:colOff>0</xdr:colOff>
          <xdr:row>5</xdr:row>
          <xdr:rowOff>123825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etica"/>
                  <a:cs typeface="Helvetica"/>
                </a:rPr>
                <a:t>Roll Summary</a:t>
              </a:r>
            </a:p>
          </xdr:txBody>
        </xdr:sp>
        <xdr:clientData fPrintsWithSheet="0"/>
      </xdr:twoCellAnchor>
    </mc:Choice>
    <mc:Fallback/>
  </mc:AlternateContent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28" name="Rectangle 4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25</xdr:col>
      <xdr:colOff>447675</xdr:colOff>
      <xdr:row>20</xdr:row>
      <xdr:rowOff>0</xdr:rowOff>
    </xdr:from>
    <xdr:to>
      <xdr:col>28</xdr:col>
      <xdr:colOff>590550</xdr:colOff>
      <xdr:row>20</xdr:row>
      <xdr:rowOff>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8232100" y="5410200"/>
          <a:ext cx="3343275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571500</xdr:colOff>
          <xdr:row>15</xdr:row>
          <xdr:rowOff>0</xdr:rowOff>
        </xdr:from>
        <xdr:to>
          <xdr:col>29</xdr:col>
          <xdr:colOff>333375</xdr:colOff>
          <xdr:row>15</xdr:row>
          <xdr:rowOff>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1 = ON</a:t>
              </a:r>
            </a:p>
            <a:p>
              <a:pPr algn="ctr" rtl="0">
                <a:defRPr sz="1000"/>
              </a:pPr>
              <a:r>
                <a:rPr lang="en-US" sz="18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 0 = OFF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2305050</xdr:colOff>
          <xdr:row>2</xdr:row>
          <xdr:rowOff>0</xdr:rowOff>
        </xdr:from>
        <xdr:to>
          <xdr:col>1</xdr:col>
          <xdr:colOff>0</xdr:colOff>
          <xdr:row>3</xdr:row>
          <xdr:rowOff>0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Roll 5 Day Total First!</a:t>
              </a:r>
            </a:p>
          </xdr:txBody>
        </xdr:sp>
        <xdr:clientData fPrintsWithSheet="0"/>
      </xdr:twoCellAnchor>
    </mc:Choice>
    <mc:Fallback/>
  </mc:AlternateContent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2" name="Rectangle 8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3" name="Rectangle 9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0</xdr:colOff>
      <xdr:row>6</xdr:row>
      <xdr:rowOff>0</xdr:rowOff>
    </xdr:from>
    <xdr:to>
      <xdr:col>11</xdr:col>
      <xdr:colOff>0</xdr:colOff>
      <xdr:row>8</xdr:row>
      <xdr:rowOff>0</xdr:rowOff>
    </xdr:to>
    <xdr:sp macro="" textlink="">
      <xdr:nvSpPr>
        <xdr:cNvPr id="1034" name="Rectangle 10"/>
        <xdr:cNvSpPr>
          <a:spLocks noChangeArrowheads="1"/>
        </xdr:cNvSpPr>
      </xdr:nvSpPr>
      <xdr:spPr bwMode="auto">
        <a:xfrm>
          <a:off x="10077450" y="1666875"/>
          <a:ext cx="2762250" cy="4572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5" name="Rectangle 11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6" name="Rectangle 12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15</xdr:row>
      <xdr:rowOff>0</xdr:rowOff>
    </xdr:from>
    <xdr:to>
      <xdr:col>26</xdr:col>
      <xdr:colOff>0</xdr:colOff>
      <xdr:row>15</xdr:row>
      <xdr:rowOff>0</xdr:rowOff>
    </xdr:to>
    <xdr:sp macro="" textlink="">
      <xdr:nvSpPr>
        <xdr:cNvPr id="1037" name="Rectangle 13"/>
        <xdr:cNvSpPr>
          <a:spLocks noChangeArrowheads="1"/>
        </xdr:cNvSpPr>
      </xdr:nvSpPr>
      <xdr:spPr bwMode="auto">
        <a:xfrm>
          <a:off x="26717625" y="40386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20</xdr:row>
      <xdr:rowOff>0</xdr:rowOff>
    </xdr:from>
    <xdr:to>
      <xdr:col>30</xdr:col>
      <xdr:colOff>447675</xdr:colOff>
      <xdr:row>20</xdr:row>
      <xdr:rowOff>0</xdr:rowOff>
    </xdr:to>
    <xdr:sp macro="" textlink="">
      <xdr:nvSpPr>
        <xdr:cNvPr id="1038" name="Rectangle 14"/>
        <xdr:cNvSpPr>
          <a:spLocks noChangeArrowheads="1"/>
        </xdr:cNvSpPr>
      </xdr:nvSpPr>
      <xdr:spPr bwMode="auto">
        <a:xfrm>
          <a:off x="29298900" y="54102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26</xdr:col>
      <xdr:colOff>447675</xdr:colOff>
      <xdr:row>15</xdr:row>
      <xdr:rowOff>0</xdr:rowOff>
    </xdr:from>
    <xdr:to>
      <xdr:col>30</xdr:col>
      <xdr:colOff>447675</xdr:colOff>
      <xdr:row>15</xdr:row>
      <xdr:rowOff>0</xdr:rowOff>
    </xdr:to>
    <xdr:sp macro="" textlink="">
      <xdr:nvSpPr>
        <xdr:cNvPr id="1039" name="Rectangle 15"/>
        <xdr:cNvSpPr>
          <a:spLocks noChangeArrowheads="1"/>
        </xdr:cNvSpPr>
      </xdr:nvSpPr>
      <xdr:spPr bwMode="auto">
        <a:xfrm>
          <a:off x="29298900" y="4038600"/>
          <a:ext cx="33528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0" name="Rectangle 16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1" name="Rectangle 17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2" name="Rectangle 18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24</xdr:col>
      <xdr:colOff>0</xdr:colOff>
      <xdr:row>20</xdr:row>
      <xdr:rowOff>0</xdr:rowOff>
    </xdr:from>
    <xdr:to>
      <xdr:col>26</xdr:col>
      <xdr:colOff>0</xdr:colOff>
      <xdr:row>20</xdr:row>
      <xdr:rowOff>0</xdr:rowOff>
    </xdr:to>
    <xdr:sp macro="" textlink="">
      <xdr:nvSpPr>
        <xdr:cNvPr id="1043" name="Rectangle 19"/>
        <xdr:cNvSpPr>
          <a:spLocks noChangeArrowheads="1"/>
        </xdr:cNvSpPr>
      </xdr:nvSpPr>
      <xdr:spPr bwMode="auto">
        <a:xfrm>
          <a:off x="26717625" y="5410200"/>
          <a:ext cx="2133600" cy="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133350</xdr:colOff>
          <xdr:row>1</xdr:row>
          <xdr:rowOff>76200</xdr:rowOff>
        </xdr:from>
        <xdr:to>
          <xdr:col>6</xdr:col>
          <xdr:colOff>447675</xdr:colOff>
          <xdr:row>3</xdr:row>
          <xdr:rowOff>238125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41148" rIns="45720" bIns="41148" anchor="ctr" upright="1"/>
            <a:lstStyle/>
            <a:p>
              <a:pPr algn="ctr" rtl="0">
                <a:defRPr sz="1000"/>
              </a:pPr>
              <a:r>
                <a:rPr lang="en-US" sz="2000" b="1" i="0" u="none" strike="noStrike" baseline="0">
                  <a:solidFill>
                    <a:srgbClr val="FF0000"/>
                  </a:solidFill>
                  <a:latin typeface="Arial"/>
                  <a:cs typeface="Arial"/>
                </a:rPr>
                <a:t>Publish Bridgeline DPR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876300</xdr:colOff>
          <xdr:row>0</xdr:row>
          <xdr:rowOff>76200</xdr:rowOff>
        </xdr:from>
        <xdr:to>
          <xdr:col>3</xdr:col>
          <xdr:colOff>876300</xdr:colOff>
          <xdr:row>0</xdr:row>
          <xdr:rowOff>114300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Helv"/>
                </a:rPr>
                <a:t>Button 2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ummary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BGM/BGM%200621%20ngp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DPR/DPR%20062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erms_adm/D_POS/2002/Jun/VAR/6%2021%2002%20Va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PublishBridgeline"/>
    </defined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ily"/>
      <sheetName val="mtd"/>
    </sheetNames>
    <sheetDataSet>
      <sheetData sheetId="0">
        <row r="5">
          <cell r="C5">
            <v>37428.745974537036</v>
          </cell>
        </row>
        <row r="140">
          <cell r="Y140">
            <v>80.29444072555836</v>
          </cell>
        </row>
      </sheetData>
      <sheetData sheetId="1">
        <row r="47">
          <cell r="Y47">
            <v>1868.2247476999992</v>
          </cell>
        </row>
        <row r="57">
          <cell r="Y57">
            <v>12314.224747699998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PR 0621"/>
    </sheetNames>
    <sheetDataSet>
      <sheetData sheetId="0">
        <row r="266">
          <cell r="S266">
            <v>-16.2</v>
          </cell>
          <cell r="U266">
            <v>-196.3</v>
          </cell>
          <cell r="W266">
            <v>-25</v>
          </cell>
          <cell r="Y266">
            <v>0</v>
          </cell>
          <cell r="AA266">
            <v>0</v>
          </cell>
          <cell r="AC266">
            <v>0</v>
          </cell>
          <cell r="AE266">
            <v>20</v>
          </cell>
          <cell r="AG266">
            <v>0</v>
          </cell>
          <cell r="AI266">
            <v>0</v>
          </cell>
          <cell r="AK266">
            <v>0</v>
          </cell>
          <cell r="AM266">
            <v>-20</v>
          </cell>
        </row>
      </sheetData>
      <sheetData sheetId="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RY_CONTROLS_VAR"/>
      <sheetName val="6 21 02 Var"/>
    </sheetNames>
    <sheetDataSet>
      <sheetData sheetId="0">
        <row r="1">
          <cell r="A1" t="str">
            <v>PORTFOLIO_ID</v>
          </cell>
          <cell r="B1" t="str">
            <v>EFF_DT</v>
          </cell>
          <cell r="C1" t="str">
            <v>DOWN95</v>
          </cell>
        </row>
        <row r="2">
          <cell r="A2" t="str">
            <v>24/7 TRADING1</v>
          </cell>
          <cell r="B2">
            <v>37428</v>
          </cell>
          <cell r="C2">
            <v>0</v>
          </cell>
        </row>
        <row r="3">
          <cell r="A3" t="str">
            <v>ADVERTISING</v>
          </cell>
          <cell r="B3">
            <v>37428</v>
          </cell>
          <cell r="C3">
            <v>0</v>
          </cell>
        </row>
        <row r="4">
          <cell r="A4" t="str">
            <v>AGG-ECT</v>
          </cell>
          <cell r="B4">
            <v>37428</v>
          </cell>
          <cell r="C4">
            <v>-5550388.7803383702</v>
          </cell>
        </row>
        <row r="5">
          <cell r="A5" t="str">
            <v>AGG-EI</v>
          </cell>
          <cell r="B5">
            <v>37428</v>
          </cell>
          <cell r="C5">
            <v>0</v>
          </cell>
        </row>
        <row r="6">
          <cell r="A6" t="str">
            <v>AGG-EI-ARG-GAS</v>
          </cell>
          <cell r="B6">
            <v>37428</v>
          </cell>
          <cell r="C6">
            <v>0</v>
          </cell>
        </row>
        <row r="7">
          <cell r="A7" t="str">
            <v>AGG-GAS</v>
          </cell>
          <cell r="B7">
            <v>37428</v>
          </cell>
          <cell r="C7">
            <v>-5319997.3277326506</v>
          </cell>
        </row>
        <row r="8">
          <cell r="A8" t="str">
            <v>AGG-GASIII</v>
          </cell>
          <cell r="B8">
            <v>37428</v>
          </cell>
          <cell r="C8">
            <v>-4408446.2664255099</v>
          </cell>
        </row>
        <row r="9">
          <cell r="A9" t="str">
            <v>AGG-GLB-PROD-BU</v>
          </cell>
          <cell r="B9">
            <v>37428</v>
          </cell>
          <cell r="C9">
            <v>-3664169.9842453599</v>
          </cell>
        </row>
        <row r="10">
          <cell r="A10" t="str">
            <v>AGG-INDEX</v>
          </cell>
          <cell r="B10">
            <v>37428</v>
          </cell>
          <cell r="C10">
            <v>-300881.13841636502</v>
          </cell>
        </row>
        <row r="11">
          <cell r="A11" t="str">
            <v>AGG-LIQUIDS</v>
          </cell>
          <cell r="B11">
            <v>37428</v>
          </cell>
          <cell r="C11">
            <v>-3664169.9842453599</v>
          </cell>
        </row>
        <row r="12">
          <cell r="A12" t="str">
            <v>AGG-LT-GAS</v>
          </cell>
          <cell r="B12">
            <v>37428</v>
          </cell>
          <cell r="C12">
            <v>-4129189.6961352699</v>
          </cell>
        </row>
        <row r="13">
          <cell r="A13" t="str">
            <v>AGG-MANAGEMENT</v>
          </cell>
          <cell r="B13">
            <v>37428</v>
          </cell>
          <cell r="C13">
            <v>0</v>
          </cell>
        </row>
        <row r="14">
          <cell r="A14" t="str">
            <v>AGG-PROD-DPR-CM</v>
          </cell>
          <cell r="B14">
            <v>37428</v>
          </cell>
          <cell r="C14">
            <v>-17901324.055906601</v>
          </cell>
        </row>
        <row r="15">
          <cell r="A15" t="str">
            <v>AGG-PWR-II</v>
          </cell>
          <cell r="B15">
            <v>37428</v>
          </cell>
          <cell r="C15">
            <v>-1198507.2325403499</v>
          </cell>
        </row>
        <row r="16">
          <cell r="A16" t="str">
            <v>AGG-ST-GAS</v>
          </cell>
          <cell r="B16">
            <v>37428</v>
          </cell>
          <cell r="C16">
            <v>-2030893.3547585199</v>
          </cell>
        </row>
        <row r="17">
          <cell r="A17" t="str">
            <v>AGG-STEEL1</v>
          </cell>
          <cell r="B17">
            <v>37428</v>
          </cell>
          <cell r="C17">
            <v>-403523.96617285704</v>
          </cell>
        </row>
        <row r="18">
          <cell r="A18" t="str">
            <v>AGG-STORAGE</v>
          </cell>
          <cell r="B18">
            <v>37428</v>
          </cell>
          <cell r="C18">
            <v>0</v>
          </cell>
        </row>
        <row r="19">
          <cell r="A19" t="str">
            <v>AGRICULTURE</v>
          </cell>
          <cell r="B19">
            <v>37428</v>
          </cell>
          <cell r="C19">
            <v>0</v>
          </cell>
        </row>
        <row r="20">
          <cell r="A20" t="str">
            <v>AUS-POWER</v>
          </cell>
          <cell r="B20">
            <v>37428</v>
          </cell>
          <cell r="C20">
            <v>0</v>
          </cell>
        </row>
        <row r="21">
          <cell r="A21" t="str">
            <v>BANDWIDTH</v>
          </cell>
          <cell r="B21">
            <v>37428</v>
          </cell>
          <cell r="C21">
            <v>0</v>
          </cell>
        </row>
        <row r="22">
          <cell r="A22" t="str">
            <v>BRIDEGELINE</v>
          </cell>
          <cell r="B22">
            <v>37428</v>
          </cell>
          <cell r="C22">
            <v>-370462.32615154801</v>
          </cell>
        </row>
        <row r="23">
          <cell r="A23" t="str">
            <v>BURNER-TIP-SVCS</v>
          </cell>
          <cell r="B23">
            <v>37428</v>
          </cell>
          <cell r="C23">
            <v>0</v>
          </cell>
        </row>
        <row r="24">
          <cell r="A24" t="str">
            <v>CAN-PWR-GAS-VAR</v>
          </cell>
          <cell r="B24">
            <v>37428</v>
          </cell>
          <cell r="C24">
            <v>0</v>
          </cell>
        </row>
        <row r="25">
          <cell r="A25" t="str">
            <v>CANADA-VAR</v>
          </cell>
          <cell r="B25">
            <v>37428</v>
          </cell>
          <cell r="C25">
            <v>-680434.60355955292</v>
          </cell>
        </row>
        <row r="26">
          <cell r="A26" t="str">
            <v>CANADA_GAS</v>
          </cell>
          <cell r="B26">
            <v>37428</v>
          </cell>
          <cell r="C26">
            <v>-680434.60355955292</v>
          </cell>
        </row>
        <row r="27">
          <cell r="A27" t="str">
            <v>CANADA_PWR</v>
          </cell>
          <cell r="B27">
            <v>37428</v>
          </cell>
          <cell r="C27">
            <v>-1165682.67095603</v>
          </cell>
        </row>
        <row r="28">
          <cell r="A28" t="str">
            <v>CANADA_PWR_GAS</v>
          </cell>
          <cell r="B28">
            <v>37428</v>
          </cell>
          <cell r="C28">
            <v>0</v>
          </cell>
        </row>
        <row r="29">
          <cell r="A29" t="str">
            <v>CAND-DPR-VAR</v>
          </cell>
          <cell r="B29">
            <v>37428</v>
          </cell>
          <cell r="C29">
            <v>-1165682.67095603</v>
          </cell>
        </row>
        <row r="30">
          <cell r="A30" t="str">
            <v>CAND-PWR-PR-GAS</v>
          </cell>
          <cell r="B30">
            <v>37428</v>
          </cell>
          <cell r="C30">
            <v>0</v>
          </cell>
        </row>
        <row r="31">
          <cell r="A31" t="str">
            <v>COAL-BU</v>
          </cell>
          <cell r="B31">
            <v>37428</v>
          </cell>
          <cell r="C31">
            <v>-436462.88379378</v>
          </cell>
        </row>
        <row r="32">
          <cell r="A32" t="str">
            <v>COAL-II-BU</v>
          </cell>
          <cell r="B32">
            <v>37428</v>
          </cell>
          <cell r="C32">
            <v>-436462.88379378</v>
          </cell>
        </row>
        <row r="33">
          <cell r="A33" t="str">
            <v>COAL-INT-FRE-BU</v>
          </cell>
          <cell r="B33">
            <v>37428</v>
          </cell>
          <cell r="C33">
            <v>0</v>
          </cell>
        </row>
        <row r="34">
          <cell r="A34" t="str">
            <v>COAL_ALL</v>
          </cell>
          <cell r="B34">
            <v>37428</v>
          </cell>
          <cell r="C34">
            <v>-455008.52288567007</v>
          </cell>
        </row>
        <row r="35">
          <cell r="A35" t="str">
            <v>COAL_POSITIONS</v>
          </cell>
          <cell r="B35">
            <v>37428</v>
          </cell>
          <cell r="C35">
            <v>-455008.52288567007</v>
          </cell>
        </row>
        <row r="36">
          <cell r="A36" t="str">
            <v>COAL_PWR_CM</v>
          </cell>
          <cell r="B36">
            <v>37428</v>
          </cell>
          <cell r="C36">
            <v>0</v>
          </cell>
        </row>
        <row r="37">
          <cell r="A37" t="str">
            <v>COAL_V@R</v>
          </cell>
          <cell r="B37">
            <v>37428</v>
          </cell>
          <cell r="C37">
            <v>0</v>
          </cell>
        </row>
        <row r="38">
          <cell r="A38" t="str">
            <v>COAL_VAR-II</v>
          </cell>
          <cell r="B38">
            <v>37428</v>
          </cell>
          <cell r="C38">
            <v>-455008.52288567007</v>
          </cell>
        </row>
        <row r="39">
          <cell r="A39" t="str">
            <v>CONTINENTAL-PWR</v>
          </cell>
          <cell r="B39">
            <v>37428</v>
          </cell>
          <cell r="C39">
            <v>0</v>
          </cell>
        </row>
        <row r="40">
          <cell r="A40" t="str">
            <v>DOMESTIC_COAL</v>
          </cell>
          <cell r="B40">
            <v>37428</v>
          </cell>
          <cell r="C40">
            <v>-455008.52288567007</v>
          </cell>
        </row>
        <row r="41">
          <cell r="A41" t="str">
            <v>DOMESTIC_GLOBAL</v>
          </cell>
          <cell r="B41">
            <v>37428</v>
          </cell>
          <cell r="C41">
            <v>-3664169.9842453599</v>
          </cell>
        </row>
        <row r="42">
          <cell r="A42" t="str">
            <v>DOM_INTL_GLPROD</v>
          </cell>
          <cell r="B42">
            <v>37428</v>
          </cell>
          <cell r="C42">
            <v>-3664169.9842453599</v>
          </cell>
        </row>
        <row r="43">
          <cell r="A43" t="str">
            <v>EAST-DPR-VAR</v>
          </cell>
          <cell r="B43">
            <v>37428</v>
          </cell>
          <cell r="C43">
            <v>0</v>
          </cell>
        </row>
        <row r="44">
          <cell r="A44" t="str">
            <v>EAST_GAS_PWR</v>
          </cell>
          <cell r="B44">
            <v>37428</v>
          </cell>
          <cell r="C44">
            <v>0</v>
          </cell>
        </row>
        <row r="45">
          <cell r="A45" t="str">
            <v>EAST_PWR</v>
          </cell>
          <cell r="B45">
            <v>37428</v>
          </cell>
          <cell r="C45">
            <v>-49649.360764424098</v>
          </cell>
        </row>
        <row r="46">
          <cell r="A46" t="str">
            <v>EBS-DRAM-PRC</v>
          </cell>
          <cell r="B46">
            <v>37428</v>
          </cell>
          <cell r="C46">
            <v>0</v>
          </cell>
        </row>
        <row r="47">
          <cell r="A47" t="str">
            <v>EES-ENA</v>
          </cell>
          <cell r="B47">
            <v>37428</v>
          </cell>
          <cell r="C47">
            <v>0</v>
          </cell>
        </row>
        <row r="48">
          <cell r="A48" t="str">
            <v>EES-POWER-EAST</v>
          </cell>
          <cell r="B48">
            <v>37428</v>
          </cell>
          <cell r="C48">
            <v>0</v>
          </cell>
        </row>
        <row r="49">
          <cell r="A49" t="str">
            <v>EES_GAS</v>
          </cell>
          <cell r="B49">
            <v>37428</v>
          </cell>
          <cell r="C49">
            <v>0</v>
          </cell>
        </row>
        <row r="50">
          <cell r="A50" t="str">
            <v>EES_PWR</v>
          </cell>
          <cell r="B50">
            <v>37428</v>
          </cell>
          <cell r="C50">
            <v>0</v>
          </cell>
        </row>
        <row r="51">
          <cell r="A51" t="str">
            <v>EMISSIONS</v>
          </cell>
          <cell r="B51">
            <v>37428</v>
          </cell>
          <cell r="C51">
            <v>-458980.85964194307</v>
          </cell>
        </row>
        <row r="52">
          <cell r="A52" t="str">
            <v>ENA-CAL</v>
          </cell>
          <cell r="B52">
            <v>37428</v>
          </cell>
          <cell r="C52">
            <v>0</v>
          </cell>
        </row>
        <row r="53">
          <cell r="A53" t="str">
            <v>ENOVATE</v>
          </cell>
          <cell r="B53">
            <v>37428</v>
          </cell>
          <cell r="C53">
            <v>0</v>
          </cell>
        </row>
        <row r="54">
          <cell r="A54" t="str">
            <v>EUROPEAN-GAS</v>
          </cell>
          <cell r="B54">
            <v>37428</v>
          </cell>
          <cell r="C54">
            <v>0</v>
          </cell>
        </row>
        <row r="55">
          <cell r="A55" t="str">
            <v>FT-CANADA</v>
          </cell>
          <cell r="B55">
            <v>37428</v>
          </cell>
          <cell r="C55">
            <v>-680434.60355955292</v>
          </cell>
        </row>
        <row r="56">
          <cell r="A56" t="str">
            <v>FT-CENTRAL</v>
          </cell>
          <cell r="B56">
            <v>37428</v>
          </cell>
          <cell r="C56">
            <v>-100335.105960698</v>
          </cell>
        </row>
        <row r="57">
          <cell r="A57" t="str">
            <v>FT-DENVER</v>
          </cell>
          <cell r="B57">
            <v>37428</v>
          </cell>
          <cell r="C57">
            <v>0</v>
          </cell>
        </row>
        <row r="58">
          <cell r="A58" t="str">
            <v>FT-EAST</v>
          </cell>
          <cell r="B58">
            <v>37428</v>
          </cell>
          <cell r="C58">
            <v>-53432.387822976205</v>
          </cell>
        </row>
        <row r="59">
          <cell r="A59" t="str">
            <v>FT-NEW-TEXAS</v>
          </cell>
          <cell r="B59">
            <v>37428</v>
          </cell>
          <cell r="C59">
            <v>0</v>
          </cell>
        </row>
        <row r="60">
          <cell r="A60" t="str">
            <v>FT-NORTHWEST</v>
          </cell>
          <cell r="B60">
            <v>37428</v>
          </cell>
          <cell r="C60">
            <v>0</v>
          </cell>
        </row>
        <row r="61">
          <cell r="A61" t="str">
            <v>FT-NY</v>
          </cell>
          <cell r="B61">
            <v>37428</v>
          </cell>
          <cell r="C61">
            <v>0</v>
          </cell>
        </row>
        <row r="62">
          <cell r="A62" t="str">
            <v>FT-PEOPLES-BAS</v>
          </cell>
          <cell r="B62">
            <v>37428</v>
          </cell>
          <cell r="C62">
            <v>0</v>
          </cell>
        </row>
        <row r="63">
          <cell r="A63" t="str">
            <v>FT-PEOPLES-PRC</v>
          </cell>
          <cell r="B63">
            <v>37428</v>
          </cell>
          <cell r="C63">
            <v>0</v>
          </cell>
        </row>
        <row r="64">
          <cell r="A64" t="str">
            <v>FT-TEXAS</v>
          </cell>
          <cell r="B64">
            <v>37428</v>
          </cell>
          <cell r="C64">
            <v>0</v>
          </cell>
        </row>
        <row r="65">
          <cell r="A65" t="str">
            <v>FT-WEST</v>
          </cell>
          <cell r="B65">
            <v>37428</v>
          </cell>
          <cell r="C65">
            <v>-5089861.8927974803</v>
          </cell>
        </row>
        <row r="66">
          <cell r="A66" t="str">
            <v>G-DAILY-BAS0</v>
          </cell>
          <cell r="B66">
            <v>37428</v>
          </cell>
          <cell r="C66">
            <v>0</v>
          </cell>
        </row>
        <row r="67">
          <cell r="A67" t="str">
            <v>G-DAILY-PRC0</v>
          </cell>
          <cell r="B67">
            <v>37428</v>
          </cell>
          <cell r="C67">
            <v>0</v>
          </cell>
        </row>
        <row r="68">
          <cell r="A68" t="str">
            <v>GAS-DAILY-OPT2</v>
          </cell>
          <cell r="B68">
            <v>37428</v>
          </cell>
          <cell r="C68">
            <v>0</v>
          </cell>
        </row>
        <row r="69">
          <cell r="A69" t="str">
            <v>GAS-SPEC-PRC</v>
          </cell>
          <cell r="B69">
            <v>37428</v>
          </cell>
          <cell r="C69">
            <v>0</v>
          </cell>
        </row>
        <row r="70">
          <cell r="A70" t="str">
            <v>GD-CENTRAL-BAS</v>
          </cell>
          <cell r="B70">
            <v>37428</v>
          </cell>
          <cell r="C70">
            <v>0</v>
          </cell>
        </row>
        <row r="71">
          <cell r="A71" t="str">
            <v>GD-CENTRAL-GDL</v>
          </cell>
          <cell r="B71">
            <v>37428</v>
          </cell>
          <cell r="C71">
            <v>0</v>
          </cell>
        </row>
        <row r="72">
          <cell r="A72" t="str">
            <v>GD-CENTRAL-PRC</v>
          </cell>
          <cell r="B72">
            <v>37428</v>
          </cell>
          <cell r="C72">
            <v>0</v>
          </cell>
        </row>
        <row r="73">
          <cell r="A73" t="str">
            <v>GD-MARKET-B</v>
          </cell>
          <cell r="B73">
            <v>37428</v>
          </cell>
          <cell r="C73">
            <v>0</v>
          </cell>
        </row>
        <row r="74">
          <cell r="A74" t="str">
            <v>GD-MARKET-G</v>
          </cell>
          <cell r="B74">
            <v>37428</v>
          </cell>
          <cell r="C74">
            <v>0</v>
          </cell>
        </row>
        <row r="75">
          <cell r="A75" t="str">
            <v>GD-MARKET-P</v>
          </cell>
          <cell r="B75">
            <v>37428</v>
          </cell>
          <cell r="C75">
            <v>0</v>
          </cell>
        </row>
        <row r="76">
          <cell r="A76" t="str">
            <v>GD-NEW-BAS0</v>
          </cell>
          <cell r="B76">
            <v>37428</v>
          </cell>
          <cell r="C76">
            <v>0</v>
          </cell>
        </row>
        <row r="77">
          <cell r="A77" t="str">
            <v>GD-NEW-GDL0</v>
          </cell>
          <cell r="B77">
            <v>37428</v>
          </cell>
          <cell r="C77">
            <v>0</v>
          </cell>
        </row>
        <row r="78">
          <cell r="A78" t="str">
            <v>GD-NEW-PRC0</v>
          </cell>
          <cell r="B78">
            <v>37428</v>
          </cell>
          <cell r="C78">
            <v>0</v>
          </cell>
        </row>
        <row r="79">
          <cell r="A79" t="str">
            <v>GD-TEXAS-GDL</v>
          </cell>
          <cell r="B79">
            <v>37428</v>
          </cell>
          <cell r="C79">
            <v>0</v>
          </cell>
        </row>
        <row r="80">
          <cell r="A80" t="str">
            <v>GLB-PRODUCTS-CM</v>
          </cell>
          <cell r="B80">
            <v>37428</v>
          </cell>
          <cell r="C80">
            <v>-3637184.5568946297</v>
          </cell>
        </row>
        <row r="81">
          <cell r="A81" t="str">
            <v>GLB_PROD_ALL</v>
          </cell>
          <cell r="B81">
            <v>37428</v>
          </cell>
          <cell r="C81">
            <v>-3664169.9842453599</v>
          </cell>
        </row>
        <row r="82">
          <cell r="A82" t="str">
            <v>IM-ARUBA</v>
          </cell>
          <cell r="B82">
            <v>37428</v>
          </cell>
          <cell r="C82">
            <v>0</v>
          </cell>
        </row>
        <row r="83">
          <cell r="A83" t="str">
            <v>IM-CANADA</v>
          </cell>
          <cell r="B83">
            <v>37428</v>
          </cell>
          <cell r="C83">
            <v>0</v>
          </cell>
        </row>
        <row r="84">
          <cell r="A84" t="str">
            <v>IM-CENTRAL</v>
          </cell>
          <cell r="B84">
            <v>37428</v>
          </cell>
          <cell r="C84">
            <v>-2030893.3547585199</v>
          </cell>
        </row>
        <row r="85">
          <cell r="A85" t="str">
            <v>IM-DENVER</v>
          </cell>
          <cell r="B85">
            <v>37428</v>
          </cell>
          <cell r="C85">
            <v>0</v>
          </cell>
        </row>
        <row r="86">
          <cell r="A86" t="str">
            <v>IM-NE</v>
          </cell>
          <cell r="B86">
            <v>37428</v>
          </cell>
          <cell r="C86">
            <v>0</v>
          </cell>
        </row>
        <row r="87">
          <cell r="A87" t="str">
            <v>IM-PEOPLES</v>
          </cell>
          <cell r="B87">
            <v>37428</v>
          </cell>
          <cell r="C87">
            <v>0</v>
          </cell>
        </row>
        <row r="88">
          <cell r="A88" t="str">
            <v>IM-SE</v>
          </cell>
          <cell r="B88">
            <v>37428</v>
          </cell>
          <cell r="C88">
            <v>0</v>
          </cell>
        </row>
        <row r="89">
          <cell r="A89" t="str">
            <v>IM-TEXAS</v>
          </cell>
          <cell r="B89">
            <v>37428</v>
          </cell>
          <cell r="C89">
            <v>0</v>
          </cell>
        </row>
        <row r="90">
          <cell r="A90" t="str">
            <v>IM-WEST</v>
          </cell>
          <cell r="B90">
            <v>37428</v>
          </cell>
          <cell r="C90">
            <v>0</v>
          </cell>
        </row>
        <row r="91">
          <cell r="A91" t="str">
            <v>INTL_FREIGHT</v>
          </cell>
          <cell r="B91">
            <v>37428</v>
          </cell>
          <cell r="C91">
            <v>0</v>
          </cell>
        </row>
        <row r="92">
          <cell r="A92" t="str">
            <v>IRFX</v>
          </cell>
          <cell r="B92">
            <v>37428</v>
          </cell>
          <cell r="C92">
            <v>0</v>
          </cell>
        </row>
        <row r="93">
          <cell r="A93" t="str">
            <v>JL_SA_PWR</v>
          </cell>
          <cell r="B93">
            <v>37428</v>
          </cell>
          <cell r="C93">
            <v>0</v>
          </cell>
        </row>
        <row r="94">
          <cell r="A94" t="str">
            <v>JS-EXEC-SPEC-4</v>
          </cell>
          <cell r="B94">
            <v>37428</v>
          </cell>
          <cell r="C94">
            <v>0</v>
          </cell>
        </row>
        <row r="95">
          <cell r="A95" t="str">
            <v>LNG</v>
          </cell>
          <cell r="B95">
            <v>37428</v>
          </cell>
          <cell r="C95">
            <v>0</v>
          </cell>
        </row>
        <row r="96">
          <cell r="A96" t="str">
            <v>LUMBER</v>
          </cell>
          <cell r="B96">
            <v>37428</v>
          </cell>
          <cell r="C96">
            <v>-1262.9899573236401</v>
          </cell>
        </row>
        <row r="97">
          <cell r="A97" t="str">
            <v>MANAGEMENT-CRD</v>
          </cell>
          <cell r="B97">
            <v>37428</v>
          </cell>
          <cell r="C97">
            <v>0</v>
          </cell>
        </row>
        <row r="98">
          <cell r="A98" t="str">
            <v>MANAGEMENT-GAS</v>
          </cell>
          <cell r="B98">
            <v>37428</v>
          </cell>
          <cell r="C98">
            <v>0</v>
          </cell>
        </row>
        <row r="99">
          <cell r="A99" t="str">
            <v>MANAGEMENT-PWR</v>
          </cell>
          <cell r="B99">
            <v>37428</v>
          </cell>
          <cell r="C99">
            <v>0</v>
          </cell>
        </row>
        <row r="100">
          <cell r="A100" t="str">
            <v>MEATS</v>
          </cell>
          <cell r="B100">
            <v>37428</v>
          </cell>
          <cell r="C100">
            <v>0</v>
          </cell>
        </row>
        <row r="101">
          <cell r="A101" t="str">
            <v>NG-PRICE</v>
          </cell>
          <cell r="B101">
            <v>37428</v>
          </cell>
          <cell r="C101">
            <v>-8519746.0994524304</v>
          </cell>
        </row>
        <row r="102">
          <cell r="A102" t="str">
            <v>NORDIC-POWER</v>
          </cell>
          <cell r="B102">
            <v>37428</v>
          </cell>
          <cell r="C102">
            <v>0</v>
          </cell>
        </row>
        <row r="103">
          <cell r="A103" t="str">
            <v>NORTH_AMER_GAS</v>
          </cell>
          <cell r="B103">
            <v>37428</v>
          </cell>
          <cell r="C103">
            <v>-5319997.3277326506</v>
          </cell>
        </row>
        <row r="104">
          <cell r="A104" t="str">
            <v>NORTH_AMER_PWR</v>
          </cell>
          <cell r="B104">
            <v>37428</v>
          </cell>
          <cell r="C104">
            <v>-18479088.494080599</v>
          </cell>
        </row>
        <row r="105">
          <cell r="A105" t="str">
            <v>OIL-SPEC4-WTI-P</v>
          </cell>
          <cell r="B105">
            <v>37428</v>
          </cell>
          <cell r="C105">
            <v>0</v>
          </cell>
        </row>
        <row r="106">
          <cell r="A106" t="str">
            <v>OMICRON-PRC0</v>
          </cell>
          <cell r="B106">
            <v>37428</v>
          </cell>
          <cell r="C106">
            <v>0</v>
          </cell>
        </row>
        <row r="107">
          <cell r="A107" t="str">
            <v>OPTIONS</v>
          </cell>
          <cell r="B107">
            <v>37428</v>
          </cell>
          <cell r="C107">
            <v>-393462.54742821405</v>
          </cell>
        </row>
        <row r="108">
          <cell r="A108" t="str">
            <v>PAPER</v>
          </cell>
          <cell r="B108">
            <v>37428</v>
          </cell>
          <cell r="C108">
            <v>-818776.253858916</v>
          </cell>
        </row>
        <row r="109">
          <cell r="A109" t="str">
            <v>POS-POWGAS-EAST</v>
          </cell>
          <cell r="B109">
            <v>37428</v>
          </cell>
          <cell r="C109">
            <v>0</v>
          </cell>
        </row>
        <row r="110">
          <cell r="A110" t="str">
            <v>POS-POWGAS-WEST</v>
          </cell>
          <cell r="B110">
            <v>37428</v>
          </cell>
          <cell r="C110">
            <v>0</v>
          </cell>
        </row>
        <row r="111">
          <cell r="A111" t="str">
            <v>POWER-EES-WEST</v>
          </cell>
          <cell r="B111">
            <v>37428</v>
          </cell>
          <cell r="C111">
            <v>0</v>
          </cell>
        </row>
        <row r="112">
          <cell r="A112" t="str">
            <v>PWR_GLBL</v>
          </cell>
          <cell r="B112">
            <v>37428</v>
          </cell>
          <cell r="C112">
            <v>0</v>
          </cell>
        </row>
        <row r="113">
          <cell r="A113" t="str">
            <v>SC-GAS</v>
          </cell>
          <cell r="B113">
            <v>37428</v>
          </cell>
          <cell r="C113">
            <v>0</v>
          </cell>
        </row>
        <row r="114">
          <cell r="A114" t="str">
            <v>SC-POWER</v>
          </cell>
          <cell r="B114">
            <v>37428</v>
          </cell>
          <cell r="C114">
            <v>0</v>
          </cell>
        </row>
        <row r="115">
          <cell r="A115" t="str">
            <v>SOFT</v>
          </cell>
          <cell r="B115">
            <v>37428</v>
          </cell>
          <cell r="C115">
            <v>0</v>
          </cell>
        </row>
        <row r="116">
          <cell r="A116" t="str">
            <v>SOUTH-CONE</v>
          </cell>
          <cell r="B116">
            <v>37428</v>
          </cell>
          <cell r="C116">
            <v>0</v>
          </cell>
        </row>
        <row r="117">
          <cell r="A117" t="str">
            <v>S_CONE_PWR</v>
          </cell>
          <cell r="B117">
            <v>37428</v>
          </cell>
          <cell r="C117">
            <v>0</v>
          </cell>
        </row>
        <row r="118">
          <cell r="A118" t="str">
            <v>TECH-TRD-P</v>
          </cell>
          <cell r="B118">
            <v>37428</v>
          </cell>
          <cell r="C118">
            <v>0</v>
          </cell>
        </row>
        <row r="119">
          <cell r="A119" t="str">
            <v>TRANSPORT</v>
          </cell>
          <cell r="B119">
            <v>37428</v>
          </cell>
          <cell r="C119">
            <v>0</v>
          </cell>
        </row>
        <row r="120">
          <cell r="A120" t="str">
            <v>UK-POWER</v>
          </cell>
          <cell r="B120">
            <v>37428</v>
          </cell>
          <cell r="C120">
            <v>0</v>
          </cell>
        </row>
        <row r="121">
          <cell r="A121" t="str">
            <v>USA_GAS</v>
          </cell>
          <cell r="B121">
            <v>37428</v>
          </cell>
          <cell r="C121">
            <v>-5811407.9900820795</v>
          </cell>
        </row>
        <row r="122">
          <cell r="A122" t="str">
            <v>US_FREIGHT1</v>
          </cell>
          <cell r="B122">
            <v>37428</v>
          </cell>
          <cell r="C122">
            <v>0</v>
          </cell>
        </row>
        <row r="123">
          <cell r="A123" t="str">
            <v>US_GAS_GLB</v>
          </cell>
          <cell r="B123">
            <v>37428</v>
          </cell>
          <cell r="C123">
            <v>0</v>
          </cell>
        </row>
        <row r="124">
          <cell r="A124" t="str">
            <v>US_GAS_MGMT</v>
          </cell>
          <cell r="B124">
            <v>37428</v>
          </cell>
          <cell r="C124">
            <v>0</v>
          </cell>
        </row>
        <row r="125">
          <cell r="A125" t="str">
            <v>US_GAS_WEATHER</v>
          </cell>
          <cell r="B125">
            <v>37428</v>
          </cell>
          <cell r="C125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5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>
    <pageSetUpPr fitToPage="1"/>
  </sheetPr>
  <dimension ref="A1:Q20"/>
  <sheetViews>
    <sheetView showGridLines="0" tabSelected="1" zoomScaleNormal="55" workbookViewId="0">
      <selection activeCell="A20" sqref="A20"/>
    </sheetView>
  </sheetViews>
  <sheetFormatPr defaultRowHeight="15.75"/>
  <cols>
    <col min="1" max="1" width="24.85546875" style="4" customWidth="1"/>
    <col min="2" max="2" width="1.42578125" style="5" customWidth="1"/>
    <col min="3" max="3" width="7.140625" style="4" customWidth="1"/>
    <col min="4" max="4" width="7.28515625" style="4" customWidth="1"/>
    <col min="5" max="5" width="1.5703125" style="5" customWidth="1"/>
    <col min="6" max="6" width="8.28515625" style="4" customWidth="1"/>
    <col min="7" max="7" width="14.5703125" style="4" bestFit="1" customWidth="1"/>
    <col min="8" max="8" width="1.5703125" style="4" customWidth="1"/>
    <col min="9" max="9" width="9" style="4" customWidth="1"/>
    <col min="10" max="10" width="1.42578125" style="4" customWidth="1"/>
    <col min="11" max="11" width="7.5703125" style="8" customWidth="1"/>
    <col min="12" max="12" width="1.5703125" style="5" customWidth="1"/>
    <col min="13" max="13" width="7.28515625" style="8" customWidth="1"/>
    <col min="14" max="14" width="9.5703125" style="8" customWidth="1"/>
    <col min="15" max="17" width="7.28515625" style="8" customWidth="1"/>
    <col min="18" max="16384" width="9.140625" style="4"/>
  </cols>
  <sheetData>
    <row r="1" spans="1:17" s="182" customFormat="1" ht="13.5" customHeight="1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246" t="s">
        <v>38</v>
      </c>
      <c r="O1" s="246"/>
      <c r="P1" s="246"/>
      <c r="Q1" s="246"/>
    </row>
    <row r="2" spans="1:17" s="182" customFormat="1" ht="12.75" customHeight="1">
      <c r="B2" s="181"/>
      <c r="E2" s="181"/>
      <c r="G2" s="183"/>
      <c r="I2" s="184" t="s">
        <v>0</v>
      </c>
      <c r="K2" s="185"/>
      <c r="L2" s="186"/>
      <c r="M2" s="185" t="s">
        <v>1</v>
      </c>
      <c r="N2" s="246" t="s">
        <v>2</v>
      </c>
      <c r="O2" s="246"/>
      <c r="P2" s="246"/>
      <c r="Q2" s="246"/>
    </row>
    <row r="3" spans="1:17" s="190" customFormat="1" ht="12.75" customHeight="1">
      <c r="A3" s="218"/>
      <c r="B3" s="189"/>
      <c r="C3" s="218"/>
      <c r="D3" s="218"/>
      <c r="E3" s="189"/>
      <c r="F3" s="218"/>
      <c r="G3" s="218"/>
      <c r="H3" s="218"/>
      <c r="I3" s="218"/>
      <c r="J3" s="218"/>
      <c r="K3" s="219"/>
      <c r="L3" s="189"/>
      <c r="M3" s="219"/>
      <c r="N3" s="247" t="str">
        <f>'Bridgeline DPR2'!Q4</f>
        <v>As of June 21, 2002</v>
      </c>
      <c r="O3" s="247"/>
      <c r="P3" s="247"/>
      <c r="Q3" s="247"/>
    </row>
    <row r="4" spans="1:17" s="190" customFormat="1" ht="9" customHeight="1">
      <c r="A4" s="220"/>
      <c r="B4" s="189"/>
      <c r="C4" s="218"/>
      <c r="D4" s="218"/>
      <c r="E4" s="189"/>
      <c r="F4" s="218"/>
      <c r="G4" s="218"/>
      <c r="H4" s="218"/>
      <c r="I4" s="218"/>
      <c r="J4" s="218"/>
      <c r="K4" s="219"/>
      <c r="L4" s="189"/>
      <c r="M4" s="219"/>
      <c r="N4" s="219"/>
      <c r="O4" s="219"/>
      <c r="P4" s="219"/>
      <c r="Q4" s="219"/>
    </row>
    <row r="5" spans="1:17" s="190" customFormat="1" ht="18" customHeight="1">
      <c r="A5" s="218"/>
      <c r="B5" s="189"/>
      <c r="C5" s="218"/>
      <c r="D5" s="218"/>
      <c r="E5" s="189"/>
      <c r="F5" s="218"/>
      <c r="G5" s="218"/>
      <c r="H5" s="218"/>
      <c r="I5" s="218"/>
      <c r="J5" s="218"/>
      <c r="K5" s="219"/>
      <c r="L5" s="189"/>
      <c r="M5" s="219"/>
      <c r="N5" s="219"/>
      <c r="O5" s="219"/>
      <c r="P5" s="219"/>
      <c r="Q5" s="219"/>
    </row>
    <row r="6" spans="1:17" s="190" customFormat="1" ht="15.75" customHeight="1">
      <c r="A6" s="216"/>
      <c r="B6" s="189"/>
      <c r="C6" s="234" t="s">
        <v>3</v>
      </c>
      <c r="D6" s="235"/>
      <c r="E6" s="177"/>
      <c r="F6" s="234" t="s">
        <v>4</v>
      </c>
      <c r="G6" s="235"/>
      <c r="H6" s="208"/>
      <c r="I6" s="243" t="s">
        <v>5</v>
      </c>
      <c r="J6" s="244"/>
      <c r="K6" s="245"/>
      <c r="L6" s="177"/>
      <c r="M6" s="209" t="s">
        <v>6</v>
      </c>
      <c r="N6" s="209"/>
      <c r="O6" s="209"/>
      <c r="P6" s="221"/>
      <c r="Q6" s="221"/>
    </row>
    <row r="7" spans="1:17" s="190" customFormat="1" ht="12.75" customHeight="1">
      <c r="A7" s="203" t="s">
        <v>7</v>
      </c>
      <c r="B7" s="177"/>
      <c r="C7" s="204" t="s">
        <v>8</v>
      </c>
      <c r="D7" s="205" t="s">
        <v>9</v>
      </c>
      <c r="E7" s="177"/>
      <c r="F7" s="204" t="s">
        <v>10</v>
      </c>
      <c r="G7" s="205" t="s">
        <v>9</v>
      </c>
      <c r="H7" s="203"/>
      <c r="I7" s="204" t="s">
        <v>11</v>
      </c>
      <c r="J7" s="206"/>
      <c r="K7" s="236" t="s">
        <v>9</v>
      </c>
      <c r="L7" s="177"/>
      <c r="M7" s="205" t="s">
        <v>12</v>
      </c>
      <c r="N7" s="205" t="s">
        <v>13</v>
      </c>
      <c r="O7" s="207" t="s">
        <v>14</v>
      </c>
      <c r="P7" s="207" t="s">
        <v>15</v>
      </c>
      <c r="Q7" s="207" t="s">
        <v>16</v>
      </c>
    </row>
    <row r="8" spans="1:17" s="190" customFormat="1" ht="12.75" customHeight="1">
      <c r="A8" s="222"/>
      <c r="B8" s="189"/>
      <c r="C8" s="223"/>
      <c r="D8" s="223"/>
      <c r="E8" s="189"/>
      <c r="F8" s="218"/>
      <c r="G8" s="218"/>
      <c r="H8" s="218"/>
      <c r="I8" s="218"/>
      <c r="J8" s="218"/>
      <c r="K8" s="222"/>
      <c r="L8" s="189"/>
      <c r="M8" s="222"/>
      <c r="N8" s="222"/>
      <c r="O8" s="222"/>
      <c r="P8" s="222"/>
      <c r="Q8" s="222"/>
    </row>
    <row r="9" spans="1:17" s="191" customFormat="1" ht="12.75" customHeight="1">
      <c r="A9" s="195" t="s">
        <v>37</v>
      </c>
      <c r="B9" s="194"/>
      <c r="C9" s="194"/>
      <c r="D9" s="194"/>
      <c r="E9" s="224"/>
      <c r="F9" s="219"/>
      <c r="G9" s="218" t="s">
        <v>21</v>
      </c>
      <c r="H9" s="218"/>
      <c r="I9" s="225"/>
      <c r="J9" s="225"/>
      <c r="K9" s="226"/>
      <c r="L9" s="224"/>
      <c r="M9" s="202">
        <f>'Bridgeline DPR2'!M10</f>
        <v>80.29444072555836</v>
      </c>
      <c r="N9" s="202">
        <f>'Bridgeline DPR2'!N10</f>
        <v>436.4773903255566</v>
      </c>
      <c r="O9" s="202">
        <f>'Bridgeline DPR2'!O10</f>
        <v>1868.2247476999992</v>
      </c>
      <c r="P9" s="202">
        <f>('Bridgeline DPR2'!P10)</f>
        <v>7023.2247476999992</v>
      </c>
      <c r="Q9" s="202">
        <f>('Bridgeline DPR2'!Q10)</f>
        <v>12314.224747699998</v>
      </c>
    </row>
    <row r="10" spans="1:17" s="192" customFormat="1" ht="12.75" customHeight="1">
      <c r="A10" s="227"/>
      <c r="B10" s="5"/>
      <c r="C10" s="185"/>
      <c r="D10" s="182"/>
      <c r="E10" s="53"/>
      <c r="F10" s="185"/>
      <c r="G10" s="182"/>
      <c r="H10" s="182"/>
      <c r="I10" s="182"/>
      <c r="J10" s="182"/>
      <c r="K10" s="185"/>
      <c r="L10" s="53"/>
      <c r="M10" s="228"/>
      <c r="N10" s="55"/>
      <c r="O10" s="55"/>
      <c r="P10" s="56"/>
      <c r="Q10" s="56"/>
    </row>
    <row r="11" spans="1:17" s="191" customFormat="1" ht="12.75" customHeight="1">
      <c r="A11" s="196" t="s">
        <v>22</v>
      </c>
      <c r="B11" s="189"/>
      <c r="C11" s="215">
        <f>'Bridgeline DPR2'!C12</f>
        <v>-2.375</v>
      </c>
      <c r="D11" s="179" t="str">
        <f>'Bridgeline DPR2'!D12</f>
        <v>15 Bcf</v>
      </c>
      <c r="E11" s="178"/>
      <c r="F11" s="229"/>
      <c r="G11" s="229"/>
      <c r="H11" s="198"/>
      <c r="I11" s="214">
        <f>'Bridgeline DPR2'!I12</f>
        <v>370.46232615154798</v>
      </c>
      <c r="J11" s="180"/>
      <c r="K11" s="188">
        <f>'Bridgeline DPR2'!K12</f>
        <v>2000</v>
      </c>
      <c r="L11" s="178"/>
      <c r="M11" s="199">
        <f>'Bridgeline DPR2'!M12</f>
        <v>80.29444072555836</v>
      </c>
      <c r="N11" s="199">
        <f>'Bridgeline DPR2'!N12</f>
        <v>436.4773903255566</v>
      </c>
      <c r="O11" s="199">
        <f>'Bridgeline DPR2'!O12</f>
        <v>1868.2247476999992</v>
      </c>
      <c r="P11" s="199">
        <f>('Bridgeline DPR2'!P12)</f>
        <v>7023.2247476999992</v>
      </c>
      <c r="Q11" s="199">
        <f>('Bridgeline DPR2'!Q12)</f>
        <v>12314.224747699998</v>
      </c>
    </row>
    <row r="12" spans="1:17" s="193" customFormat="1" ht="12.75" customHeight="1">
      <c r="A12" s="197" t="s">
        <v>43</v>
      </c>
      <c r="B12" s="177"/>
      <c r="C12" s="211">
        <f>'Bridgeline DPR2'!C13</f>
        <v>-0.16200000000000001</v>
      </c>
      <c r="D12" s="198"/>
      <c r="E12" s="178"/>
      <c r="F12" s="210">
        <f>'Bridgeline DPR2'!F13</f>
        <v>-0.16200000000000001</v>
      </c>
      <c r="G12" s="179" t="str">
        <f>'Bridgeline DPR2'!G13</f>
        <v>9 Bcf 1 Month</v>
      </c>
      <c r="H12" s="180"/>
      <c r="I12" s="198"/>
      <c r="J12" s="200"/>
      <c r="K12" s="201"/>
      <c r="L12" s="178"/>
      <c r="M12" s="230"/>
      <c r="N12" s="230"/>
      <c r="O12" s="230"/>
      <c r="P12" s="230"/>
      <c r="Q12" s="230"/>
    </row>
    <row r="13" spans="1:17" s="193" customFormat="1" ht="13.5" customHeight="1">
      <c r="A13" s="197" t="s">
        <v>44</v>
      </c>
      <c r="B13" s="177"/>
      <c r="C13" s="211">
        <f>'Bridgeline DPR2'!C14</f>
        <v>-2.0129999999999999</v>
      </c>
      <c r="D13" s="180"/>
      <c r="E13" s="178"/>
      <c r="F13" s="211">
        <f>'Bridgeline DPR2'!F14</f>
        <v>-2.0129999999999999</v>
      </c>
      <c r="G13" s="179" t="str">
        <f>'Bridgeline DPR2'!G14</f>
        <v>25 Bcf 2-12 Months</v>
      </c>
      <c r="H13" s="180"/>
      <c r="I13" s="198"/>
      <c r="J13" s="200"/>
      <c r="K13" s="201"/>
      <c r="L13" s="178"/>
      <c r="M13" s="230"/>
      <c r="N13" s="230"/>
      <c r="O13" s="230"/>
      <c r="P13" s="230"/>
      <c r="Q13" s="230"/>
    </row>
    <row r="14" spans="1:17">
      <c r="A14" s="197" t="s">
        <v>45</v>
      </c>
      <c r="C14" s="211">
        <f>'Bridgeline DPR2'!C15</f>
        <v>-0.2</v>
      </c>
      <c r="F14" s="211">
        <f>'Bridgeline DPR2'!F15</f>
        <v>-0.2</v>
      </c>
      <c r="G14" s="179" t="str">
        <f>'Bridgeline DPR2'!G15</f>
        <v>5 Bcf 13-18 Months</v>
      </c>
      <c r="Q14" s="4"/>
    </row>
    <row r="17" spans="1:15">
      <c r="A17" s="240" t="s">
        <v>21</v>
      </c>
      <c r="B17" s="241"/>
      <c r="C17" s="240"/>
      <c r="D17" s="240"/>
      <c r="E17" s="241"/>
      <c r="F17" s="240"/>
      <c r="G17" s="240"/>
      <c r="H17" s="240"/>
      <c r="I17" s="240"/>
      <c r="J17" s="240"/>
      <c r="K17" s="242"/>
      <c r="L17" s="241"/>
    </row>
    <row r="18" spans="1:15">
      <c r="A18" s="240" t="s">
        <v>21</v>
      </c>
      <c r="B18" s="241"/>
      <c r="C18" s="240"/>
      <c r="D18" s="240"/>
      <c r="E18" s="241"/>
      <c r="F18" s="240"/>
      <c r="G18" s="240"/>
      <c r="H18" s="240"/>
      <c r="I18" s="240"/>
      <c r="J18" s="240"/>
      <c r="K18" s="242"/>
      <c r="L18" s="241"/>
    </row>
    <row r="19" spans="1:15">
      <c r="G19" s="4" t="s">
        <v>21</v>
      </c>
    </row>
    <row r="20" spans="1:15">
      <c r="J20" s="4" t="s">
        <v>21</v>
      </c>
      <c r="O20" s="8" t="s">
        <v>21</v>
      </c>
    </row>
  </sheetData>
  <mergeCells count="4">
    <mergeCell ref="I6:K6"/>
    <mergeCell ref="N1:Q1"/>
    <mergeCell ref="N2:Q2"/>
    <mergeCell ref="N3:Q3"/>
  </mergeCells>
  <phoneticPr fontId="0" type="noConversion"/>
  <printOptions horizontalCentered="1"/>
  <pageMargins left="0.26" right="0.14000000000000001" top="0.8" bottom="0.55000000000000004" header="0.45" footer="0.3"/>
  <pageSetup orientation="landscape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8" r:id="rId4" name="Button 6">
              <controlPr defaultSize="0" print="0" autoFill="0" autoLine="0" autoPict="0">
                <anchor moveWithCells="1" sizeWithCells="1">
                  <from>
                    <xdr:col>17</xdr:col>
                    <xdr:colOff>0</xdr:colOff>
                    <xdr:row>13</xdr:row>
                    <xdr:rowOff>0</xdr:rowOff>
                  </from>
                  <to>
                    <xdr:col>17</xdr:col>
                    <xdr:colOff>0</xdr:colOff>
                    <xdr:row>13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AK157"/>
  <sheetViews>
    <sheetView showGridLines="0" zoomScale="55" zoomScaleNormal="55" workbookViewId="0">
      <pane xSplit="2" ySplit="9" topLeftCell="J10" activePane="bottomRight" state="frozen"/>
      <selection activeCell="E34" sqref="E34"/>
      <selection pane="topRight" activeCell="E34" sqref="E34"/>
      <selection pane="bottomLeft" activeCell="E34" sqref="E34"/>
      <selection pane="bottomRight" activeCell="I22" sqref="I22"/>
    </sheetView>
  </sheetViews>
  <sheetFormatPr defaultRowHeight="15.75"/>
  <cols>
    <col min="1" max="1" width="55.7109375" style="4" customWidth="1"/>
    <col min="2" max="2" width="2.140625" style="5" customWidth="1"/>
    <col min="3" max="3" width="18.7109375" style="4" customWidth="1"/>
    <col min="4" max="4" width="19.42578125" style="4" customWidth="1"/>
    <col min="5" max="5" width="1.5703125" style="5" customWidth="1"/>
    <col min="6" max="6" width="17.85546875" style="4" customWidth="1"/>
    <col min="7" max="7" width="32.85546875" style="4" customWidth="1"/>
    <col min="8" max="8" width="2.85546875" style="4" customWidth="1"/>
    <col min="9" max="9" width="21.42578125" style="4" customWidth="1"/>
    <col min="10" max="10" width="1.42578125" style="4" customWidth="1"/>
    <col min="11" max="11" width="18.5703125" style="8" customWidth="1"/>
    <col min="12" max="12" width="3.140625" style="5" customWidth="1"/>
    <col min="13" max="13" width="16" style="8" customWidth="1"/>
    <col min="14" max="14" width="19.5703125" style="8" customWidth="1"/>
    <col min="15" max="16" width="19" style="8" bestFit="1" customWidth="1"/>
    <col min="17" max="17" width="18.5703125" style="8" customWidth="1"/>
    <col min="18" max="18" width="11.85546875" style="4" customWidth="1"/>
    <col min="19" max="19" width="25.42578125" style="4" customWidth="1"/>
    <col min="20" max="20" width="25" style="4" customWidth="1"/>
    <col min="21" max="21" width="22.28515625" style="4" customWidth="1"/>
    <col min="22" max="22" width="17" style="4" customWidth="1"/>
    <col min="23" max="23" width="2.140625" style="4" customWidth="1"/>
    <col min="24" max="24" width="9.140625" style="4"/>
    <col min="25" max="28" width="16" style="4" customWidth="1"/>
    <col min="29" max="32" width="9.140625" style="4"/>
    <col min="33" max="35" width="13.5703125" style="4" customWidth="1"/>
    <col min="36" max="36" width="6" style="4" customWidth="1"/>
    <col min="37" max="16384" width="9.140625" style="4"/>
  </cols>
  <sheetData>
    <row r="1" spans="1:37" s="2" customFormat="1" ht="26.25">
      <c r="A1" s="1"/>
      <c r="B1" s="1"/>
      <c r="C1" s="1"/>
      <c r="D1" s="1"/>
      <c r="E1" s="1"/>
      <c r="F1" s="1"/>
      <c r="G1" s="239"/>
      <c r="H1" s="1"/>
      <c r="I1" s="1"/>
      <c r="J1" s="1"/>
      <c r="K1" s="1"/>
      <c r="L1" s="1"/>
      <c r="M1" s="1"/>
      <c r="N1" s="1"/>
      <c r="O1" s="1"/>
      <c r="P1" s="1"/>
      <c r="Q1" s="1"/>
      <c r="S1" s="3"/>
    </row>
    <row r="2" spans="1:37" ht="27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P2" s="1"/>
      <c r="Q2" s="176" t="s">
        <v>38</v>
      </c>
    </row>
    <row r="3" spans="1:37" ht="33" customHeight="1">
      <c r="G3" s="6"/>
      <c r="I3" s="7" t="s">
        <v>0</v>
      </c>
      <c r="L3" s="9"/>
      <c r="M3" s="8" t="s">
        <v>1</v>
      </c>
      <c r="N3" s="10"/>
      <c r="Q3" s="11" t="s">
        <v>2</v>
      </c>
    </row>
    <row r="4" spans="1:37" ht="21" customHeight="1">
      <c r="Q4" s="3" t="str">
        <f>"As of "&amp;TEXT([3]daily!$C$5,"mmmm d, yyyy")</f>
        <v>As of June 21, 2002</v>
      </c>
      <c r="Z4" s="12"/>
      <c r="AA4" s="13"/>
      <c r="AB4" s="14"/>
      <c r="AC4" s="12"/>
    </row>
    <row r="5" spans="1:37" ht="11.25" customHeight="1">
      <c r="A5"/>
      <c r="M5" s="15"/>
      <c r="N5" s="16"/>
      <c r="Z5" s="12"/>
      <c r="AA5" s="13"/>
      <c r="AB5" s="14"/>
      <c r="AC5" s="12"/>
    </row>
    <row r="6" spans="1:37" ht="12" customHeight="1">
      <c r="A6"/>
      <c r="M6" s="16"/>
      <c r="N6" s="16"/>
      <c r="O6" s="16"/>
      <c r="P6" s="16"/>
      <c r="Q6" s="16"/>
      <c r="Z6" s="12"/>
      <c r="AA6" s="13"/>
      <c r="AB6" s="14"/>
      <c r="AC6" s="12"/>
      <c r="AD6" s="12"/>
      <c r="AE6" s="12"/>
      <c r="AF6" s="12"/>
      <c r="AG6" s="12"/>
      <c r="AH6" s="17"/>
      <c r="AI6" s="12"/>
      <c r="AJ6" s="12"/>
      <c r="AK6" s="12"/>
    </row>
    <row r="7" spans="1:37" ht="17.25" customHeight="1">
      <c r="C7" s="18" t="s">
        <v>3</v>
      </c>
      <c r="D7" s="18"/>
      <c r="E7" s="19"/>
      <c r="F7" s="18" t="s">
        <v>4</v>
      </c>
      <c r="G7" s="18"/>
      <c r="H7" s="20"/>
      <c r="I7" s="248" t="s">
        <v>5</v>
      </c>
      <c r="J7" s="248"/>
      <c r="K7" s="248"/>
      <c r="M7" s="21" t="s">
        <v>6</v>
      </c>
      <c r="N7" s="21"/>
      <c r="O7" s="21"/>
      <c r="P7" s="21"/>
      <c r="Q7" s="21"/>
      <c r="S7" s="22"/>
      <c r="Z7" s="12"/>
      <c r="AA7" s="13"/>
      <c r="AB7" s="14"/>
      <c r="AC7" s="12"/>
      <c r="AD7" s="12"/>
      <c r="AE7" s="12"/>
      <c r="AF7" s="23"/>
      <c r="AG7" s="22"/>
      <c r="AH7" s="24"/>
      <c r="AI7" s="22"/>
      <c r="AJ7" s="12"/>
      <c r="AK7" s="12"/>
    </row>
    <row r="8" spans="1:37" s="33" customFormat="1" ht="18.75">
      <c r="A8" s="25" t="s">
        <v>7</v>
      </c>
      <c r="B8" s="19"/>
      <c r="C8" s="26" t="s">
        <v>8</v>
      </c>
      <c r="D8" s="27" t="s">
        <v>9</v>
      </c>
      <c r="E8" s="19"/>
      <c r="F8" s="26" t="s">
        <v>10</v>
      </c>
      <c r="G8" s="27" t="s">
        <v>9</v>
      </c>
      <c r="H8" s="28"/>
      <c r="I8" s="29" t="s">
        <v>11</v>
      </c>
      <c r="J8" s="30"/>
      <c r="K8" s="31" t="s">
        <v>9</v>
      </c>
      <c r="L8" s="19"/>
      <c r="M8" s="27" t="s">
        <v>12</v>
      </c>
      <c r="N8" s="27" t="s">
        <v>13</v>
      </c>
      <c r="O8" s="32" t="s">
        <v>14</v>
      </c>
      <c r="P8" s="32" t="s">
        <v>15</v>
      </c>
      <c r="Q8" s="32" t="s">
        <v>16</v>
      </c>
      <c r="S8" s="27" t="s">
        <v>17</v>
      </c>
      <c r="T8" s="34" t="s">
        <v>18</v>
      </c>
      <c r="U8" s="27" t="s">
        <v>19</v>
      </c>
      <c r="AD8" s="35"/>
      <c r="AE8" s="35"/>
      <c r="AF8" s="36"/>
      <c r="AG8" s="28"/>
      <c r="AH8" s="28"/>
      <c r="AI8" s="28"/>
      <c r="AJ8" s="28"/>
      <c r="AK8" s="35"/>
    </row>
    <row r="9" spans="1:37" ht="12.75" customHeight="1">
      <c r="A9" s="37"/>
      <c r="C9" s="38"/>
      <c r="D9" s="38"/>
      <c r="K9" s="37"/>
      <c r="M9" s="37"/>
      <c r="N9" s="37"/>
      <c r="O9" s="37"/>
      <c r="P9" s="37"/>
      <c r="Q9" s="37"/>
      <c r="S9" s="39"/>
      <c r="T9" s="12"/>
      <c r="AD9" s="12"/>
      <c r="AE9" s="12"/>
      <c r="AF9" s="23"/>
      <c r="AG9" s="37"/>
      <c r="AH9" s="37"/>
      <c r="AI9" s="37"/>
      <c r="AJ9" s="37"/>
      <c r="AK9" s="12"/>
    </row>
    <row r="10" spans="1:37" s="49" customFormat="1" ht="30" customHeight="1">
      <c r="A10" s="249" t="s">
        <v>37</v>
      </c>
      <c r="B10" s="250"/>
      <c r="C10" s="250"/>
      <c r="D10" s="250"/>
      <c r="E10" s="40"/>
      <c r="F10" s="41"/>
      <c r="G10" s="42" t="s">
        <v>21</v>
      </c>
      <c r="H10" s="42"/>
      <c r="I10" s="43"/>
      <c r="J10" s="43"/>
      <c r="K10" s="44"/>
      <c r="L10" s="40"/>
      <c r="M10" s="45">
        <f>+M12</f>
        <v>80.29444072555836</v>
      </c>
      <c r="N10" s="45">
        <f>+N12</f>
        <v>436.4773903255566</v>
      </c>
      <c r="O10" s="45">
        <f>+O12</f>
        <v>1868.2247476999992</v>
      </c>
      <c r="P10" s="45">
        <f>+P12</f>
        <v>7023.2247476999992</v>
      </c>
      <c r="Q10" s="45">
        <f>+Q12</f>
        <v>12314.224747699998</v>
      </c>
      <c r="R10" s="46"/>
      <c r="S10" s="47">
        <f>O10-M10</f>
        <v>1787.9303069744408</v>
      </c>
      <c r="T10" s="47">
        <f>P10-M10</f>
        <v>6942.930306974441</v>
      </c>
      <c r="U10" s="47">
        <f>Q10-M10</f>
        <v>12233.93030697444</v>
      </c>
      <c r="V10" s="48"/>
      <c r="W10" s="48"/>
      <c r="X10" s="48"/>
      <c r="AD10" s="48"/>
      <c r="AE10" s="48"/>
      <c r="AF10" s="50"/>
      <c r="AG10" s="50"/>
      <c r="AH10" s="50"/>
      <c r="AI10" s="50"/>
      <c r="AJ10" s="48"/>
      <c r="AK10" s="48"/>
    </row>
    <row r="11" spans="1:37" s="61" customFormat="1" ht="12.75" customHeight="1">
      <c r="A11" s="51"/>
      <c r="B11" s="5"/>
      <c r="C11" s="16"/>
      <c r="D11" s="52"/>
      <c r="E11" s="53"/>
      <c r="F11" s="16"/>
      <c r="G11" s="52"/>
      <c r="H11" s="52"/>
      <c r="I11" s="52"/>
      <c r="J11" s="52"/>
      <c r="K11" s="16"/>
      <c r="L11" s="53"/>
      <c r="M11" s="54"/>
      <c r="N11" s="55"/>
      <c r="O11" s="55"/>
      <c r="P11" s="56"/>
      <c r="Q11" s="56"/>
      <c r="R11" s="57"/>
      <c r="S11" s="58"/>
      <c r="T11" s="59"/>
      <c r="U11" s="60"/>
      <c r="V11" s="60"/>
      <c r="W11" s="60"/>
      <c r="X11" s="60"/>
      <c r="AD11" s="60"/>
      <c r="AE11" s="60"/>
      <c r="AF11" s="23"/>
      <c r="AG11" s="23"/>
      <c r="AH11" s="23"/>
      <c r="AI11" s="23"/>
      <c r="AJ11" s="60"/>
      <c r="AK11" s="60"/>
    </row>
    <row r="12" spans="1:37" s="49" customFormat="1" ht="30" customHeight="1">
      <c r="A12" s="62" t="s">
        <v>22</v>
      </c>
      <c r="B12" s="63"/>
      <c r="C12" s="237">
        <f>SUM(C13:C15)</f>
        <v>-2.375</v>
      </c>
      <c r="D12" s="64" t="s">
        <v>39</v>
      </c>
      <c r="E12" s="40"/>
      <c r="H12" s="65"/>
      <c r="I12" s="213">
        <f>VLOOKUP("BRIDEGELINE",[5]QRY_CONTROLS_VAR!$A$1:$C$125,3)/1000*-1</f>
        <v>370.46232615154798</v>
      </c>
      <c r="J12" s="43"/>
      <c r="K12" s="66">
        <v>2000</v>
      </c>
      <c r="L12" s="40"/>
      <c r="M12" s="212">
        <f>[3]daily!$Y$140</f>
        <v>80.29444072555836</v>
      </c>
      <c r="N12" s="212">
        <f>(+'5 Day Roll'!B7)</f>
        <v>436.4773903255566</v>
      </c>
      <c r="O12" s="212">
        <f>[3]mtd!$Y$47</f>
        <v>1868.2247476999992</v>
      </c>
      <c r="P12" s="212">
        <f>+O12+2003+3152</f>
        <v>7023.2247476999992</v>
      </c>
      <c r="Q12" s="212">
        <f>[3]mtd!$Y$57</f>
        <v>12314.224747699998</v>
      </c>
      <c r="R12" s="46"/>
      <c r="S12" s="67">
        <f>O12-M12</f>
        <v>1787.9303069744408</v>
      </c>
      <c r="T12" s="67">
        <f>P12-M12</f>
        <v>6942.930306974441</v>
      </c>
      <c r="U12" s="67">
        <f>Q12-M12</f>
        <v>12233.93030697444</v>
      </c>
      <c r="V12" s="48"/>
      <c r="W12" s="48"/>
      <c r="X12" s="48"/>
      <c r="AD12" s="48"/>
      <c r="AE12" s="48"/>
      <c r="AF12" s="50"/>
      <c r="AG12" s="50"/>
      <c r="AH12" s="50"/>
      <c r="AI12" s="50"/>
      <c r="AJ12" s="48"/>
      <c r="AK12" s="48"/>
    </row>
    <row r="13" spans="1:37" s="33" customFormat="1" ht="21.95" customHeight="1">
      <c r="A13" s="68" t="s">
        <v>46</v>
      </c>
      <c r="B13" s="19"/>
      <c r="C13" s="238">
        <f>[4]Sheet1!$S$266/100</f>
        <v>-0.16200000000000001</v>
      </c>
      <c r="D13"/>
      <c r="E13" s="69"/>
      <c r="F13" s="238">
        <f>[4]Sheet1!$S$266/100</f>
        <v>-0.16200000000000001</v>
      </c>
      <c r="G13" s="64" t="s">
        <v>40</v>
      </c>
      <c r="H13" s="70"/>
      <c r="I13"/>
      <c r="J13" s="71"/>
      <c r="K13" s="72"/>
      <c r="L13" s="69"/>
      <c r="M13"/>
      <c r="N13"/>
      <c r="O13"/>
      <c r="P13"/>
      <c r="Q13"/>
      <c r="R13" s="73"/>
      <c r="S13"/>
      <c r="T13"/>
      <c r="U13"/>
      <c r="AD13" s="35"/>
      <c r="AE13" s="35"/>
      <c r="AF13" s="36"/>
      <c r="AG13" s="36"/>
      <c r="AH13" s="36"/>
      <c r="AI13" s="36"/>
      <c r="AJ13" s="35"/>
      <c r="AK13" s="35"/>
    </row>
    <row r="14" spans="1:37" s="80" customFormat="1" ht="21.95" customHeight="1">
      <c r="A14" s="68" t="s">
        <v>47</v>
      </c>
      <c r="B14" s="74"/>
      <c r="C14" s="238">
        <f>SUM([4]Sheet1!$U$266:$AK$266)/100</f>
        <v>-2.0129999999999999</v>
      </c>
      <c r="D14" s="75" t="s">
        <v>21</v>
      </c>
      <c r="E14" s="76"/>
      <c r="F14" s="238">
        <f>SUM([4]Sheet1!$U$266:$AK$266)/100</f>
        <v>-2.0129999999999999</v>
      </c>
      <c r="G14" s="64" t="s">
        <v>41</v>
      </c>
      <c r="H14" s="75"/>
      <c r="I14"/>
      <c r="J14" s="77"/>
      <c r="K14" s="78"/>
      <c r="L14" s="76"/>
      <c r="M14" s="86"/>
      <c r="N14" s="87"/>
      <c r="O14" s="87" t="s">
        <v>21</v>
      </c>
      <c r="P14" s="88"/>
      <c r="Q14" s="89"/>
      <c r="R14" s="79"/>
      <c r="S14"/>
      <c r="T14"/>
      <c r="U14"/>
      <c r="AD14" s="81"/>
      <c r="AE14" s="81"/>
      <c r="AF14" s="82"/>
      <c r="AG14" s="82"/>
      <c r="AH14" s="82"/>
      <c r="AI14" s="82"/>
      <c r="AJ14" s="81"/>
      <c r="AK14" s="81"/>
    </row>
    <row r="15" spans="1:37" ht="21.75" customHeight="1">
      <c r="A15" s="68" t="s">
        <v>48</v>
      </c>
      <c r="B15" s="74"/>
      <c r="C15" s="238">
        <f>SUM([4]Sheet1!$AI$266:$AM$266)/100</f>
        <v>-0.2</v>
      </c>
      <c r="D15" s="84"/>
      <c r="E15" s="53" t="s">
        <v>21</v>
      </c>
      <c r="F15" s="238">
        <f>SUM([4]Sheet1!$AI$266:$AM$266)/100</f>
        <v>-0.2</v>
      </c>
      <c r="G15" s="64" t="s">
        <v>42</v>
      </c>
      <c r="H15" s="84"/>
      <c r="I15" s="84"/>
      <c r="J15" s="85"/>
      <c r="K15" s="78"/>
      <c r="L15" s="53"/>
      <c r="M15" s="118"/>
      <c r="N15" s="118" t="s">
        <v>21</v>
      </c>
      <c r="O15" s="118"/>
      <c r="P15" s="118"/>
      <c r="Q15" s="118"/>
      <c r="R15" s="90"/>
      <c r="S15" s="39"/>
      <c r="T15" s="12"/>
      <c r="Y15"/>
      <c r="Z15"/>
      <c r="AA15"/>
      <c r="AB15"/>
      <c r="AD15" s="12"/>
      <c r="AE15" s="12"/>
      <c r="AF15" s="23"/>
      <c r="AG15" s="23"/>
      <c r="AH15" s="23"/>
      <c r="AI15" s="23"/>
      <c r="AJ15" s="12"/>
      <c r="AK15" s="12"/>
    </row>
    <row r="16" spans="1:37" s="93" customFormat="1" ht="12.75" customHeight="1">
      <c r="A16" s="97"/>
      <c r="B16" s="74"/>
      <c r="C16" s="101"/>
      <c r="D16" s="101"/>
      <c r="E16" s="76"/>
      <c r="F16" s="101"/>
      <c r="G16"/>
      <c r="H16" s="101"/>
      <c r="I16" s="71"/>
      <c r="J16" s="101"/>
      <c r="K16" s="71"/>
      <c r="L16" s="76"/>
      <c r="R16" s="100"/>
      <c r="S16" s="101"/>
      <c r="AD16" s="92"/>
      <c r="AE16" s="92"/>
      <c r="AF16" s="82"/>
      <c r="AG16" s="82"/>
      <c r="AH16" s="82"/>
      <c r="AI16" s="82"/>
      <c r="AJ16" s="92"/>
      <c r="AK16" s="92"/>
    </row>
    <row r="17" spans="1:35" s="91" customFormat="1" ht="30" customHeight="1">
      <c r="A17" s="119" t="s">
        <v>23</v>
      </c>
      <c r="B17" s="120"/>
      <c r="C17" s="120"/>
      <c r="D17" s="120"/>
      <c r="E17" s="120"/>
      <c r="F17" s="120"/>
      <c r="G17" s="121"/>
      <c r="H17" s="121"/>
      <c r="I17"/>
      <c r="J17"/>
      <c r="K17"/>
      <c r="L17" s="111"/>
      <c r="M17" s="86"/>
      <c r="N17" s="87"/>
      <c r="O17" s="87"/>
      <c r="P17" s="89"/>
      <c r="Q17" s="88"/>
      <c r="R17" s="116"/>
      <c r="S17" s="122">
        <f>O18-M18</f>
        <v>1787.9303069744408</v>
      </c>
      <c r="T17" s="122">
        <f>P18-M18</f>
        <v>6942.930306974441</v>
      </c>
      <c r="U17" s="122">
        <f>Q18-M18</f>
        <v>12233.93030697444</v>
      </c>
      <c r="AF17" s="50"/>
      <c r="AG17" s="50"/>
      <c r="AH17" s="50"/>
      <c r="AI17" s="50"/>
    </row>
    <row r="18" spans="1:35" s="12" customFormat="1" ht="34.5" customHeight="1">
      <c r="A18" s="102"/>
      <c r="B18" s="94"/>
      <c r="C18" s="103"/>
      <c r="D18" s="104"/>
      <c r="E18" s="96"/>
      <c r="F18" s="103"/>
      <c r="G18" s="105"/>
      <c r="H18" s="105"/>
      <c r="I18" s="106"/>
      <c r="J18" s="105"/>
      <c r="K18" s="71"/>
      <c r="L18" s="96"/>
      <c r="M18" s="122">
        <f>+M10</f>
        <v>80.29444072555836</v>
      </c>
      <c r="N18" s="122">
        <f>+N10</f>
        <v>436.4773903255566</v>
      </c>
      <c r="O18" s="122">
        <f>+O10</f>
        <v>1868.2247476999992</v>
      </c>
      <c r="P18" s="122">
        <f>+P10</f>
        <v>7023.2247476999992</v>
      </c>
      <c r="Q18" s="122">
        <f>+Q10</f>
        <v>12314.224747699998</v>
      </c>
      <c r="R18" s="39"/>
      <c r="S18" s="107"/>
      <c r="AF18" s="23"/>
      <c r="AG18" s="23"/>
      <c r="AH18" s="23"/>
      <c r="AI18" s="23"/>
    </row>
    <row r="19" spans="1:35" s="48" customFormat="1" ht="12.75" customHeight="1">
      <c r="A19" s="98"/>
      <c r="B19" s="124"/>
      <c r="C19" s="124"/>
      <c r="D19" s="126"/>
      <c r="E19" s="124"/>
      <c r="F19" s="124"/>
      <c r="G19" s="124"/>
      <c r="H19" s="124"/>
      <c r="I19" s="109"/>
      <c r="J19" s="124"/>
      <c r="K19" s="125"/>
      <c r="L19" s="108"/>
      <c r="M19" s="99"/>
      <c r="N19" s="99"/>
      <c r="O19" s="99" t="s">
        <v>21</v>
      </c>
      <c r="P19" s="99"/>
      <c r="Q19" s="99"/>
      <c r="R19" s="108"/>
      <c r="S19" s="108"/>
      <c r="T19" s="108"/>
      <c r="U19" s="108"/>
      <c r="AF19" s="50"/>
      <c r="AG19" s="50"/>
      <c r="AH19" s="50"/>
      <c r="AI19" s="50"/>
    </row>
    <row r="20" spans="1:35" s="123" customFormat="1" ht="18" customHeight="1">
      <c r="A20" s="99"/>
      <c r="B20" s="99"/>
      <c r="C20" s="99"/>
      <c r="D20" s="99"/>
      <c r="E20" s="99"/>
      <c r="F20" s="99"/>
      <c r="G20" s="99"/>
      <c r="H20" s="99"/>
      <c r="I20" s="99"/>
      <c r="J20" s="99"/>
      <c r="K20" s="99"/>
      <c r="L20" s="99"/>
      <c r="M20" s="129"/>
      <c r="N20" s="129"/>
      <c r="O20" s="129"/>
      <c r="P20" s="129"/>
      <c r="Q20" s="129"/>
      <c r="R20" s="99"/>
      <c r="S20" s="114"/>
      <c r="AF20" s="36"/>
      <c r="AG20" s="36"/>
      <c r="AH20" s="36"/>
      <c r="AI20" s="36"/>
    </row>
    <row r="21" spans="1:35" s="35" customFormat="1" ht="12.75" customHeight="1">
      <c r="A21" s="51"/>
      <c r="B21" s="127"/>
      <c r="C21" s="128"/>
      <c r="D21" s="112"/>
      <c r="E21" s="115"/>
      <c r="F21" s="128"/>
      <c r="G21" s="112"/>
      <c r="H21" s="112"/>
      <c r="I21" s="112"/>
      <c r="J21" s="112"/>
      <c r="K21" s="28"/>
      <c r="L21" s="115"/>
      <c r="M21" s="8"/>
      <c r="N21" s="8"/>
      <c r="O21" s="8"/>
      <c r="P21" s="8"/>
      <c r="Q21" s="8"/>
      <c r="R21" s="113"/>
      <c r="S21" s="113"/>
      <c r="AF21" s="36"/>
      <c r="AG21" s="36"/>
      <c r="AH21" s="36"/>
      <c r="AI21" s="36"/>
    </row>
    <row r="22" spans="1:35" ht="26.25" customHeight="1">
      <c r="A22" s="251"/>
      <c r="B22" s="251"/>
      <c r="C22" s="251"/>
      <c r="D22" s="251"/>
      <c r="E22" s="251"/>
      <c r="F22" s="251"/>
      <c r="G22" s="4" t="s">
        <v>21</v>
      </c>
      <c r="K22" s="8" t="s">
        <v>21</v>
      </c>
    </row>
    <row r="23" spans="1:35" ht="24" customHeight="1">
      <c r="A23" s="251"/>
      <c r="B23" s="251"/>
      <c r="C23" s="251"/>
      <c r="D23" s="251"/>
      <c r="E23" s="251"/>
      <c r="F23" s="251"/>
      <c r="M23" s="1"/>
      <c r="N23" s="1"/>
      <c r="O23" s="1"/>
      <c r="P23" s="1"/>
      <c r="Q23" s="1"/>
    </row>
    <row r="24" spans="1:35" s="2" customFormat="1" ht="27" customHeight="1">
      <c r="A24" s="130"/>
      <c r="B24" s="1"/>
      <c r="C24" s="1"/>
      <c r="D24" s="1"/>
      <c r="E24" s="1"/>
      <c r="F24" s="1"/>
      <c r="G24" s="1" t="s">
        <v>21</v>
      </c>
      <c r="H24" s="1"/>
      <c r="I24" s="1"/>
      <c r="J24" s="1"/>
      <c r="K24" s="1"/>
      <c r="L24" s="1"/>
      <c r="M24" s="85"/>
      <c r="N24" s="85"/>
      <c r="O24" s="85"/>
      <c r="P24" s="85"/>
      <c r="Q24" s="85"/>
      <c r="S24" s="3"/>
    </row>
    <row r="25" spans="1:35" ht="18.75">
      <c r="A25" s="131" t="s">
        <v>24</v>
      </c>
      <c r="I25" s="60"/>
      <c r="J25" s="60"/>
      <c r="K25" s="132"/>
      <c r="L25" s="60"/>
      <c r="M25" s="38"/>
      <c r="N25" s="38"/>
      <c r="O25" s="38"/>
      <c r="P25" s="233"/>
      <c r="Q25" s="38"/>
    </row>
    <row r="26" spans="1:35">
      <c r="A26" s="133"/>
      <c r="D26" s="4" t="s">
        <v>21</v>
      </c>
      <c r="I26" s="60"/>
      <c r="J26" s="60"/>
      <c r="K26" s="38"/>
      <c r="L26" s="60"/>
      <c r="M26" s="134"/>
      <c r="N26" s="135"/>
      <c r="O26" s="135"/>
      <c r="P26" s="135"/>
      <c r="Q26" s="135"/>
    </row>
    <row r="27" spans="1:35" ht="18.75">
      <c r="I27" s="60"/>
      <c r="J27" s="60"/>
      <c r="K27" s="38"/>
      <c r="L27" s="60"/>
      <c r="M27" s="136"/>
      <c r="N27" s="136"/>
      <c r="O27" s="136"/>
      <c r="P27" s="136"/>
      <c r="Q27" s="136"/>
      <c r="S27" s="231" t="s">
        <v>14</v>
      </c>
      <c r="T27" s="232" t="s">
        <v>15</v>
      </c>
      <c r="U27" s="232" t="s">
        <v>16</v>
      </c>
      <c r="V27"/>
    </row>
    <row r="28" spans="1:35" ht="27">
      <c r="A28"/>
      <c r="I28" s="60"/>
      <c r="J28" s="60"/>
      <c r="K28" s="38"/>
      <c r="L28" s="60"/>
      <c r="M28" s="85"/>
      <c r="N28" s="85" t="s">
        <v>20</v>
      </c>
      <c r="O28" s="45">
        <v>1788.1423857</v>
      </c>
      <c r="P28" s="45">
        <v>6943.1423857</v>
      </c>
      <c r="Q28" s="45">
        <v>12234.142385700001</v>
      </c>
      <c r="S28" s="217">
        <f>O28+$M10-O10</f>
        <v>0.21207872555919494</v>
      </c>
      <c r="T28" s="217">
        <f>P28+$M10-P10</f>
        <v>0.21207872555896756</v>
      </c>
      <c r="U28" s="217">
        <f>Q28+$M10-Q10</f>
        <v>0.21207872556078655</v>
      </c>
      <c r="V28" s="137"/>
    </row>
    <row r="29" spans="1:35">
      <c r="D29"/>
      <c r="I29" s="132"/>
      <c r="J29" s="132"/>
      <c r="K29" s="132"/>
      <c r="L29" s="132"/>
      <c r="O29" s="55"/>
      <c r="P29" s="56"/>
      <c r="Q29" s="56"/>
    </row>
    <row r="30" spans="1:35" ht="23.25">
      <c r="D30"/>
      <c r="I30" s="139"/>
      <c r="J30" s="139"/>
      <c r="K30" s="132"/>
      <c r="L30" s="140"/>
      <c r="N30" s="85" t="s">
        <v>22</v>
      </c>
      <c r="O30" s="212">
        <v>1788.1423857</v>
      </c>
      <c r="P30" s="212">
        <v>6943.1423857</v>
      </c>
      <c r="Q30" s="212">
        <v>12234.142385700001</v>
      </c>
      <c r="S30" s="138">
        <f>O30+$M12-O12</f>
        <v>0.21207872555919494</v>
      </c>
      <c r="T30" s="138">
        <f>P30+$M12-P12</f>
        <v>0.21207872555896756</v>
      </c>
      <c r="U30" s="138">
        <f>Q30+$M12-Q12</f>
        <v>0.21207872556078655</v>
      </c>
    </row>
    <row r="31" spans="1:35" ht="18.75">
      <c r="D31"/>
      <c r="I31" s="139"/>
      <c r="J31" s="139"/>
      <c r="K31" s="132"/>
      <c r="L31" s="140"/>
      <c r="M31" s="141"/>
      <c r="N31"/>
      <c r="O31"/>
      <c r="P31"/>
      <c r="Q31"/>
      <c r="R31"/>
      <c r="S31"/>
      <c r="T31"/>
      <c r="U31"/>
    </row>
    <row r="32" spans="1:35" ht="18.75">
      <c r="A32" s="83"/>
      <c r="D32"/>
      <c r="I32" s="139"/>
      <c r="J32" s="139"/>
      <c r="K32" s="132"/>
      <c r="L32" s="140"/>
      <c r="M32" s="141"/>
      <c r="N32"/>
      <c r="O32"/>
      <c r="P32"/>
      <c r="Q32"/>
      <c r="R32"/>
      <c r="S32"/>
      <c r="T32"/>
      <c r="U32"/>
    </row>
    <row r="33" spans="1:21">
      <c r="A33" s="83"/>
      <c r="D33"/>
      <c r="I33" s="142"/>
      <c r="J33" s="142"/>
      <c r="K33" s="132"/>
      <c r="L33" s="140"/>
      <c r="M33" s="86"/>
      <c r="N33"/>
      <c r="O33"/>
      <c r="P33"/>
      <c r="Q33"/>
      <c r="R33"/>
      <c r="S33"/>
      <c r="T33"/>
      <c r="U33"/>
    </row>
    <row r="34" spans="1:21">
      <c r="A34" s="83"/>
      <c r="D34"/>
      <c r="I34" s="142"/>
      <c r="J34" s="142"/>
      <c r="K34" s="132"/>
      <c r="L34" s="140"/>
      <c r="N34"/>
      <c r="O34"/>
      <c r="P34"/>
      <c r="Q34"/>
      <c r="R34"/>
      <c r="S34"/>
      <c r="T34"/>
      <c r="U34"/>
    </row>
    <row r="35" spans="1:21" ht="18.75">
      <c r="A35" s="143"/>
      <c r="D35"/>
      <c r="I35" s="142"/>
      <c r="J35" s="142"/>
      <c r="K35" s="132"/>
      <c r="L35" s="140"/>
      <c r="M35"/>
      <c r="N35"/>
      <c r="O35"/>
      <c r="P35"/>
      <c r="Q35"/>
      <c r="R35"/>
      <c r="S35"/>
      <c r="T35"/>
      <c r="U35"/>
    </row>
    <row r="36" spans="1:21">
      <c r="A36" s="117"/>
      <c r="B36" s="5">
        <v>0</v>
      </c>
      <c r="D36"/>
      <c r="I36" s="142"/>
      <c r="J36" s="142"/>
      <c r="K36" s="132"/>
      <c r="L36" s="140"/>
      <c r="N36"/>
      <c r="O36"/>
      <c r="P36"/>
      <c r="Q36"/>
      <c r="R36"/>
      <c r="S36"/>
      <c r="T36"/>
      <c r="U36"/>
    </row>
    <row r="37" spans="1:21" ht="18.75">
      <c r="A37" s="95"/>
      <c r="D37"/>
      <c r="I37" s="142"/>
      <c r="J37" s="142"/>
      <c r="K37" s="132"/>
      <c r="L37" s="140"/>
      <c r="N37" s="85"/>
      <c r="R37" s="150"/>
      <c r="S37"/>
      <c r="T37"/>
      <c r="U37"/>
    </row>
    <row r="38" spans="1:21">
      <c r="A38" s="95"/>
      <c r="D38"/>
      <c r="I38" s="139"/>
      <c r="J38" s="139"/>
      <c r="K38" s="132"/>
      <c r="L38" s="140"/>
      <c r="N38"/>
      <c r="O38"/>
      <c r="P38"/>
      <c r="Q38"/>
      <c r="R38" s="150"/>
    </row>
    <row r="39" spans="1:21">
      <c r="A39" s="117"/>
      <c r="D39"/>
      <c r="I39" s="139"/>
      <c r="J39" s="139"/>
      <c r="K39" s="132"/>
      <c r="L39" s="140"/>
      <c r="N39"/>
      <c r="O39"/>
      <c r="P39"/>
      <c r="Q39"/>
    </row>
    <row r="40" spans="1:21">
      <c r="A40" s="117"/>
      <c r="D40"/>
      <c r="I40" s="142"/>
      <c r="J40" s="142"/>
      <c r="K40" s="132"/>
      <c r="L40" s="140"/>
      <c r="S40"/>
      <c r="T40"/>
      <c r="U40"/>
    </row>
    <row r="41" spans="1:21">
      <c r="A41" s="144"/>
      <c r="D41"/>
      <c r="I41" s="142"/>
      <c r="J41" s="142"/>
      <c r="K41" s="132"/>
      <c r="L41" s="140"/>
      <c r="R41"/>
      <c r="S41"/>
      <c r="T41"/>
      <c r="U41"/>
    </row>
    <row r="42" spans="1:21" ht="20.25">
      <c r="A42" s="97"/>
      <c r="D42"/>
      <c r="I42" s="142"/>
      <c r="J42" s="142"/>
      <c r="K42" s="132"/>
      <c r="L42" s="140"/>
    </row>
    <row r="43" spans="1:21">
      <c r="A43" s="83"/>
      <c r="D43"/>
      <c r="I43" s="139"/>
      <c r="J43" s="139"/>
      <c r="K43" s="132"/>
      <c r="L43" s="140"/>
    </row>
    <row r="44" spans="1:21">
      <c r="A44" s="145"/>
      <c r="D44"/>
      <c r="I44" s="139"/>
      <c r="J44" s="139"/>
      <c r="K44" s="132"/>
      <c r="L44" s="140"/>
    </row>
    <row r="45" spans="1:21">
      <c r="A45" s="83"/>
      <c r="D45"/>
      <c r="I45" s="146"/>
      <c r="J45" s="146"/>
      <c r="K45" s="132"/>
      <c r="L45" s="140"/>
    </row>
    <row r="46" spans="1:21">
      <c r="A46" s="83"/>
      <c r="D46"/>
      <c r="I46" s="146"/>
      <c r="J46" s="146"/>
      <c r="K46" s="132"/>
      <c r="L46" s="140"/>
    </row>
    <row r="47" spans="1:21">
      <c r="A47" s="83"/>
      <c r="D47"/>
      <c r="I47" s="139"/>
      <c r="J47" s="139"/>
      <c r="K47" s="132"/>
      <c r="L47" s="140"/>
    </row>
    <row r="48" spans="1:21" ht="34.5" customHeight="1">
      <c r="A48" s="83"/>
      <c r="D48"/>
      <c r="I48" s="142"/>
      <c r="J48" s="142"/>
      <c r="K48" s="132"/>
      <c r="L48" s="140"/>
    </row>
    <row r="49" spans="1:12">
      <c r="A49" s="83"/>
      <c r="D49"/>
      <c r="I49" s="142"/>
      <c r="J49" s="142"/>
      <c r="K49" s="132"/>
      <c r="L49" s="140"/>
    </row>
    <row r="50" spans="1:12">
      <c r="A50" s="83"/>
      <c r="D50"/>
      <c r="I50" s="139"/>
      <c r="J50" s="139"/>
      <c r="K50" s="132"/>
      <c r="L50" s="140"/>
    </row>
    <row r="51" spans="1:12">
      <c r="A51" s="83"/>
      <c r="D51"/>
      <c r="I51" s="142"/>
      <c r="J51" s="142"/>
      <c r="K51" s="132"/>
      <c r="L51" s="140"/>
    </row>
    <row r="52" spans="1:12">
      <c r="A52" s="110"/>
      <c r="D52"/>
      <c r="I52" s="142"/>
      <c r="J52" s="142"/>
      <c r="K52" s="132"/>
      <c r="L52" s="140"/>
    </row>
    <row r="53" spans="1:12">
      <c r="A53" s="145"/>
      <c r="D53"/>
      <c r="I53" s="142"/>
      <c r="J53" s="142"/>
      <c r="K53" s="132"/>
      <c r="L53" s="140"/>
    </row>
    <row r="54" spans="1:12">
      <c r="A54" s="102"/>
      <c r="D54"/>
      <c r="I54" s="142"/>
      <c r="J54" s="142"/>
      <c r="K54" s="132"/>
      <c r="L54" s="140"/>
    </row>
    <row r="55" spans="1:12">
      <c r="A55" s="102"/>
      <c r="D55"/>
      <c r="I55" s="142"/>
      <c r="J55" s="142"/>
      <c r="K55" s="132"/>
      <c r="L55" s="140"/>
    </row>
    <row r="56" spans="1:12">
      <c r="A56" s="102"/>
      <c r="D56"/>
      <c r="I56" s="142"/>
      <c r="J56" s="142"/>
      <c r="K56" s="132"/>
      <c r="L56" s="140"/>
    </row>
    <row r="57" spans="1:12">
      <c r="A57" s="102"/>
      <c r="D57"/>
      <c r="I57" s="142"/>
      <c r="J57" s="142"/>
      <c r="K57" s="132"/>
      <c r="L57" s="140"/>
    </row>
    <row r="58" spans="1:12">
      <c r="A58" s="102"/>
      <c r="D58"/>
      <c r="I58" s="142"/>
      <c r="J58" s="142"/>
      <c r="K58" s="132"/>
      <c r="L58" s="140"/>
    </row>
    <row r="59" spans="1:12">
      <c r="A59" s="102"/>
      <c r="D59"/>
      <c r="I59" s="142"/>
      <c r="J59" s="142"/>
      <c r="K59" s="132"/>
      <c r="L59" s="140"/>
    </row>
    <row r="60" spans="1:12" ht="24" customHeight="1">
      <c r="A60" s="102"/>
      <c r="D60"/>
      <c r="I60" s="146"/>
      <c r="J60" s="146"/>
      <c r="K60" s="132"/>
      <c r="L60" s="140"/>
    </row>
    <row r="61" spans="1:12">
      <c r="A61" s="102"/>
      <c r="D61"/>
      <c r="I61" s="139"/>
      <c r="J61" s="139"/>
      <c r="K61" s="132"/>
      <c r="L61" s="140"/>
    </row>
    <row r="62" spans="1:12">
      <c r="A62" s="117"/>
      <c r="D62"/>
      <c r="I62" s="146"/>
      <c r="J62" s="146"/>
      <c r="K62" s="132"/>
      <c r="L62" s="140"/>
    </row>
    <row r="63" spans="1:12">
      <c r="A63" s="144"/>
      <c r="D63"/>
      <c r="I63" s="146"/>
      <c r="J63" s="146"/>
      <c r="K63" s="132"/>
      <c r="L63" s="140"/>
    </row>
    <row r="64" spans="1:12">
      <c r="A64" s="117"/>
      <c r="D64"/>
      <c r="I64" s="146"/>
      <c r="J64" s="146"/>
      <c r="K64" s="132"/>
      <c r="L64" s="140"/>
    </row>
    <row r="65" spans="1:26">
      <c r="A65" s="117"/>
      <c r="D65"/>
      <c r="I65" s="146"/>
      <c r="J65" s="146"/>
      <c r="K65" s="132"/>
      <c r="L65" s="140"/>
    </row>
    <row r="66" spans="1:26" ht="17.25" customHeight="1">
      <c r="A66" s="97"/>
      <c r="D66"/>
      <c r="I66" s="146"/>
      <c r="J66" s="146"/>
      <c r="K66" s="132"/>
      <c r="L66" s="140"/>
      <c r="W66" s="146"/>
      <c r="X66" s="146"/>
      <c r="Y66" s="146"/>
      <c r="Z66" s="146"/>
    </row>
    <row r="67" spans="1:26">
      <c r="A67" s="117"/>
      <c r="D67"/>
      <c r="G67" s="4" t="s">
        <v>21</v>
      </c>
      <c r="I67" s="146"/>
      <c r="J67" s="146"/>
      <c r="K67" s="132"/>
      <c r="L67" s="140"/>
    </row>
    <row r="68" spans="1:26">
      <c r="A68" s="145"/>
      <c r="D68"/>
      <c r="I68" s="146"/>
      <c r="J68" s="146"/>
      <c r="K68" s="132"/>
      <c r="L68" s="140"/>
    </row>
    <row r="69" spans="1:26">
      <c r="A69" s="102"/>
      <c r="D69"/>
      <c r="I69" s="147"/>
      <c r="J69" s="147"/>
      <c r="K69" s="132"/>
      <c r="L69" s="140"/>
    </row>
    <row r="70" spans="1:26">
      <c r="A70" s="102"/>
      <c r="D70"/>
      <c r="I70" s="146"/>
      <c r="J70" s="146"/>
      <c r="K70" s="132"/>
      <c r="L70" s="140"/>
    </row>
    <row r="71" spans="1:26">
      <c r="A71" s="102"/>
      <c r="D71"/>
      <c r="I71" s="139"/>
      <c r="J71" s="139"/>
      <c r="K71" s="132"/>
      <c r="L71" s="140"/>
    </row>
    <row r="72" spans="1:26" customFormat="1">
      <c r="M72" s="8"/>
      <c r="N72" s="8"/>
      <c r="O72" s="8"/>
      <c r="P72" s="8"/>
      <c r="Q72" s="8"/>
      <c r="R72" s="4"/>
      <c r="S72" s="4"/>
      <c r="T72" s="4"/>
      <c r="U72" s="4"/>
    </row>
    <row r="73" spans="1:26">
      <c r="A73" s="148"/>
      <c r="D73"/>
      <c r="I73" s="142"/>
      <c r="J73" s="142"/>
      <c r="K73" s="132"/>
      <c r="L73" s="140"/>
    </row>
    <row r="74" spans="1:26" ht="17.25" customHeight="1">
      <c r="A74" s="39"/>
      <c r="D74"/>
      <c r="I74" s="142"/>
      <c r="J74" s="142"/>
      <c r="K74" s="132"/>
      <c r="L74" s="140"/>
    </row>
    <row r="75" spans="1:26" ht="20.25">
      <c r="A75" s="97"/>
      <c r="D75"/>
      <c r="I75" s="142"/>
      <c r="J75" s="142"/>
      <c r="K75" s="132"/>
      <c r="L75" s="140"/>
    </row>
    <row r="76" spans="1:26" ht="20.25">
      <c r="A76" s="97"/>
      <c r="D76"/>
      <c r="I76" s="142"/>
      <c r="J76" s="142"/>
      <c r="K76" s="132"/>
      <c r="L76" s="140"/>
    </row>
    <row r="77" spans="1:26">
      <c r="D77"/>
      <c r="I77" s="142"/>
      <c r="J77" s="142"/>
      <c r="K77" s="132"/>
      <c r="L77" s="140"/>
    </row>
    <row r="78" spans="1:26">
      <c r="D78"/>
      <c r="I78" s="146"/>
      <c r="J78" s="146"/>
      <c r="K78" s="132"/>
      <c r="L78" s="140"/>
    </row>
    <row r="79" spans="1:26">
      <c r="D79"/>
      <c r="I79" s="146"/>
      <c r="J79" s="146"/>
      <c r="K79" s="132"/>
      <c r="L79" s="140"/>
    </row>
    <row r="80" spans="1:26">
      <c r="I80" s="147"/>
      <c r="J80" s="147"/>
      <c r="K80" s="132"/>
      <c r="L80" s="140"/>
      <c r="W80" s="60"/>
      <c r="X80" s="60"/>
    </row>
    <row r="81" spans="9:25" customFormat="1">
      <c r="M81" s="8"/>
      <c r="N81" s="8"/>
      <c r="O81" s="8"/>
      <c r="P81" s="8"/>
      <c r="Q81" s="8"/>
      <c r="R81" s="4"/>
      <c r="S81" s="4"/>
      <c r="T81" s="4"/>
      <c r="U81" s="4"/>
    </row>
    <row r="82" spans="9:25">
      <c r="I82" s="147"/>
      <c r="J82" s="147"/>
      <c r="K82" s="132"/>
      <c r="L82" s="140"/>
    </row>
    <row r="83" spans="9:25">
      <c r="I83" s="146"/>
      <c r="J83" s="146"/>
      <c r="K83" s="132"/>
      <c r="L83" s="60"/>
    </row>
    <row r="84" spans="9:25" ht="20.25" customHeight="1">
      <c r="I84" s="146"/>
      <c r="J84" s="146"/>
      <c r="K84" s="132"/>
      <c r="L84" s="60"/>
    </row>
    <row r="85" spans="9:25">
      <c r="I85" s="146"/>
      <c r="J85" s="146"/>
      <c r="K85" s="132"/>
      <c r="L85" s="60"/>
      <c r="W85" s="60"/>
    </row>
    <row r="86" spans="9:25">
      <c r="I86" s="146"/>
      <c r="J86" s="146"/>
      <c r="K86" s="132"/>
      <c r="L86" s="60"/>
      <c r="X86" s="5"/>
    </row>
    <row r="87" spans="9:25">
      <c r="I87" s="146"/>
      <c r="J87" s="146"/>
      <c r="K87" s="132"/>
      <c r="L87" s="60"/>
      <c r="X87" s="5"/>
    </row>
    <row r="88" spans="9:25">
      <c r="I88" s="146"/>
      <c r="J88" s="146"/>
      <c r="K88" s="132"/>
      <c r="L88" s="60"/>
    </row>
    <row r="89" spans="9:25">
      <c r="I89" s="146"/>
      <c r="J89" s="146"/>
      <c r="K89" s="132"/>
      <c r="L89" s="60"/>
      <c r="X89" s="5"/>
    </row>
    <row r="90" spans="9:25" ht="12" customHeight="1">
      <c r="I90" s="146"/>
      <c r="J90" s="146"/>
      <c r="K90" s="132"/>
      <c r="L90" s="60"/>
      <c r="X90" s="5"/>
    </row>
    <row r="91" spans="9:25">
      <c r="I91" s="146"/>
      <c r="J91" s="146"/>
      <c r="K91" s="132"/>
      <c r="L91" s="60"/>
      <c r="X91" s="5"/>
    </row>
    <row r="92" spans="9:25">
      <c r="I92" s="139"/>
      <c r="J92" s="139"/>
      <c r="K92" s="132"/>
      <c r="L92" s="60"/>
      <c r="X92" s="5"/>
    </row>
    <row r="93" spans="9:25" ht="21.75" customHeight="1">
      <c r="I93" s="149"/>
      <c r="J93" s="149"/>
      <c r="K93" s="132"/>
      <c r="L93" s="60"/>
      <c r="X93" s="5"/>
    </row>
    <row r="94" spans="9:25" ht="6.75" customHeight="1">
      <c r="I94" s="149"/>
      <c r="J94" s="149"/>
      <c r="K94" s="132"/>
      <c r="L94" s="60"/>
      <c r="X94" s="5"/>
    </row>
    <row r="95" spans="9:25">
      <c r="I95" s="149"/>
      <c r="J95" s="149"/>
      <c r="K95" s="132"/>
      <c r="L95" s="60"/>
      <c r="X95" s="5"/>
    </row>
    <row r="96" spans="9:25">
      <c r="I96" s="146"/>
      <c r="J96" s="146"/>
      <c r="K96" s="132"/>
      <c r="L96" s="60"/>
      <c r="X96" s="5"/>
      <c r="Y96" s="150"/>
    </row>
    <row r="97" spans="1:25" ht="22.5" customHeight="1">
      <c r="I97" s="146"/>
      <c r="J97" s="146"/>
      <c r="K97" s="132"/>
      <c r="L97" s="60"/>
    </row>
    <row r="98" spans="1:25" ht="22.5" customHeight="1">
      <c r="I98" s="146"/>
      <c r="J98" s="146"/>
      <c r="K98" s="132"/>
      <c r="L98" s="60"/>
    </row>
    <row r="99" spans="1:25">
      <c r="I99" s="146"/>
      <c r="J99" s="146"/>
      <c r="K99" s="132"/>
      <c r="L99" s="60"/>
    </row>
    <row r="100" spans="1:25">
      <c r="I100" s="146"/>
      <c r="J100" s="146"/>
      <c r="K100" s="132"/>
      <c r="L100" s="60"/>
    </row>
    <row r="101" spans="1:25">
      <c r="I101" s="146"/>
      <c r="J101" s="146"/>
      <c r="K101" s="132"/>
      <c r="L101" s="60"/>
    </row>
    <row r="102" spans="1:25">
      <c r="I102" s="140"/>
      <c r="J102" s="140"/>
      <c r="K102" s="132"/>
      <c r="L102" s="60"/>
    </row>
    <row r="103" spans="1:25">
      <c r="I103" s="60"/>
      <c r="J103" s="60"/>
      <c r="K103" s="38"/>
      <c r="L103" s="60"/>
      <c r="X103" s="12"/>
      <c r="Y103" s="12"/>
    </row>
    <row r="104" spans="1:25">
      <c r="I104" s="60"/>
      <c r="J104" s="60"/>
      <c r="K104" s="38"/>
      <c r="L104" s="60"/>
      <c r="W104" s="89"/>
      <c r="X104" s="88"/>
      <c r="Y104" s="12"/>
    </row>
    <row r="105" spans="1:25">
      <c r="I105" s="60"/>
      <c r="J105" s="60"/>
      <c r="K105" s="38"/>
      <c r="L105" s="60"/>
      <c r="W105" s="89"/>
      <c r="X105" s="12"/>
      <c r="Y105" s="12"/>
    </row>
    <row r="106" spans="1:25">
      <c r="I106" s="60"/>
      <c r="J106" s="60"/>
      <c r="K106" s="38"/>
      <c r="L106" s="60"/>
      <c r="W106" s="89"/>
      <c r="X106" s="88"/>
      <c r="Y106" s="12"/>
    </row>
    <row r="107" spans="1:25" ht="17.25" customHeight="1">
      <c r="I107" s="60"/>
      <c r="J107" s="60"/>
      <c r="K107" s="38"/>
      <c r="L107" s="60"/>
      <c r="W107" s="89"/>
      <c r="X107" s="88"/>
      <c r="Y107" s="12"/>
    </row>
    <row r="108" spans="1:25">
      <c r="I108" s="60"/>
      <c r="J108" s="60"/>
      <c r="K108" s="38"/>
      <c r="L108" s="60"/>
      <c r="W108" s="89"/>
      <c r="X108" s="88"/>
      <c r="Y108" s="12"/>
    </row>
    <row r="109" spans="1:25">
      <c r="I109" s="60"/>
      <c r="J109" s="60"/>
      <c r="K109" s="38"/>
      <c r="L109" s="60"/>
      <c r="W109" s="89"/>
      <c r="X109" s="88"/>
      <c r="Y109" s="12"/>
    </row>
    <row r="110" spans="1:25" ht="9" customHeight="1">
      <c r="A110" s="12"/>
      <c r="I110" s="60"/>
      <c r="J110" s="60"/>
      <c r="K110" s="38"/>
      <c r="L110" s="60"/>
      <c r="W110" s="89"/>
      <c r="X110" s="88"/>
      <c r="Y110" s="12"/>
    </row>
    <row r="111" spans="1:25" ht="6.75" customHeight="1">
      <c r="A111" s="12"/>
      <c r="I111" s="60"/>
      <c r="J111" s="60"/>
      <c r="K111" s="38"/>
      <c r="L111" s="60"/>
      <c r="W111" s="89"/>
      <c r="X111" s="88"/>
      <c r="Y111" s="12"/>
    </row>
    <row r="112" spans="1:25" ht="18.75" customHeight="1">
      <c r="A112" s="12"/>
      <c r="I112" s="60"/>
      <c r="J112" s="60"/>
      <c r="K112" s="38"/>
      <c r="L112" s="60"/>
      <c r="W112" s="89"/>
      <c r="X112" s="88"/>
      <c r="Y112" s="12"/>
    </row>
    <row r="113" spans="9:27" ht="7.5" customHeight="1">
      <c r="I113" s="60"/>
      <c r="J113" s="60"/>
      <c r="K113" s="38"/>
      <c r="L113" s="60"/>
      <c r="W113" s="89"/>
      <c r="X113" s="88"/>
      <c r="Y113" s="12"/>
    </row>
    <row r="114" spans="9:27">
      <c r="I114" s="60"/>
      <c r="J114" s="60"/>
      <c r="K114" s="38"/>
      <c r="L114" s="60"/>
      <c r="X114" s="12"/>
      <c r="Y114" s="12"/>
    </row>
    <row r="115" spans="9:27">
      <c r="I115" s="60"/>
      <c r="J115" s="60"/>
      <c r="K115" s="38"/>
      <c r="L115" s="60"/>
      <c r="X115" s="12"/>
      <c r="Y115" s="12"/>
    </row>
    <row r="116" spans="9:27">
      <c r="I116" s="60"/>
      <c r="J116" s="60"/>
      <c r="K116" s="38"/>
      <c r="L116" s="60"/>
      <c r="X116" s="12"/>
      <c r="Y116" s="12"/>
    </row>
    <row r="117" spans="9:27" ht="18.75" customHeight="1">
      <c r="I117" s="60"/>
      <c r="J117" s="60"/>
      <c r="K117" s="38"/>
      <c r="L117" s="60"/>
      <c r="X117" s="12"/>
      <c r="Y117" s="12"/>
    </row>
    <row r="118" spans="9:27">
      <c r="I118" s="60"/>
      <c r="J118" s="60"/>
      <c r="K118" s="38"/>
      <c r="L118" s="60"/>
      <c r="X118" s="12"/>
      <c r="Y118" s="12"/>
    </row>
    <row r="119" spans="9:27" ht="20.25" customHeight="1">
      <c r="I119" s="60"/>
      <c r="J119" s="60"/>
      <c r="K119" s="38"/>
      <c r="L119" s="60"/>
      <c r="X119" s="12"/>
      <c r="Y119" s="12"/>
    </row>
    <row r="120" spans="9:27">
      <c r="I120" s="60"/>
      <c r="J120" s="60"/>
      <c r="K120" s="38"/>
      <c r="L120" s="60"/>
      <c r="W120" s="89"/>
      <c r="X120" s="12"/>
      <c r="Y120" s="12"/>
    </row>
    <row r="121" spans="9:27">
      <c r="I121" s="60"/>
      <c r="J121" s="60"/>
      <c r="K121" s="38"/>
      <c r="L121" s="60"/>
      <c r="X121" s="12"/>
      <c r="Y121" s="12"/>
    </row>
    <row r="122" spans="9:27">
      <c r="I122" s="60"/>
      <c r="J122" s="60"/>
      <c r="K122" s="38"/>
      <c r="L122" s="60"/>
      <c r="X122" s="12"/>
      <c r="Y122" s="12"/>
    </row>
    <row r="124" spans="9:27">
      <c r="W124" s="5"/>
      <c r="X124" s="150"/>
      <c r="Y124" s="12"/>
    </row>
    <row r="125" spans="9:27">
      <c r="W125" s="5"/>
      <c r="X125" s="150"/>
      <c r="Y125" s="150"/>
      <c r="Z125" s="150"/>
      <c r="AA125" s="5"/>
    </row>
    <row r="126" spans="9:27">
      <c r="W126" s="5"/>
      <c r="X126" s="150"/>
    </row>
    <row r="127" spans="9:27">
      <c r="W127" s="5"/>
      <c r="X127" s="150"/>
    </row>
    <row r="128" spans="9:27">
      <c r="K128"/>
      <c r="L128"/>
    </row>
    <row r="130" spans="1:24">
      <c r="A130" s="52"/>
    </row>
    <row r="132" spans="1:24">
      <c r="A132" s="52"/>
      <c r="W132" s="5"/>
      <c r="X132" s="150"/>
    </row>
    <row r="133" spans="1:24">
      <c r="A133" s="52"/>
    </row>
    <row r="134" spans="1:24">
      <c r="A134" s="52"/>
    </row>
    <row r="135" spans="1:24">
      <c r="A135" s="52"/>
    </row>
    <row r="136" spans="1:24">
      <c r="A136" s="52"/>
      <c r="W136" s="5"/>
    </row>
    <row r="137" spans="1:24">
      <c r="A137" s="52"/>
      <c r="W137" s="5"/>
    </row>
    <row r="138" spans="1:24">
      <c r="A138" s="52"/>
      <c r="W138" s="5"/>
    </row>
    <row r="139" spans="1:24">
      <c r="A139" s="52"/>
    </row>
    <row r="140" spans="1:24">
      <c r="A140" s="52"/>
    </row>
    <row r="141" spans="1:24">
      <c r="A141" s="52"/>
    </row>
    <row r="142" spans="1:24" ht="18.75" customHeight="1">
      <c r="A142" s="52"/>
    </row>
    <row r="143" spans="1:24">
      <c r="A143" s="52"/>
    </row>
    <row r="144" spans="1:24">
      <c r="A144" s="52"/>
    </row>
    <row r="145" spans="1:24" ht="21.75" customHeight="1">
      <c r="A145" s="52"/>
    </row>
    <row r="146" spans="1:24">
      <c r="A146" s="52"/>
    </row>
    <row r="147" spans="1:24">
      <c r="A147" s="52"/>
    </row>
    <row r="148" spans="1:24">
      <c r="W148" s="89"/>
      <c r="X148" s="88"/>
    </row>
    <row r="149" spans="1:24">
      <c r="K149" s="8">
        <v>5923.3286152627261</v>
      </c>
      <c r="W149" s="89"/>
      <c r="X149" s="88"/>
    </row>
    <row r="150" spans="1:24">
      <c r="K150" s="8">
        <v>0</v>
      </c>
    </row>
    <row r="151" spans="1:24">
      <c r="K151" s="8">
        <v>5923.3286152627261</v>
      </c>
    </row>
    <row r="152" spans="1:24" customFormat="1">
      <c r="M152" s="8"/>
      <c r="N152" s="8"/>
      <c r="O152" s="8"/>
      <c r="P152" s="8"/>
      <c r="Q152" s="8"/>
      <c r="R152" s="4"/>
      <c r="S152" s="4"/>
      <c r="T152" s="4"/>
      <c r="U152" s="4"/>
    </row>
    <row r="153" spans="1:24">
      <c r="K153" s="8">
        <v>0</v>
      </c>
    </row>
    <row r="154" spans="1:24" customFormat="1">
      <c r="M154" s="8"/>
      <c r="N154" s="8"/>
      <c r="O154" s="8"/>
      <c r="P154" s="8"/>
      <c r="Q154" s="8"/>
      <c r="R154" s="4"/>
      <c r="S154" s="4"/>
      <c r="T154" s="4"/>
      <c r="U154" s="4"/>
    </row>
    <row r="155" spans="1:24">
      <c r="K155" s="8">
        <v>-2243.48</v>
      </c>
    </row>
    <row r="157" spans="1:24">
      <c r="K157" s="8">
        <v>998027.06038507784</v>
      </c>
    </row>
  </sheetData>
  <mergeCells count="4">
    <mergeCell ref="I7:K7"/>
    <mergeCell ref="A10:D10"/>
    <mergeCell ref="A23:F23"/>
    <mergeCell ref="A22:F22"/>
  </mergeCells>
  <phoneticPr fontId="0" type="noConversion"/>
  <printOptions horizontalCentered="1"/>
  <pageMargins left="0.26" right="0.14000000000000001" top="0.8" bottom="0.55000000000000004" header="0.45" footer="0.3"/>
  <pageSetup scale="36" orientation="portrait" r:id="rId1"/>
  <headerFooter alignWithMargins="0">
    <oddHeader>&amp;C&amp;"Times New Roman,Bold"&amp;20CONFIDENTIAL AND PROPRIETARY
DO NOT COPY</oddHeader>
    <oddFooter>&amp;C&amp;"Times New Roman,Bold"&amp;20CONFIDENTIAL AND PROPRIETARY
DO NOT COPY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Button 3">
              <controlPr defaultSize="0" print="0" autoFill="0" autoLine="0" autoPict="0" macro="[0]!Roll_Summary.RollSummary">
                <anchor moveWithCells="1" sizeWithCells="1">
                  <from>
                    <xdr:col>0</xdr:col>
                    <xdr:colOff>2324100</xdr:colOff>
                    <xdr:row>3</xdr:row>
                    <xdr:rowOff>85725</xdr:rowOff>
                  </from>
                  <to>
                    <xdr:col>1</xdr:col>
                    <xdr:colOff>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5" name="Button 6">
              <controlPr defaultSize="0" print="0" autoFill="0" autoLine="0" autoPict="0">
                <anchor moveWithCells="1" sizeWithCells="1">
                  <from>
                    <xdr:col>26</xdr:col>
                    <xdr:colOff>571500</xdr:colOff>
                    <xdr:row>15</xdr:row>
                    <xdr:rowOff>0</xdr:rowOff>
                  </from>
                  <to>
                    <xdr:col>29</xdr:col>
                    <xdr:colOff>333375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6" name="Button 7">
              <controlPr defaultSize="0" print="0" autoFill="0" autoLine="0" autoPict="0" macro="[0]!Module1.Roll5Day">
                <anchor moveWithCells="1" sizeWithCells="1">
                  <from>
                    <xdr:col>0</xdr:col>
                    <xdr:colOff>2305050</xdr:colOff>
                    <xdr:row>2</xdr:row>
                    <xdr:rowOff>0</xdr:rowOff>
                  </from>
                  <to>
                    <xdr:col>1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7" name="Button 27">
              <controlPr defaultSize="0" print="0" autoFill="0" autoPict="0" macro="[2]!PublishBridgeline">
                <anchor moveWithCells="1" sizeWithCells="1">
                  <from>
                    <xdr:col>3</xdr:col>
                    <xdr:colOff>133350</xdr:colOff>
                    <xdr:row>1</xdr:row>
                    <xdr:rowOff>76200</xdr:rowOff>
                  </from>
                  <to>
                    <xdr:col>6</xdr:col>
                    <xdr:colOff>447675</xdr:colOff>
                    <xdr:row>3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BA136"/>
  <sheetViews>
    <sheetView showGridLines="0" zoomScale="75" workbookViewId="0">
      <pane xSplit="1" ySplit="4" topLeftCell="I5" activePane="bottomRight" state="frozen"/>
      <selection activeCell="M23" sqref="M23"/>
      <selection pane="topRight" activeCell="M23" sqref="M23"/>
      <selection pane="bottomLeft" activeCell="M23" sqref="M23"/>
      <selection pane="bottomRight" activeCell="C7" sqref="C7:AA7"/>
    </sheetView>
  </sheetViews>
  <sheetFormatPr defaultRowHeight="15.75"/>
  <cols>
    <col min="1" max="1" width="46.28515625" style="175" customWidth="1"/>
    <col min="2" max="2" width="25.85546875" style="174" customWidth="1"/>
    <col min="3" max="7" width="26.140625" style="174" customWidth="1"/>
    <col min="8" max="8" width="11.42578125" style="174" customWidth="1"/>
    <col min="9" max="9" width="8.85546875" style="154" customWidth="1"/>
    <col min="10" max="11" width="7.5703125" style="154" customWidth="1"/>
    <col min="12" max="15" width="6.28515625" style="154" customWidth="1"/>
    <col min="16" max="16" width="8.42578125" style="155" customWidth="1"/>
    <col min="17" max="24" width="6.28515625" style="155" customWidth="1"/>
    <col min="25" max="30" width="9.140625" style="155"/>
    <col min="31" max="31" width="10" style="155" customWidth="1"/>
    <col min="32" max="33" width="9.140625" style="155"/>
    <col min="34" max="73" width="9.140625" style="154"/>
    <col min="74" max="74" width="12" style="154" customWidth="1"/>
    <col min="75" max="124" width="9.140625" style="154"/>
    <col min="125" max="125" width="11.5703125" style="154" customWidth="1"/>
    <col min="126" max="130" width="9.140625" style="154"/>
    <col min="131" max="132" width="14.28515625" style="154" customWidth="1"/>
    <col min="133" max="133" width="12.5703125" style="154" customWidth="1"/>
    <col min="134" max="134" width="9.140625" style="154"/>
    <col min="135" max="135" width="10.140625" style="154" customWidth="1"/>
    <col min="136" max="136" width="10.42578125" style="154" customWidth="1"/>
    <col min="137" max="141" width="9.140625" style="154"/>
    <col min="142" max="142" width="9.7109375" style="154" customWidth="1"/>
    <col min="143" max="152" width="9.140625" style="154"/>
    <col min="153" max="153" width="9.7109375" style="154" bestFit="1" customWidth="1"/>
    <col min="154" max="155" width="9.140625" style="154"/>
    <col min="156" max="156" width="12.28515625" style="154" bestFit="1" customWidth="1"/>
    <col min="157" max="16384" width="9.140625" style="154"/>
  </cols>
  <sheetData>
    <row r="1" spans="1:53" ht="19.5">
      <c r="A1" s="151" t="s">
        <v>25</v>
      </c>
      <c r="B1" s="152"/>
      <c r="C1" s="153"/>
      <c r="D1" s="154"/>
      <c r="E1" s="154"/>
      <c r="F1"/>
      <c r="G1" s="154"/>
      <c r="H1" s="154"/>
    </row>
    <row r="2" spans="1:53" ht="19.5">
      <c r="A2" s="151" t="e">
        <f>"As of "&amp;TEXT(New [1]Summary!$P$4,"mmmm d, yyyy")</f>
        <v>#NAME?</v>
      </c>
      <c r="B2" s="152"/>
      <c r="C2" s="153"/>
      <c r="D2" s="154"/>
      <c r="E2" s="154"/>
      <c r="F2"/>
      <c r="G2" s="154"/>
      <c r="H2" s="154"/>
    </row>
    <row r="3" spans="1:53" ht="18" customHeight="1">
      <c r="A3" s="156"/>
      <c r="B3" s="152"/>
      <c r="C3" s="157" t="s">
        <v>26</v>
      </c>
      <c r="D3" s="158" t="s">
        <v>27</v>
      </c>
      <c r="E3" s="158"/>
      <c r="F3" s="159"/>
      <c r="G3" s="154"/>
      <c r="H3" s="154"/>
    </row>
    <row r="4" spans="1:53" s="163" customFormat="1">
      <c r="A4" s="160" t="s">
        <v>28</v>
      </c>
      <c r="B4" s="161" t="s">
        <v>29</v>
      </c>
      <c r="C4" s="162" t="s">
        <v>30</v>
      </c>
      <c r="D4" s="163" t="s">
        <v>31</v>
      </c>
      <c r="E4" s="163" t="s">
        <v>32</v>
      </c>
      <c r="F4" s="163" t="s">
        <v>33</v>
      </c>
      <c r="G4" s="163" t="s">
        <v>34</v>
      </c>
      <c r="P4" s="155"/>
      <c r="Q4" s="155"/>
      <c r="R4" s="155"/>
      <c r="S4" s="155"/>
      <c r="T4" s="155"/>
      <c r="U4" s="155"/>
      <c r="V4" s="155"/>
      <c r="W4" s="155"/>
      <c r="X4" s="155"/>
      <c r="Y4" s="155"/>
      <c r="Z4" s="155"/>
      <c r="AA4" s="155"/>
      <c r="AB4" s="155"/>
      <c r="AC4" s="155"/>
      <c r="AD4" s="155"/>
      <c r="AE4" s="155"/>
      <c r="AF4" s="155"/>
      <c r="AG4" s="155"/>
    </row>
    <row r="5" spans="1:53" s="163" customFormat="1">
      <c r="A5" s="164" t="s">
        <v>35</v>
      </c>
      <c r="B5" s="161"/>
      <c r="C5" s="162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</row>
    <row r="6" spans="1:53" s="163" customFormat="1">
      <c r="A6" s="165"/>
      <c r="B6" s="166"/>
      <c r="C6" s="167"/>
      <c r="D6" s="168"/>
      <c r="E6" s="168"/>
      <c r="F6" s="168"/>
      <c r="G6" s="168"/>
      <c r="P6" s="155"/>
      <c r="Q6" s="155"/>
      <c r="R6" s="155"/>
      <c r="S6" s="155"/>
      <c r="T6" s="155"/>
      <c r="U6" s="155"/>
      <c r="V6" s="155"/>
      <c r="W6" s="155"/>
      <c r="X6" s="155"/>
      <c r="Y6" s="155"/>
      <c r="Z6" s="155"/>
      <c r="AA6" s="155"/>
      <c r="AB6" s="155"/>
      <c r="AC6" s="155"/>
      <c r="AD6" s="155"/>
      <c r="AE6" s="155"/>
      <c r="AF6" s="155"/>
      <c r="AG6" s="155"/>
    </row>
    <row r="7" spans="1:53" s="163" customFormat="1">
      <c r="A7" s="165" t="s">
        <v>36</v>
      </c>
      <c r="B7" s="166">
        <f>SUM(C7:G7)</f>
        <v>436.4773903255566</v>
      </c>
      <c r="C7" s="167">
        <f>+'Bridgeline DPR2'!M12</f>
        <v>80.29444072555836</v>
      </c>
      <c r="D7" s="163">
        <v>47.160826899999492</v>
      </c>
      <c r="E7" s="168">
        <v>72.851610200000792</v>
      </c>
      <c r="F7" s="168">
        <v>110.07216429999643</v>
      </c>
      <c r="G7" s="168">
        <v>126.09834820000154</v>
      </c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</row>
    <row r="8" spans="1:53" s="163" customFormat="1" ht="16.5" thickBot="1">
      <c r="A8" s="169"/>
      <c r="B8" s="170"/>
      <c r="C8" s="171"/>
      <c r="D8" s="172"/>
      <c r="E8" s="172"/>
      <c r="F8" s="172"/>
      <c r="G8" s="172"/>
      <c r="P8" s="155"/>
      <c r="Q8" s="155"/>
      <c r="R8" s="155"/>
      <c r="S8" s="155"/>
      <c r="T8" s="155"/>
      <c r="U8" s="155"/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</row>
    <row r="9" spans="1:53" s="163" customForma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</row>
    <row r="10" spans="1:53" s="163" customForma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3" s="163" customForma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3" s="163" customFormat="1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</row>
    <row r="13" spans="1:53" s="163" customFormat="1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3" s="163" customFormat="1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3" s="163" customFormat="1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3" s="163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</row>
    <row r="17" spans="1:53" s="163" customFormat="1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</row>
    <row r="18" spans="1:53" s="163" customFormat="1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</row>
    <row r="19" spans="1:53" s="163" customFormat="1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</row>
    <row r="20" spans="1:53" s="168" customFormat="1" ht="18" customHeight="1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3" s="168" customFormat="1" ht="18" customHeight="1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</row>
    <row r="22" spans="1:53" s="168" customFormat="1" ht="18" customHeight="1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3" s="168" customFormat="1" ht="18" customHeight="1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</row>
    <row r="24" spans="1:53" s="168" customFormat="1" ht="18" customHeight="1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3" s="168" customFormat="1" ht="18" customHeight="1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</row>
    <row r="26" spans="1:53" s="168" customFormat="1" ht="18" customHeight="1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</row>
    <row r="27" spans="1:53" s="168" customFormat="1" ht="18" customHeight="1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</row>
    <row r="28" spans="1:53" s="168" customFormat="1" ht="18" customHeight="1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</row>
    <row r="29" spans="1:53" s="168" customFormat="1" ht="18" customHeight="1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</row>
    <row r="30" spans="1:53" s="168" customFormat="1" ht="18" customHeight="1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</row>
    <row r="31" spans="1:53" s="168" customFormat="1" ht="18" customHeight="1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</row>
    <row r="32" spans="1:53" s="168" customFormat="1" ht="18" customHeight="1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</row>
    <row r="33" spans="1:53" s="168" customFormat="1" ht="18" customHeight="1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</row>
    <row r="34" spans="1:53" s="168" customFormat="1" ht="18" customHeight="1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</row>
    <row r="35" spans="1:53" s="168" customFormat="1" ht="18" customHeight="1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</row>
    <row r="36" spans="1:53" s="168" customFormat="1" ht="18" customHeight="1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</row>
    <row r="37" spans="1:53" s="168" customFormat="1" ht="18" customHeight="1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</row>
    <row r="38" spans="1:53" s="168" customFormat="1" ht="18" customHeight="1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</row>
    <row r="39" spans="1:53" s="168" customFormat="1" ht="18" customHeight="1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</row>
    <row r="40" spans="1:53" s="168" customFormat="1" ht="18" customHeight="1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</row>
    <row r="41" spans="1:53" s="168" customFormat="1" ht="18" customHeight="1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</row>
    <row r="42" spans="1:53" s="168" customFormat="1" ht="18" customHeight="1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</row>
    <row r="43" spans="1:53" s="168" customFormat="1" ht="18" customHeight="1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</row>
    <row r="44" spans="1:53" s="168" customFormat="1" ht="18" customHeight="1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</row>
    <row r="45" spans="1:53" s="168" customFormat="1" ht="18" customHeight="1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</row>
    <row r="46" spans="1:53" s="168" customFormat="1" ht="18" customHeight="1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</row>
    <row r="47" spans="1:53" s="168" customFormat="1" ht="18" customHeight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3" s="168" customFormat="1" ht="18" customHeight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</row>
    <row r="49" spans="1:53" s="168" customFormat="1" ht="18" customHeight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s="168" customFormat="1" ht="18" customHeight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68" customFormat="1" ht="18" customHeight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</row>
    <row r="52" spans="1:53" s="168" customFormat="1" ht="18" customHeight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s="168" customFormat="1" ht="18" customHeight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68" customFormat="1" ht="18" customHeight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</row>
    <row r="55" spans="1:53" s="168" customFormat="1" ht="18" customHeight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</row>
    <row r="56" spans="1:53" s="168" customFormat="1" ht="18" customHeight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</row>
    <row r="57" spans="1:53" s="168" customFormat="1" ht="18" customHeight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</row>
    <row r="58" spans="1:53" s="168" customFormat="1" ht="18.75" customHeight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</row>
    <row r="59" spans="1:53" s="173" customFormat="1" ht="18.75" customHeight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s="168" customFormat="1" ht="18.75" customHeight="1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</row>
    <row r="61" spans="1:53" s="168" customFormat="1" ht="19.5" customHeight="1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</row>
    <row r="62" spans="1:53" s="168" customFormat="1" ht="19.5" customHeight="1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</row>
    <row r="63" spans="1:53" s="168" customFormat="1" ht="19.5" customHeight="1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</row>
    <row r="64" spans="1:53" s="168" customFormat="1" ht="19.5" customHeight="1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</row>
    <row r="65" spans="1:53" s="168" customFormat="1" ht="19.5" customHeight="1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</row>
    <row r="66" spans="1:53" s="168" customFormat="1" ht="18" customHeight="1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ht="12.7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ht="12.7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</row>
    <row r="69" spans="1:53" s="168" customFormat="1" ht="19.5" customHeight="1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</row>
    <row r="70" spans="1:53" s="168" customFormat="1" ht="19.5" customHeight="1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</row>
    <row r="71" spans="1:53" s="168" customFormat="1" ht="19.5" customHeight="1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</row>
    <row r="72" spans="1:53" s="168" customFormat="1" ht="19.5" customHeight="1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</row>
    <row r="73" spans="1:53" s="168" customFormat="1" ht="19.5" customHeight="1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</row>
    <row r="74" spans="1:53" s="168" customFormat="1" ht="19.5" customHeight="1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</row>
    <row r="75" spans="1:53" s="168" customFormat="1" ht="19.5" customHeight="1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</row>
    <row r="76" spans="1:53" s="168" customFormat="1" ht="19.5" customHeight="1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</row>
    <row r="77" spans="1:53" s="168" customFormat="1" ht="19.5" customHeight="1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</row>
    <row r="78" spans="1:53" s="168" customFormat="1" ht="19.5" customHeight="1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68" customFormat="1" ht="17.25" customHeight="1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</row>
    <row r="80" spans="1:53" s="168" customFormat="1" ht="19.5" customHeight="1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</row>
    <row r="81" spans="1:53" s="168" customFormat="1" ht="19.5" customHeight="1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</row>
    <row r="82" spans="1:53" s="168" customFormat="1" ht="19.5" customHeight="1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3" ht="19.5" customHeight="1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3" ht="19.5" customHeight="1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</row>
    <row r="85" spans="1:53" ht="19.5" customHeight="1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</row>
    <row r="86" spans="1:53" ht="19.5" customHeight="1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</row>
    <row r="87" spans="1:53" ht="19.5" customHeight="1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</row>
    <row r="88" spans="1:53" ht="19.5" customHeight="1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3" ht="12.7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3" ht="12.7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3" ht="12.7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3" ht="12.7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</row>
    <row r="93" spans="1:53" ht="12.7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</row>
    <row r="94" spans="1:53" ht="12.7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</row>
    <row r="95" spans="1:53" ht="12.7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</row>
    <row r="96" spans="1:53" ht="12.7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</row>
    <row r="97" spans="1:53" ht="12.7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</row>
    <row r="98" spans="1:53" ht="12.7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</row>
    <row r="99" spans="1:53" ht="12.7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</row>
    <row r="100" spans="1:53" ht="12.7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</row>
    <row r="101" spans="1:53" ht="12.7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3" ht="12.7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3" ht="12.7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3" ht="12.7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3" ht="12.7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</row>
    <row r="106" spans="1:53" ht="12.7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</row>
    <row r="107" spans="1:53" ht="12.7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</row>
    <row r="108" spans="1:53" ht="12.7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</row>
    <row r="109" spans="1:53" ht="12.7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</row>
    <row r="110" spans="1:53" ht="12.7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</row>
    <row r="111" spans="1:53" ht="12.7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3" ht="12.7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3" ht="12.7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3" ht="12.7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3" ht="12.7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</row>
    <row r="116" spans="1:53" ht="12.7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</row>
    <row r="117" spans="1:53" ht="12.7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3" ht="12.7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</row>
    <row r="119" spans="1:53" ht="12.7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</row>
    <row r="120" spans="1:53" ht="12.7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</row>
    <row r="121" spans="1:53" ht="12.7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3" ht="12.7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3" ht="12.7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</row>
    <row r="124" spans="1:53" ht="12.7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</row>
    <row r="125" spans="1:53" ht="12.7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3" ht="12.7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</row>
    <row r="127" spans="1:53" ht="12.7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</row>
    <row r="128" spans="1:53" ht="12.7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3" ht="12.7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3" ht="12.7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3" ht="12.7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3" ht="12.7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</row>
    <row r="133" spans="1:53" ht="12.7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</row>
    <row r="134" spans="1:53" ht="12.7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</row>
    <row r="135" spans="1:53" ht="12.7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</row>
    <row r="136" spans="1:53" ht="12.7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</row>
  </sheetData>
  <phoneticPr fontId="0" type="noConversion"/>
  <pageMargins left="0.75" right="0.75" top="1" bottom="1" header="0.5" footer="0.5"/>
  <pageSetup scale="60" orientation="landscape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Button 1">
              <controlPr defaultSize="0" print="0" autoFill="0" autoLine="0" autoPict="0">
                <anchor moveWithCells="1" sizeWithCells="1">
                  <from>
                    <xdr:col>3</xdr:col>
                    <xdr:colOff>876300</xdr:colOff>
                    <xdr:row>0</xdr:row>
                    <xdr:rowOff>76200</xdr:rowOff>
                  </from>
                  <to>
                    <xdr:col>3</xdr:col>
                    <xdr:colOff>876300</xdr:colOff>
                    <xdr:row>0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Bridgeline DPR</vt:lpstr>
      <vt:lpstr>Bridgeline DPR2</vt:lpstr>
      <vt:lpstr>5 Day Roll</vt:lpstr>
      <vt:lpstr>erv4sec1</vt:lpstr>
      <vt:lpstr>nr_Bridgeline</vt:lpstr>
      <vt:lpstr>'Bridgeline DPR'!nr_dpr_enron_northamerica</vt:lpstr>
      <vt:lpstr>nr_dpr_enron_northamerica</vt:lpstr>
      <vt:lpstr>nr_dpr_footer_and_totals</vt:lpstr>
      <vt:lpstr>'Bridgeline DPR'!nr_dpr_gas_trading</vt:lpstr>
      <vt:lpstr>nr_dpr_gas_trading</vt:lpstr>
      <vt:lpstr>'Bridgeline DPR'!nr_dpr_header</vt:lpstr>
      <vt:lpstr>nr_dpr_header</vt:lpstr>
      <vt:lpstr>nr_dpr_total_trading</vt:lpstr>
      <vt:lpstr>nr_dpr_total_trading_with_originations</vt:lpstr>
      <vt:lpstr>'5 Day Roll'!Print_Area</vt:lpstr>
      <vt:lpstr>'Bridgeline DPR'!Print_Area</vt:lpstr>
      <vt:lpstr>'Bridgeline DPR2'!Print_Area</vt:lpstr>
      <vt:lpstr>'Bridgeline DPR'!summary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2002-06-04T16:27:49Z</cp:lastPrinted>
  <dcterms:created xsi:type="dcterms:W3CDTF">2000-02-28T18:57:15Z</dcterms:created>
  <dcterms:modified xsi:type="dcterms:W3CDTF">2014-09-04T14:22:53Z</dcterms:modified>
</cp:coreProperties>
</file>