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23415" windowHeight="14955"/>
  </bookViews>
  <sheets>
    <sheet name="Sheet1" sheetId="1" r:id="rId1"/>
  </sheets>
  <definedNames>
    <definedName name="ZA0" localSheetId="0">"Crystal Ball Data : Ver. 5.1"</definedName>
    <definedName name="ZA0A" localSheetId="0">0+0</definedName>
    <definedName name="ZA0C" localSheetId="0">0+0</definedName>
    <definedName name="ZA0D" localSheetId="0">0+0</definedName>
    <definedName name="ZA0F" localSheetId="0">1+110</definedName>
    <definedName name="ZA0T" localSheetId="0">112131456+0</definedName>
    <definedName name="_ZF110" localSheetId="0">Sheet1!$Y$78+"Y76"+""+17185+801+475+217+312+502+771+4+3+"-"+"+"+2.6+50+2+4+95+0.0814706192872146+5</definedName>
  </definedNames>
  <calcPr calcId="152511"/>
</workbook>
</file>

<file path=xl/calcChain.xml><?xml version="1.0" encoding="utf-8"?>
<calcChain xmlns="http://schemas.openxmlformats.org/spreadsheetml/2006/main">
  <c r="J11" i="1" l="1"/>
  <c r="D15" i="1"/>
  <c r="E15" i="1" s="1"/>
  <c r="I15" i="1"/>
  <c r="N15" i="1"/>
  <c r="AB15" i="1"/>
  <c r="AC15" i="1"/>
  <c r="AA15" i="1" s="1"/>
  <c r="AD15" i="1"/>
  <c r="AE15" i="1"/>
  <c r="AF15" i="1"/>
  <c r="AG15" i="1"/>
  <c r="AH15" i="1"/>
  <c r="AI15" i="1"/>
  <c r="AJ15" i="1"/>
  <c r="AK15" i="1"/>
  <c r="AL15" i="1"/>
  <c r="AM15" i="1"/>
  <c r="D16" i="1"/>
  <c r="E16" i="1"/>
  <c r="I16" i="1"/>
  <c r="J16" i="1"/>
  <c r="N16" i="1"/>
  <c r="AB16" i="1"/>
  <c r="AA16" i="1" s="1"/>
  <c r="AC16" i="1"/>
  <c r="AD16" i="1"/>
  <c r="AE16" i="1"/>
  <c r="AF16" i="1"/>
  <c r="AG16" i="1"/>
  <c r="AH16" i="1"/>
  <c r="AI16" i="1"/>
  <c r="AJ16" i="1"/>
  <c r="AK16" i="1"/>
  <c r="AL16" i="1"/>
  <c r="AM16" i="1"/>
  <c r="D17" i="1"/>
  <c r="E17" i="1"/>
  <c r="I17" i="1"/>
  <c r="N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D18" i="1"/>
  <c r="D19" i="1" s="1"/>
  <c r="E19" i="1" s="1"/>
  <c r="I18" i="1"/>
  <c r="N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I19" i="1"/>
  <c r="J19" i="1"/>
  <c r="N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D20" i="1"/>
  <c r="I20" i="1"/>
  <c r="J20" i="1"/>
  <c r="N20" i="1"/>
  <c r="AB20" i="1"/>
  <c r="AC20" i="1"/>
  <c r="AD20" i="1"/>
  <c r="AE20" i="1"/>
  <c r="AF20" i="1"/>
  <c r="AG20" i="1"/>
  <c r="AH20" i="1"/>
  <c r="AI20" i="1"/>
  <c r="AA20" i="1" s="1"/>
  <c r="AJ20" i="1"/>
  <c r="AK20" i="1"/>
  <c r="AL20" i="1"/>
  <c r="AM20" i="1"/>
  <c r="I21" i="1"/>
  <c r="J21" i="1"/>
  <c r="N21" i="1"/>
  <c r="AB21" i="1"/>
  <c r="AC21" i="1"/>
  <c r="AD21" i="1"/>
  <c r="AA21" i="1" s="1"/>
  <c r="AE21" i="1"/>
  <c r="AF21" i="1"/>
  <c r="AG21" i="1"/>
  <c r="AH21" i="1"/>
  <c r="AI21" i="1"/>
  <c r="AJ21" i="1"/>
  <c r="AK21" i="1"/>
  <c r="AL21" i="1"/>
  <c r="AM21" i="1"/>
  <c r="I22" i="1"/>
  <c r="J23" i="1" s="1"/>
  <c r="N22" i="1"/>
  <c r="AB22" i="1"/>
  <c r="AC22" i="1"/>
  <c r="AD22" i="1"/>
  <c r="AA22" i="1" s="1"/>
  <c r="AE22" i="1"/>
  <c r="AF22" i="1"/>
  <c r="AG22" i="1"/>
  <c r="AH22" i="1"/>
  <c r="AI22" i="1"/>
  <c r="AJ22" i="1"/>
  <c r="AK22" i="1"/>
  <c r="AL22" i="1"/>
  <c r="AM22" i="1"/>
  <c r="I23" i="1"/>
  <c r="N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I24" i="1"/>
  <c r="N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I25" i="1"/>
  <c r="N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I26" i="1"/>
  <c r="N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I27" i="1"/>
  <c r="J27" i="1"/>
  <c r="N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I28" i="1"/>
  <c r="J28" i="1"/>
  <c r="N28" i="1"/>
  <c r="AB28" i="1"/>
  <c r="AC28" i="1"/>
  <c r="AD28" i="1"/>
  <c r="AE28" i="1"/>
  <c r="AF28" i="1"/>
  <c r="AG28" i="1"/>
  <c r="AH28" i="1"/>
  <c r="AI28" i="1"/>
  <c r="AA28" i="1" s="1"/>
  <c r="AJ28" i="1"/>
  <c r="AK28" i="1"/>
  <c r="AL28" i="1"/>
  <c r="AM28" i="1"/>
  <c r="I29" i="1"/>
  <c r="J29" i="1"/>
  <c r="N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I30" i="1"/>
  <c r="J31" i="1" s="1"/>
  <c r="N30" i="1"/>
  <c r="AB30" i="1"/>
  <c r="AC30" i="1"/>
  <c r="AD30" i="1"/>
  <c r="AA30" i="1" s="1"/>
  <c r="AE30" i="1"/>
  <c r="AF30" i="1"/>
  <c r="AG30" i="1"/>
  <c r="AH30" i="1"/>
  <c r="AI30" i="1"/>
  <c r="AJ30" i="1"/>
  <c r="AK30" i="1"/>
  <c r="AL30" i="1"/>
  <c r="AM30" i="1"/>
  <c r="I31" i="1"/>
  <c r="N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I32" i="1"/>
  <c r="N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I33" i="1"/>
  <c r="N33" i="1"/>
  <c r="AB33" i="1"/>
  <c r="AA33" i="1" s="1"/>
  <c r="AC33" i="1"/>
  <c r="AD33" i="1"/>
  <c r="AE33" i="1"/>
  <c r="AF33" i="1"/>
  <c r="AG33" i="1"/>
  <c r="AH33" i="1"/>
  <c r="AI33" i="1"/>
  <c r="AJ33" i="1"/>
  <c r="AK33" i="1"/>
  <c r="AL33" i="1"/>
  <c r="AM33" i="1"/>
  <c r="I34" i="1"/>
  <c r="N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I35" i="1"/>
  <c r="J35" i="1"/>
  <c r="N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I36" i="1"/>
  <c r="J36" i="1"/>
  <c r="N36" i="1"/>
  <c r="AB36" i="1"/>
  <c r="AC36" i="1"/>
  <c r="AD36" i="1"/>
  <c r="AE36" i="1"/>
  <c r="AF36" i="1"/>
  <c r="AG36" i="1"/>
  <c r="AH36" i="1"/>
  <c r="AI36" i="1"/>
  <c r="AA36" i="1" s="1"/>
  <c r="AJ36" i="1"/>
  <c r="AK36" i="1"/>
  <c r="AL36" i="1"/>
  <c r="AM36" i="1"/>
  <c r="I37" i="1"/>
  <c r="J37" i="1"/>
  <c r="N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I38" i="1"/>
  <c r="J39" i="1" s="1"/>
  <c r="N38" i="1"/>
  <c r="AB38" i="1"/>
  <c r="AC38" i="1"/>
  <c r="AA38" i="1" s="1"/>
  <c r="AD38" i="1"/>
  <c r="AE38" i="1"/>
  <c r="AF38" i="1"/>
  <c r="AG38" i="1"/>
  <c r="AH38" i="1"/>
  <c r="AI38" i="1"/>
  <c r="AJ38" i="1"/>
  <c r="AK38" i="1"/>
  <c r="AL38" i="1"/>
  <c r="AM38" i="1"/>
  <c r="I39" i="1"/>
  <c r="N39" i="1"/>
  <c r="AB39" i="1"/>
  <c r="AA39" i="1" s="1"/>
  <c r="AC39" i="1"/>
  <c r="AD39" i="1"/>
  <c r="AE39" i="1"/>
  <c r="AF39" i="1"/>
  <c r="AG39" i="1"/>
  <c r="AH39" i="1"/>
  <c r="AI39" i="1"/>
  <c r="AJ39" i="1"/>
  <c r="AK39" i="1"/>
  <c r="AL39" i="1"/>
  <c r="AM39" i="1"/>
  <c r="I40" i="1"/>
  <c r="N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I41" i="1"/>
  <c r="N41" i="1"/>
  <c r="AB41" i="1"/>
  <c r="AA41" i="1" s="1"/>
  <c r="AC41" i="1"/>
  <c r="AD41" i="1"/>
  <c r="AE41" i="1"/>
  <c r="AF41" i="1"/>
  <c r="AG41" i="1"/>
  <c r="AH41" i="1"/>
  <c r="AI41" i="1"/>
  <c r="AJ41" i="1"/>
  <c r="AK41" i="1"/>
  <c r="AL41" i="1"/>
  <c r="AM41" i="1"/>
  <c r="I42" i="1"/>
  <c r="N42" i="1"/>
  <c r="AB42" i="1"/>
  <c r="AC42" i="1"/>
  <c r="AA42" i="1" s="1"/>
  <c r="AD42" i="1"/>
  <c r="AE42" i="1"/>
  <c r="AF42" i="1"/>
  <c r="AG42" i="1"/>
  <c r="AH42" i="1"/>
  <c r="AI42" i="1"/>
  <c r="AJ42" i="1"/>
  <c r="AK42" i="1"/>
  <c r="AL42" i="1"/>
  <c r="AM42" i="1"/>
  <c r="I43" i="1"/>
  <c r="J43" i="1"/>
  <c r="N43" i="1"/>
  <c r="AB43" i="1"/>
  <c r="AA43" i="1" s="1"/>
  <c r="AC43" i="1"/>
  <c r="AD43" i="1"/>
  <c r="AE43" i="1"/>
  <c r="AF43" i="1"/>
  <c r="AG43" i="1"/>
  <c r="AH43" i="1"/>
  <c r="AI43" i="1"/>
  <c r="AJ43" i="1"/>
  <c r="AK43" i="1"/>
  <c r="AL43" i="1"/>
  <c r="AM43" i="1"/>
  <c r="I44" i="1"/>
  <c r="J44" i="1"/>
  <c r="N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I45" i="1"/>
  <c r="J45" i="1" s="1"/>
  <c r="N45" i="1"/>
  <c r="AB45" i="1"/>
  <c r="AC45" i="1"/>
  <c r="AA45" i="1" s="1"/>
  <c r="AD45" i="1"/>
  <c r="AE45" i="1"/>
  <c r="AF45" i="1"/>
  <c r="AG45" i="1"/>
  <c r="AH45" i="1"/>
  <c r="AI45" i="1"/>
  <c r="AJ45" i="1"/>
  <c r="AK45" i="1"/>
  <c r="AL45" i="1"/>
  <c r="AM45" i="1"/>
  <c r="I46" i="1"/>
  <c r="J46" i="1"/>
  <c r="N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I47" i="1"/>
  <c r="J47" i="1"/>
  <c r="N47" i="1"/>
  <c r="AB47" i="1"/>
  <c r="AC47" i="1"/>
  <c r="AA47" i="1" s="1"/>
  <c r="AD47" i="1"/>
  <c r="AE47" i="1"/>
  <c r="AF47" i="1"/>
  <c r="AG47" i="1"/>
  <c r="AH47" i="1"/>
  <c r="AI47" i="1"/>
  <c r="AJ47" i="1"/>
  <c r="AK47" i="1"/>
  <c r="AL47" i="1"/>
  <c r="AM47" i="1"/>
  <c r="I48" i="1"/>
  <c r="N48" i="1"/>
  <c r="AB48" i="1"/>
  <c r="AA48" i="1" s="1"/>
  <c r="AC48" i="1"/>
  <c r="AD48" i="1"/>
  <c r="AE48" i="1"/>
  <c r="AF48" i="1"/>
  <c r="AG48" i="1"/>
  <c r="AH48" i="1"/>
  <c r="AI48" i="1"/>
  <c r="AJ48" i="1"/>
  <c r="AK48" i="1"/>
  <c r="AL48" i="1"/>
  <c r="AM48" i="1"/>
  <c r="I49" i="1"/>
  <c r="J49" i="1" s="1"/>
  <c r="N49" i="1"/>
  <c r="AB49" i="1"/>
  <c r="AC49" i="1"/>
  <c r="AD49" i="1"/>
  <c r="AE49" i="1"/>
  <c r="AF49" i="1"/>
  <c r="AG49" i="1"/>
  <c r="AH49" i="1"/>
  <c r="AI49" i="1"/>
  <c r="AA49" i="1" s="1"/>
  <c r="AJ49" i="1"/>
  <c r="AK49" i="1"/>
  <c r="AL49" i="1"/>
  <c r="AM49" i="1"/>
  <c r="I50" i="1"/>
  <c r="J50" i="1"/>
  <c r="N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I51" i="1"/>
  <c r="J51" i="1"/>
  <c r="N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I52" i="1"/>
  <c r="J52" i="1" s="1"/>
  <c r="N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I53" i="1"/>
  <c r="J53" i="1" s="1"/>
  <c r="N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I54" i="1"/>
  <c r="J54" i="1"/>
  <c r="N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I55" i="1"/>
  <c r="J55" i="1"/>
  <c r="N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I56" i="1"/>
  <c r="N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I57" i="1"/>
  <c r="J58" i="1" s="1"/>
  <c r="J57" i="1"/>
  <c r="N57" i="1"/>
  <c r="AB57" i="1"/>
  <c r="AC57" i="1"/>
  <c r="AD57" i="1"/>
  <c r="AE57" i="1"/>
  <c r="AF57" i="1"/>
  <c r="AG57" i="1"/>
  <c r="AA57" i="1" s="1"/>
  <c r="AH57" i="1"/>
  <c r="AI57" i="1"/>
  <c r="AJ57" i="1"/>
  <c r="AK57" i="1"/>
  <c r="AL57" i="1"/>
  <c r="AM57" i="1"/>
  <c r="I58" i="1"/>
  <c r="N58" i="1"/>
  <c r="AB58" i="1"/>
  <c r="AA58" i="1" s="1"/>
  <c r="AC58" i="1"/>
  <c r="AD58" i="1"/>
  <c r="AE58" i="1"/>
  <c r="AF58" i="1"/>
  <c r="AG58" i="1"/>
  <c r="AH58" i="1"/>
  <c r="AI58" i="1"/>
  <c r="AJ58" i="1"/>
  <c r="AK58" i="1"/>
  <c r="AL58" i="1"/>
  <c r="AM58" i="1"/>
  <c r="AB59" i="1"/>
  <c r="AC59" i="1"/>
  <c r="AD59" i="1"/>
  <c r="AE59" i="1"/>
  <c r="AF59" i="1"/>
  <c r="AG59" i="1"/>
  <c r="AA59" i="1" s="1"/>
  <c r="AH59" i="1"/>
  <c r="AI59" i="1"/>
  <c r="AJ59" i="1"/>
  <c r="AK59" i="1"/>
  <c r="AL59" i="1"/>
  <c r="AM59" i="1"/>
  <c r="AQ59" i="1"/>
  <c r="AR59" i="1"/>
  <c r="AS59" i="1"/>
  <c r="AT59" i="1"/>
  <c r="AU59" i="1"/>
  <c r="AV59" i="1"/>
  <c r="AW59" i="1"/>
  <c r="AX59" i="1"/>
  <c r="AP59" i="1" s="1"/>
  <c r="AY59" i="1"/>
  <c r="AZ59" i="1"/>
  <c r="BA59" i="1"/>
  <c r="BB59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Q60" i="1"/>
  <c r="AP60" i="1" s="1"/>
  <c r="AR60" i="1"/>
  <c r="AS60" i="1"/>
  <c r="AT60" i="1"/>
  <c r="AU60" i="1"/>
  <c r="AV60" i="1"/>
  <c r="AW60" i="1"/>
  <c r="AX60" i="1"/>
  <c r="AY60" i="1"/>
  <c r="AZ60" i="1"/>
  <c r="BA60" i="1"/>
  <c r="BB60" i="1"/>
  <c r="AB61" i="1"/>
  <c r="AC61" i="1"/>
  <c r="AD61" i="1"/>
  <c r="AE61" i="1"/>
  <c r="AF61" i="1"/>
  <c r="AG61" i="1"/>
  <c r="AH61" i="1"/>
  <c r="AI61" i="1"/>
  <c r="AA61" i="1" s="1"/>
  <c r="AJ61" i="1"/>
  <c r="AK61" i="1"/>
  <c r="AL61" i="1"/>
  <c r="AM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AB62" i="1"/>
  <c r="AA62" i="1" s="1"/>
  <c r="AO62" i="1" s="1"/>
  <c r="AC62" i="1"/>
  <c r="AD62" i="1"/>
  <c r="AE62" i="1"/>
  <c r="AF62" i="1"/>
  <c r="AG62" i="1"/>
  <c r="AH62" i="1"/>
  <c r="AI62" i="1"/>
  <c r="AJ62" i="1"/>
  <c r="AK62" i="1"/>
  <c r="AL62" i="1"/>
  <c r="AM62" i="1"/>
  <c r="AQ62" i="1"/>
  <c r="AP62" i="1" s="1"/>
  <c r="AR62" i="1"/>
  <c r="AS62" i="1"/>
  <c r="AT62" i="1"/>
  <c r="AU62" i="1"/>
  <c r="AV62" i="1"/>
  <c r="AW62" i="1"/>
  <c r="AX62" i="1"/>
  <c r="AY62" i="1"/>
  <c r="AZ62" i="1"/>
  <c r="BA62" i="1"/>
  <c r="BB62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Q63" i="1"/>
  <c r="AP63" i="1" s="1"/>
  <c r="AR63" i="1"/>
  <c r="AS63" i="1"/>
  <c r="AT63" i="1"/>
  <c r="AU63" i="1"/>
  <c r="AV63" i="1"/>
  <c r="AW63" i="1"/>
  <c r="AX63" i="1"/>
  <c r="AY63" i="1"/>
  <c r="AZ63" i="1"/>
  <c r="BA63" i="1"/>
  <c r="BB63" i="1"/>
  <c r="AB64" i="1"/>
  <c r="AA64" i="1" s="1"/>
  <c r="AC64" i="1"/>
  <c r="AD64" i="1"/>
  <c r="AE64" i="1"/>
  <c r="AF64" i="1"/>
  <c r="AG64" i="1"/>
  <c r="AH64" i="1"/>
  <c r="AI64" i="1"/>
  <c r="AJ64" i="1"/>
  <c r="AK64" i="1"/>
  <c r="AL64" i="1"/>
  <c r="AM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AB65" i="1"/>
  <c r="AA65" i="1" s="1"/>
  <c r="AC65" i="1"/>
  <c r="AD65" i="1"/>
  <c r="AE65" i="1"/>
  <c r="AF65" i="1"/>
  <c r="AG65" i="1"/>
  <c r="AH65" i="1"/>
  <c r="AI65" i="1"/>
  <c r="AJ65" i="1"/>
  <c r="AK65" i="1"/>
  <c r="AL65" i="1"/>
  <c r="AM65" i="1"/>
  <c r="AQ65" i="1"/>
  <c r="AR65" i="1"/>
  <c r="AS65" i="1"/>
  <c r="AT65" i="1"/>
  <c r="AU65" i="1"/>
  <c r="AV65" i="1"/>
  <c r="AP65" i="1" s="1"/>
  <c r="AW65" i="1"/>
  <c r="AX65" i="1"/>
  <c r="AY65" i="1"/>
  <c r="AZ65" i="1"/>
  <c r="BA65" i="1"/>
  <c r="BB65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AB67" i="1"/>
  <c r="AC67" i="1"/>
  <c r="AD67" i="1"/>
  <c r="AE67" i="1"/>
  <c r="AF67" i="1"/>
  <c r="AG67" i="1"/>
  <c r="AA67" i="1" s="1"/>
  <c r="AH67" i="1"/>
  <c r="AI67" i="1"/>
  <c r="AJ67" i="1"/>
  <c r="AK67" i="1"/>
  <c r="AL67" i="1"/>
  <c r="AM67" i="1"/>
  <c r="AQ67" i="1"/>
  <c r="AR67" i="1"/>
  <c r="AS67" i="1"/>
  <c r="AT67" i="1"/>
  <c r="AU67" i="1"/>
  <c r="AV67" i="1"/>
  <c r="AW67" i="1"/>
  <c r="AX67" i="1"/>
  <c r="AP67" i="1" s="1"/>
  <c r="AY67" i="1"/>
  <c r="AZ67" i="1"/>
  <c r="BA67" i="1"/>
  <c r="BB67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Q70" i="1"/>
  <c r="AP70" i="1" s="1"/>
  <c r="AR70" i="1"/>
  <c r="AS70" i="1"/>
  <c r="AT70" i="1"/>
  <c r="AU70" i="1"/>
  <c r="AV70" i="1"/>
  <c r="AW70" i="1"/>
  <c r="AX70" i="1"/>
  <c r="AY70" i="1"/>
  <c r="AZ70" i="1"/>
  <c r="BA70" i="1"/>
  <c r="BB70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AB72" i="1"/>
  <c r="AA72" i="1" s="1"/>
  <c r="AC72" i="1"/>
  <c r="AD72" i="1"/>
  <c r="AE72" i="1"/>
  <c r="AF72" i="1"/>
  <c r="AG72" i="1"/>
  <c r="AH72" i="1"/>
  <c r="AI72" i="1"/>
  <c r="AJ72" i="1"/>
  <c r="AK72" i="1"/>
  <c r="AL72" i="1"/>
  <c r="AM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Q73" i="1"/>
  <c r="AR73" i="1"/>
  <c r="AS73" i="1"/>
  <c r="AT73" i="1"/>
  <c r="AU73" i="1"/>
  <c r="AV73" i="1"/>
  <c r="AP73" i="1" s="1"/>
  <c r="AW73" i="1"/>
  <c r="AX73" i="1"/>
  <c r="AY73" i="1"/>
  <c r="AZ73" i="1"/>
  <c r="BA73" i="1"/>
  <c r="BB73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Q74" i="1"/>
  <c r="AP74" i="1" s="1"/>
  <c r="AR74" i="1"/>
  <c r="AS74" i="1"/>
  <c r="AT74" i="1"/>
  <c r="AU74" i="1"/>
  <c r="AV74" i="1"/>
  <c r="AW74" i="1"/>
  <c r="AX74" i="1"/>
  <c r="AY74" i="1"/>
  <c r="AZ74" i="1"/>
  <c r="BA74" i="1"/>
  <c r="BB74" i="1"/>
  <c r="M75" i="1"/>
  <c r="O75" i="1"/>
  <c r="AB75" i="1"/>
  <c r="AC75" i="1"/>
  <c r="AD75" i="1"/>
  <c r="AE75" i="1"/>
  <c r="AF75" i="1"/>
  <c r="AG75" i="1"/>
  <c r="AA75" i="1" s="1"/>
  <c r="AH75" i="1"/>
  <c r="AI75" i="1"/>
  <c r="AJ75" i="1"/>
  <c r="AK75" i="1"/>
  <c r="AL75" i="1"/>
  <c r="AM75" i="1"/>
  <c r="AQ75" i="1"/>
  <c r="AR75" i="1"/>
  <c r="AP75" i="1" s="1"/>
  <c r="AS75" i="1"/>
  <c r="AT75" i="1"/>
  <c r="AU75" i="1"/>
  <c r="AV75" i="1"/>
  <c r="AW75" i="1"/>
  <c r="AX75" i="1"/>
  <c r="AY75" i="1"/>
  <c r="AZ75" i="1"/>
  <c r="BA75" i="1"/>
  <c r="BB75" i="1"/>
  <c r="AO67" i="1" l="1"/>
  <c r="AA66" i="1"/>
  <c r="AP64" i="1"/>
  <c r="AO72" i="1"/>
  <c r="AP69" i="1"/>
  <c r="AO69" i="1" s="1"/>
  <c r="AA68" i="1"/>
  <c r="AO68" i="1" s="1"/>
  <c r="AP66" i="1"/>
  <c r="AO64" i="1"/>
  <c r="AO59" i="1"/>
  <c r="AA71" i="1"/>
  <c r="AO71" i="1" s="1"/>
  <c r="AO75" i="1"/>
  <c r="AA74" i="1"/>
  <c r="AO74" i="1" s="1"/>
  <c r="AP72" i="1"/>
  <c r="AA63" i="1"/>
  <c r="AO63" i="1" s="1"/>
  <c r="AA51" i="1"/>
  <c r="AA70" i="1"/>
  <c r="AO70" i="1" s="1"/>
  <c r="AA60" i="1"/>
  <c r="AO60" i="1" s="1"/>
  <c r="AA55" i="1"/>
  <c r="AA52" i="1"/>
  <c r="AO65" i="1"/>
  <c r="AA73" i="1"/>
  <c r="AO73" i="1" s="1"/>
  <c r="AP71" i="1"/>
  <c r="AP68" i="1"/>
  <c r="AP61" i="1"/>
  <c r="AO61" i="1" s="1"/>
  <c r="AA56" i="1"/>
  <c r="AA53" i="1"/>
  <c r="AA54" i="1"/>
  <c r="AA50" i="1"/>
  <c r="AA37" i="1"/>
  <c r="J24" i="1"/>
  <c r="AA17" i="1"/>
  <c r="AA29" i="1"/>
  <c r="J48" i="1"/>
  <c r="AA40" i="1"/>
  <c r="AA31" i="1"/>
  <c r="E20" i="1"/>
  <c r="D21" i="1"/>
  <c r="J56" i="1"/>
  <c r="AA44" i="1"/>
  <c r="AA34" i="1"/>
  <c r="AA32" i="1"/>
  <c r="AA23" i="1"/>
  <c r="AA46" i="1"/>
  <c r="AA35" i="1"/>
  <c r="AA26" i="1"/>
  <c r="AA24" i="1"/>
  <c r="J40" i="1"/>
  <c r="AA27" i="1"/>
  <c r="AA25" i="1"/>
  <c r="AA18" i="1"/>
  <c r="G15" i="1"/>
  <c r="J32" i="1"/>
  <c r="AA19" i="1"/>
  <c r="J38" i="1"/>
  <c r="J30" i="1"/>
  <c r="J22" i="1"/>
  <c r="E18" i="1"/>
  <c r="J41" i="1"/>
  <c r="J33" i="1"/>
  <c r="J25" i="1"/>
  <c r="J17" i="1"/>
  <c r="J42" i="1"/>
  <c r="J34" i="1"/>
  <c r="J26" i="1"/>
  <c r="J18" i="1"/>
  <c r="U15" i="1" l="1"/>
  <c r="G16" i="1"/>
  <c r="D22" i="1"/>
  <c r="E21" i="1"/>
  <c r="AO66" i="1"/>
  <c r="W16" i="1" l="1"/>
  <c r="G17" i="1"/>
  <c r="H16" i="1"/>
  <c r="U16" i="1"/>
  <c r="E22" i="1"/>
  <c r="D23" i="1"/>
  <c r="D24" i="1" l="1"/>
  <c r="E23" i="1"/>
  <c r="H17" i="1"/>
  <c r="U17" i="1"/>
  <c r="W17" i="1"/>
  <c r="G18" i="1"/>
  <c r="H18" i="1" l="1"/>
  <c r="U18" i="1"/>
  <c r="W18" i="1"/>
  <c r="G19" i="1"/>
  <c r="D25" i="1"/>
  <c r="E24" i="1"/>
  <c r="E25" i="1" l="1"/>
  <c r="D26" i="1"/>
  <c r="W19" i="1"/>
  <c r="G20" i="1"/>
  <c r="H19" i="1"/>
  <c r="U19" i="1"/>
  <c r="H20" i="1" l="1"/>
  <c r="U20" i="1"/>
  <c r="W20" i="1"/>
  <c r="G21" i="1"/>
  <c r="D27" i="1"/>
  <c r="E26" i="1"/>
  <c r="E27" i="1" l="1"/>
  <c r="D28" i="1"/>
  <c r="U21" i="1"/>
  <c r="W21" i="1"/>
  <c r="G22" i="1"/>
  <c r="H21" i="1"/>
  <c r="G23" i="1" l="1"/>
  <c r="H22" i="1"/>
  <c r="U22" i="1"/>
  <c r="W22" i="1"/>
  <c r="E28" i="1"/>
  <c r="D29" i="1"/>
  <c r="D30" i="1" l="1"/>
  <c r="E29" i="1"/>
  <c r="H23" i="1"/>
  <c r="U23" i="1"/>
  <c r="W23" i="1"/>
  <c r="G24" i="1"/>
  <c r="W24" i="1" l="1"/>
  <c r="G25" i="1"/>
  <c r="H24" i="1"/>
  <c r="U24" i="1"/>
  <c r="E30" i="1"/>
  <c r="D31" i="1"/>
  <c r="D32" i="1" l="1"/>
  <c r="E31" i="1"/>
  <c r="H25" i="1"/>
  <c r="U25" i="1"/>
  <c r="W25" i="1"/>
  <c r="G26" i="1"/>
  <c r="H26" i="1" l="1"/>
  <c r="U26" i="1"/>
  <c r="W26" i="1"/>
  <c r="G27" i="1"/>
  <c r="D33" i="1"/>
  <c r="E32" i="1"/>
  <c r="W27" i="1" l="1"/>
  <c r="G28" i="1"/>
  <c r="H27" i="1"/>
  <c r="U27" i="1"/>
  <c r="E33" i="1"/>
  <c r="D34" i="1"/>
  <c r="D35" i="1" l="1"/>
  <c r="E34" i="1"/>
  <c r="H28" i="1"/>
  <c r="U28" i="1"/>
  <c r="W28" i="1"/>
  <c r="G29" i="1"/>
  <c r="U29" i="1" l="1"/>
  <c r="W29" i="1"/>
  <c r="G30" i="1"/>
  <c r="H29" i="1"/>
  <c r="E35" i="1"/>
  <c r="D36" i="1"/>
  <c r="E36" i="1" l="1"/>
  <c r="D37" i="1"/>
  <c r="G31" i="1"/>
  <c r="H30" i="1"/>
  <c r="U30" i="1"/>
  <c r="W30" i="1"/>
  <c r="D38" i="1" l="1"/>
  <c r="E37" i="1"/>
  <c r="H31" i="1"/>
  <c r="U31" i="1"/>
  <c r="W31" i="1"/>
  <c r="G32" i="1"/>
  <c r="W32" i="1" l="1"/>
  <c r="G33" i="1"/>
  <c r="H32" i="1"/>
  <c r="U32" i="1"/>
  <c r="E38" i="1"/>
  <c r="D39" i="1"/>
  <c r="D40" i="1" l="1"/>
  <c r="E39" i="1"/>
  <c r="H33" i="1"/>
  <c r="U33" i="1"/>
  <c r="W33" i="1"/>
  <c r="G34" i="1"/>
  <c r="H34" i="1" l="1"/>
  <c r="U34" i="1"/>
  <c r="W34" i="1"/>
  <c r="G35" i="1"/>
  <c r="D41" i="1"/>
  <c r="E40" i="1"/>
  <c r="E41" i="1" l="1"/>
  <c r="D42" i="1"/>
  <c r="W35" i="1"/>
  <c r="G36" i="1"/>
  <c r="H35" i="1"/>
  <c r="U35" i="1"/>
  <c r="H36" i="1" l="1"/>
  <c r="U36" i="1"/>
  <c r="W36" i="1"/>
  <c r="G37" i="1"/>
  <c r="D43" i="1"/>
  <c r="E42" i="1"/>
  <c r="E43" i="1" l="1"/>
  <c r="D44" i="1"/>
  <c r="U37" i="1"/>
  <c r="W37" i="1"/>
  <c r="G38" i="1"/>
  <c r="H37" i="1"/>
  <c r="G39" i="1" l="1"/>
  <c r="H38" i="1"/>
  <c r="U38" i="1"/>
  <c r="W38" i="1"/>
  <c r="E44" i="1"/>
  <c r="D45" i="1"/>
  <c r="D46" i="1" l="1"/>
  <c r="E45" i="1"/>
  <c r="H39" i="1"/>
  <c r="U39" i="1"/>
  <c r="W39" i="1"/>
  <c r="G40" i="1"/>
  <c r="W40" i="1" l="1"/>
  <c r="G41" i="1"/>
  <c r="H40" i="1"/>
  <c r="U40" i="1"/>
  <c r="E46" i="1"/>
  <c r="D47" i="1"/>
  <c r="D48" i="1" l="1"/>
  <c r="E47" i="1"/>
  <c r="H41" i="1"/>
  <c r="U41" i="1"/>
  <c r="W41" i="1"/>
  <c r="G42" i="1"/>
  <c r="H42" i="1" l="1"/>
  <c r="U42" i="1"/>
  <c r="W42" i="1"/>
  <c r="G43" i="1"/>
  <c r="E48" i="1"/>
  <c r="D49" i="1"/>
  <c r="W43" i="1" l="1"/>
  <c r="G44" i="1"/>
  <c r="H43" i="1"/>
  <c r="U43" i="1"/>
  <c r="E49" i="1"/>
  <c r="D50" i="1"/>
  <c r="E50" i="1" l="1"/>
  <c r="D51" i="1"/>
  <c r="H44" i="1"/>
  <c r="W44" i="1"/>
  <c r="U44" i="1"/>
  <c r="G45" i="1"/>
  <c r="H45" i="1" l="1"/>
  <c r="U45" i="1"/>
  <c r="W45" i="1"/>
  <c r="G46" i="1"/>
  <c r="E51" i="1"/>
  <c r="D52" i="1"/>
  <c r="U46" i="1" l="1"/>
  <c r="W46" i="1"/>
  <c r="G47" i="1"/>
  <c r="H46" i="1"/>
  <c r="E52" i="1"/>
  <c r="D53" i="1"/>
  <c r="D54" i="1" l="1"/>
  <c r="E53" i="1"/>
  <c r="H47" i="1"/>
  <c r="G48" i="1"/>
  <c r="U47" i="1"/>
  <c r="W47" i="1"/>
  <c r="W48" i="1" l="1"/>
  <c r="U48" i="1"/>
  <c r="H48" i="1"/>
  <c r="G49" i="1"/>
  <c r="E54" i="1"/>
  <c r="D55" i="1"/>
  <c r="E55" i="1" l="1"/>
  <c r="D56" i="1"/>
  <c r="U49" i="1"/>
  <c r="H49" i="1"/>
  <c r="W49" i="1"/>
  <c r="G50" i="1"/>
  <c r="U50" i="1" l="1"/>
  <c r="G51" i="1"/>
  <c r="W50" i="1"/>
  <c r="H50" i="1"/>
  <c r="D57" i="1"/>
  <c r="E56" i="1"/>
  <c r="G52" i="1" l="1"/>
  <c r="H51" i="1"/>
  <c r="U51" i="1"/>
  <c r="W51" i="1"/>
  <c r="E57" i="1"/>
  <c r="D58" i="1"/>
  <c r="D59" i="1" l="1"/>
  <c r="E58" i="1"/>
  <c r="W52" i="1"/>
  <c r="G53" i="1"/>
  <c r="U52" i="1"/>
  <c r="H52" i="1"/>
  <c r="H53" i="1" l="1"/>
  <c r="U53" i="1"/>
  <c r="W53" i="1"/>
  <c r="G54" i="1"/>
  <c r="E59" i="1"/>
  <c r="D60" i="1"/>
  <c r="E60" i="1" l="1"/>
  <c r="D61" i="1"/>
  <c r="H54" i="1"/>
  <c r="U54" i="1"/>
  <c r="G55" i="1"/>
  <c r="W54" i="1"/>
  <c r="H55" i="1" l="1"/>
  <c r="G56" i="1"/>
  <c r="W55" i="1"/>
  <c r="U55" i="1"/>
  <c r="D62" i="1"/>
  <c r="E61" i="1"/>
  <c r="W56" i="1" l="1"/>
  <c r="H56" i="1"/>
  <c r="U56" i="1"/>
  <c r="G57" i="1"/>
  <c r="E62" i="1"/>
  <c r="D63" i="1"/>
  <c r="H57" i="1" l="1"/>
  <c r="U57" i="1"/>
  <c r="G58" i="1"/>
  <c r="W57" i="1"/>
  <c r="E63" i="1"/>
  <c r="D64" i="1"/>
  <c r="D65" i="1" l="1"/>
  <c r="E64" i="1"/>
  <c r="U58" i="1"/>
  <c r="W58" i="1"/>
  <c r="G59" i="1"/>
  <c r="H58" i="1"/>
  <c r="H59" i="1" l="1"/>
  <c r="U59" i="1"/>
  <c r="G60" i="1"/>
  <c r="E65" i="1"/>
  <c r="D66" i="1"/>
  <c r="D67" i="1" l="1"/>
  <c r="E66" i="1"/>
  <c r="U60" i="1"/>
  <c r="G61" i="1"/>
  <c r="H60" i="1"/>
  <c r="H61" i="1" l="1"/>
  <c r="U61" i="1"/>
  <c r="G62" i="1"/>
  <c r="E67" i="1"/>
  <c r="D68" i="1"/>
  <c r="E68" i="1" l="1"/>
  <c r="D69" i="1"/>
  <c r="H62" i="1"/>
  <c r="U62" i="1"/>
  <c r="G63" i="1"/>
  <c r="G64" i="1" l="1"/>
  <c r="H63" i="1"/>
  <c r="U63" i="1"/>
  <c r="D70" i="1"/>
  <c r="E69" i="1"/>
  <c r="E70" i="1" l="1"/>
  <c r="D71" i="1"/>
  <c r="H64" i="1"/>
  <c r="U64" i="1"/>
  <c r="G65" i="1"/>
  <c r="H65" i="1" l="1"/>
  <c r="G66" i="1"/>
  <c r="U65" i="1"/>
  <c r="E71" i="1"/>
  <c r="D72" i="1"/>
  <c r="U66" i="1" l="1"/>
  <c r="G67" i="1"/>
  <c r="H66" i="1"/>
  <c r="D73" i="1"/>
  <c r="E72" i="1"/>
  <c r="E73" i="1" l="1"/>
  <c r="D74" i="1"/>
  <c r="H67" i="1"/>
  <c r="U67" i="1"/>
  <c r="G68" i="1"/>
  <c r="U68" i="1" l="1"/>
  <c r="G69" i="1"/>
  <c r="H68" i="1"/>
  <c r="D75" i="1"/>
  <c r="E74" i="1"/>
  <c r="E75" i="1" l="1"/>
  <c r="I59" i="1"/>
  <c r="N59" i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M74" i="1"/>
  <c r="H69" i="1"/>
  <c r="U69" i="1"/>
  <c r="G70" i="1"/>
  <c r="H70" i="1" l="1"/>
  <c r="U70" i="1"/>
  <c r="G71" i="1"/>
  <c r="I60" i="1"/>
  <c r="J59" i="1"/>
  <c r="W59" i="1"/>
  <c r="F6" i="1"/>
  <c r="O25" i="1"/>
  <c r="O41" i="1"/>
  <c r="O44" i="1"/>
  <c r="O35" i="1"/>
  <c r="O43" i="1"/>
  <c r="O32" i="1"/>
  <c r="O21" i="1"/>
  <c r="O29" i="1"/>
  <c r="O31" i="1"/>
  <c r="O47" i="1"/>
  <c r="O28" i="1"/>
  <c r="O55" i="1"/>
  <c r="O68" i="1"/>
  <c r="O52" i="1"/>
  <c r="O66" i="1"/>
  <c r="O74" i="1"/>
  <c r="O48" i="1"/>
  <c r="O64" i="1"/>
  <c r="O56" i="1"/>
  <c r="D11" i="1"/>
  <c r="M43" i="1"/>
  <c r="M31" i="1"/>
  <c r="M41" i="1"/>
  <c r="M26" i="1"/>
  <c r="M17" i="1"/>
  <c r="O17" i="1" s="1"/>
  <c r="M27" i="1"/>
  <c r="M16" i="1"/>
  <c r="M39" i="1"/>
  <c r="M44" i="1"/>
  <c r="M30" i="1"/>
  <c r="O30" i="1" s="1"/>
  <c r="M40" i="1"/>
  <c r="O40" i="1" s="1"/>
  <c r="M22" i="1"/>
  <c r="M21" i="1"/>
  <c r="M24" i="1"/>
  <c r="M20" i="1"/>
  <c r="M36" i="1"/>
  <c r="M34" i="1"/>
  <c r="O34" i="1" s="1"/>
  <c r="M38" i="1"/>
  <c r="O38" i="1" s="1"/>
  <c r="M25" i="1"/>
  <c r="M32" i="1"/>
  <c r="M18" i="1"/>
  <c r="M28" i="1"/>
  <c r="M15" i="1"/>
  <c r="M19" i="1"/>
  <c r="O19" i="1" s="1"/>
  <c r="M29" i="1"/>
  <c r="M45" i="1"/>
  <c r="O45" i="1" s="1"/>
  <c r="M35" i="1"/>
  <c r="M37" i="1"/>
  <c r="M23" i="1"/>
  <c r="O23" i="1" s="1"/>
  <c r="M33" i="1"/>
  <c r="M46" i="1"/>
  <c r="M42" i="1"/>
  <c r="O42" i="1" s="1"/>
  <c r="M47" i="1"/>
  <c r="M48" i="1"/>
  <c r="M49" i="1"/>
  <c r="M50" i="1"/>
  <c r="M51" i="1"/>
  <c r="O51" i="1" s="1"/>
  <c r="M52" i="1"/>
  <c r="M53" i="1"/>
  <c r="M54" i="1"/>
  <c r="M55" i="1"/>
  <c r="M56" i="1"/>
  <c r="M57" i="1"/>
  <c r="M58" i="1"/>
  <c r="M59" i="1"/>
  <c r="M60" i="1"/>
  <c r="O60" i="1" s="1"/>
  <c r="M61" i="1"/>
  <c r="O61" i="1" s="1"/>
  <c r="M62" i="1"/>
  <c r="O62" i="1" s="1"/>
  <c r="M63" i="1"/>
  <c r="O63" i="1" s="1"/>
  <c r="M64" i="1"/>
  <c r="M65" i="1"/>
  <c r="O65" i="1" s="1"/>
  <c r="M66" i="1"/>
  <c r="M67" i="1"/>
  <c r="O67" i="1" s="1"/>
  <c r="M68" i="1"/>
  <c r="M69" i="1"/>
  <c r="O69" i="1" s="1"/>
  <c r="M70" i="1"/>
  <c r="O70" i="1" s="1"/>
  <c r="M71" i="1"/>
  <c r="O71" i="1" s="1"/>
  <c r="M72" i="1"/>
  <c r="O72" i="1" s="1"/>
  <c r="M73" i="1"/>
  <c r="O73" i="1" s="1"/>
  <c r="I61" i="1" l="1"/>
  <c r="J60" i="1"/>
  <c r="T60" i="1"/>
  <c r="V61" i="1" s="1"/>
  <c r="W60" i="1"/>
  <c r="Q60" i="1"/>
  <c r="T52" i="1"/>
  <c r="V53" i="1" s="1"/>
  <c r="Q52" i="1"/>
  <c r="T28" i="1"/>
  <c r="V29" i="1" s="1"/>
  <c r="Q28" i="1"/>
  <c r="O53" i="1"/>
  <c r="T53" i="1" s="1"/>
  <c r="V54" i="1" s="1"/>
  <c r="O27" i="1"/>
  <c r="T27" i="1" s="1"/>
  <c r="V28" i="1" s="1"/>
  <c r="O33" i="1"/>
  <c r="Q33" i="1" s="1"/>
  <c r="R33" i="1" s="1"/>
  <c r="Y33" i="1" s="1"/>
  <c r="T59" i="1"/>
  <c r="V60" i="1" s="1"/>
  <c r="O39" i="1"/>
  <c r="T39" i="1" s="1"/>
  <c r="V40" i="1" s="1"/>
  <c r="T16" i="1"/>
  <c r="V17" i="1" s="1"/>
  <c r="Q16" i="1"/>
  <c r="T23" i="1"/>
  <c r="V24" i="1" s="1"/>
  <c r="Q23" i="1"/>
  <c r="T32" i="1"/>
  <c r="V33" i="1" s="1"/>
  <c r="Q32" i="1"/>
  <c r="O58" i="1"/>
  <c r="T58" i="1" s="1"/>
  <c r="V59" i="1" s="1"/>
  <c r="O59" i="1"/>
  <c r="Q59" i="1" s="1"/>
  <c r="O24" i="1"/>
  <c r="T24" i="1" s="1"/>
  <c r="V25" i="1" s="1"/>
  <c r="G72" i="1"/>
  <c r="H71" i="1"/>
  <c r="U71" i="1"/>
  <c r="T35" i="1"/>
  <c r="V36" i="1" s="1"/>
  <c r="Q35" i="1"/>
  <c r="R35" i="1" s="1"/>
  <c r="T25" i="1"/>
  <c r="V26" i="1" s="1"/>
  <c r="Q25" i="1"/>
  <c r="T40" i="1"/>
  <c r="V41" i="1" s="1"/>
  <c r="Q40" i="1"/>
  <c r="T41" i="1"/>
  <c r="V42" i="1" s="1"/>
  <c r="Q41" i="1"/>
  <c r="R41" i="1" s="1"/>
  <c r="Y41" i="1" s="1"/>
  <c r="O36" i="1"/>
  <c r="T36" i="1" s="1"/>
  <c r="V37" i="1" s="1"/>
  <c r="O57" i="1"/>
  <c r="T57" i="1" s="1"/>
  <c r="V58" i="1" s="1"/>
  <c r="O26" i="1"/>
  <c r="T26" i="1" s="1"/>
  <c r="V27" i="1" s="1"/>
  <c r="O16" i="1"/>
  <c r="T42" i="1"/>
  <c r="V43" i="1" s="1"/>
  <c r="Q42" i="1"/>
  <c r="T51" i="1"/>
  <c r="V52" i="1" s="1"/>
  <c r="Q51" i="1"/>
  <c r="T17" i="1"/>
  <c r="V18" i="1" s="1"/>
  <c r="Q17" i="1"/>
  <c r="T56" i="1"/>
  <c r="V57" i="1" s="1"/>
  <c r="Q56" i="1"/>
  <c r="T48" i="1"/>
  <c r="V49" i="1" s="1"/>
  <c r="Q48" i="1"/>
  <c r="R48" i="1" s="1"/>
  <c r="Y48" i="1" s="1"/>
  <c r="T45" i="1"/>
  <c r="V46" i="1" s="1"/>
  <c r="Q45" i="1"/>
  <c r="R45" i="1" s="1"/>
  <c r="Y45" i="1" s="1"/>
  <c r="T38" i="1"/>
  <c r="V39" i="1" s="1"/>
  <c r="Q38" i="1"/>
  <c r="T30" i="1"/>
  <c r="V31" i="1" s="1"/>
  <c r="Q30" i="1"/>
  <c r="T31" i="1"/>
  <c r="V32" i="1" s="1"/>
  <c r="Q31" i="1"/>
  <c r="R31" i="1" s="1"/>
  <c r="Y31" i="1" s="1"/>
  <c r="O49" i="1"/>
  <c r="T49" i="1" s="1"/>
  <c r="V50" i="1" s="1"/>
  <c r="O20" i="1"/>
  <c r="Q20" i="1" s="1"/>
  <c r="R20" i="1" s="1"/>
  <c r="Y20" i="1" s="1"/>
  <c r="O18" i="1"/>
  <c r="T18" i="1" s="1"/>
  <c r="V19" i="1" s="1"/>
  <c r="O54" i="1"/>
  <c r="T54" i="1" s="1"/>
  <c r="V55" i="1" s="1"/>
  <c r="O22" i="1"/>
  <c r="T22" i="1" s="1"/>
  <c r="V23" i="1" s="1"/>
  <c r="T19" i="1"/>
  <c r="V20" i="1" s="1"/>
  <c r="Q19" i="1"/>
  <c r="T15" i="1"/>
  <c r="V16" i="1" s="1"/>
  <c r="Q15" i="1"/>
  <c r="T21" i="1"/>
  <c r="V22" i="1" s="1"/>
  <c r="Q21" i="1"/>
  <c r="T55" i="1"/>
  <c r="V56" i="1" s="1"/>
  <c r="Q55" i="1"/>
  <c r="T47" i="1"/>
  <c r="V48" i="1" s="1"/>
  <c r="Q47" i="1"/>
  <c r="T29" i="1"/>
  <c r="V30" i="1" s="1"/>
  <c r="Q29" i="1"/>
  <c r="T34" i="1"/>
  <c r="V35" i="1" s="1"/>
  <c r="Q34" i="1"/>
  <c r="T44" i="1"/>
  <c r="V45" i="1" s="1"/>
  <c r="Q44" i="1"/>
  <c r="T43" i="1"/>
  <c r="V44" i="1" s="1"/>
  <c r="Q43" i="1"/>
  <c r="R43" i="1" s="1"/>
  <c r="Y43" i="1" s="1"/>
  <c r="O50" i="1"/>
  <c r="T50" i="1" s="1"/>
  <c r="V51" i="1" s="1"/>
  <c r="O37" i="1"/>
  <c r="Q37" i="1" s="1"/>
  <c r="O46" i="1"/>
  <c r="T46" i="1" s="1"/>
  <c r="V47" i="1" s="1"/>
  <c r="O15" i="1"/>
  <c r="Q49" i="1" l="1"/>
  <c r="R49" i="1" s="1"/>
  <c r="Y49" i="1" s="1"/>
  <c r="T37" i="1"/>
  <c r="V38" i="1" s="1"/>
  <c r="R47" i="1"/>
  <c r="Y47" i="1" s="1"/>
  <c r="R19" i="1"/>
  <c r="Y19" i="1" s="1"/>
  <c r="T20" i="1"/>
  <c r="V21" i="1" s="1"/>
  <c r="Q18" i="1"/>
  <c r="R18" i="1" s="1"/>
  <c r="Y18" i="1" s="1"/>
  <c r="Q26" i="1"/>
  <c r="R26" i="1" s="1"/>
  <c r="Y26" i="1" s="1"/>
  <c r="Q50" i="1"/>
  <c r="T33" i="1"/>
  <c r="V34" i="1" s="1"/>
  <c r="Q53" i="1"/>
  <c r="R53" i="1" s="1"/>
  <c r="Y53" i="1" s="1"/>
  <c r="R29" i="1"/>
  <c r="Y29" i="1" s="1"/>
  <c r="H72" i="1"/>
  <c r="U72" i="1"/>
  <c r="G73" i="1"/>
  <c r="R30" i="1"/>
  <c r="Y30" i="1" s="1"/>
  <c r="R56" i="1"/>
  <c r="Y56" i="1" s="1"/>
  <c r="R42" i="1"/>
  <c r="Y42" i="1" s="1"/>
  <c r="R40" i="1"/>
  <c r="Y40" i="1" s="1"/>
  <c r="Q57" i="1"/>
  <c r="R57" i="1" s="1"/>
  <c r="Y57" i="1" s="1"/>
  <c r="Q39" i="1"/>
  <c r="R39" i="1" s="1"/>
  <c r="Y39" i="1" s="1"/>
  <c r="Q27" i="1"/>
  <c r="R27" i="1" s="1"/>
  <c r="Y27" i="1" s="1"/>
  <c r="R52" i="1"/>
  <c r="Y52" i="1" s="1"/>
  <c r="R28" i="1"/>
  <c r="Y28" i="1" s="1"/>
  <c r="T61" i="1"/>
  <c r="J61" i="1"/>
  <c r="I62" i="1"/>
  <c r="W61" i="1"/>
  <c r="Q61" i="1"/>
  <c r="R61" i="1" s="1"/>
  <c r="Y61" i="1" s="1"/>
  <c r="R44" i="1"/>
  <c r="Y44" i="1" s="1"/>
  <c r="Q46" i="1"/>
  <c r="R46" i="1" s="1"/>
  <c r="Y46" i="1" s="1"/>
  <c r="Q22" i="1"/>
  <c r="R22" i="1" s="1"/>
  <c r="Y22" i="1" s="1"/>
  <c r="Q58" i="1"/>
  <c r="Q36" i="1"/>
  <c r="R36" i="1" s="1"/>
  <c r="Y36" i="1" s="1"/>
  <c r="Y35" i="1"/>
  <c r="R55" i="1"/>
  <c r="Y55" i="1" s="1"/>
  <c r="R38" i="1"/>
  <c r="Y38" i="1" s="1"/>
  <c r="R17" i="1"/>
  <c r="Y17" i="1" s="1"/>
  <c r="Q54" i="1"/>
  <c r="R54" i="1" s="1"/>
  <c r="Y54" i="1" s="1"/>
  <c r="Q24" i="1"/>
  <c r="R24" i="1" s="1"/>
  <c r="Y24" i="1" s="1"/>
  <c r="R60" i="1"/>
  <c r="Y60" i="1" s="1"/>
  <c r="R51" i="1"/>
  <c r="Y51" i="1" s="1"/>
  <c r="R16" i="1"/>
  <c r="Y16" i="1" s="1"/>
  <c r="R34" i="1"/>
  <c r="Y34" i="1" s="1"/>
  <c r="R21" i="1"/>
  <c r="R32" i="1"/>
  <c r="Y32" i="1" s="1"/>
  <c r="R23" i="1"/>
  <c r="Y23" i="1" s="1"/>
  <c r="V62" i="1" l="1"/>
  <c r="T62" i="1"/>
  <c r="I63" i="1"/>
  <c r="J62" i="1"/>
  <c r="Q62" i="1"/>
  <c r="R62" i="1" s="1"/>
  <c r="Y62" i="1" s="1"/>
  <c r="W62" i="1"/>
  <c r="R25" i="1"/>
  <c r="Y25" i="1" s="1"/>
  <c r="R50" i="1"/>
  <c r="Y50" i="1" s="1"/>
  <c r="R37" i="1"/>
  <c r="Y37" i="1" s="1"/>
  <c r="R58" i="1"/>
  <c r="Y58" i="1" s="1"/>
  <c r="Y21" i="1"/>
  <c r="R59" i="1"/>
  <c r="Y59" i="1" s="1"/>
  <c r="H73" i="1"/>
  <c r="G74" i="1"/>
  <c r="U73" i="1"/>
  <c r="J63" i="1" l="1"/>
  <c r="I64" i="1"/>
  <c r="T63" i="1"/>
  <c r="V64" i="1" s="1"/>
  <c r="W63" i="1"/>
  <c r="Q63" i="1"/>
  <c r="R63" i="1" s="1"/>
  <c r="Y63" i="1" s="1"/>
  <c r="U74" i="1"/>
  <c r="G75" i="1"/>
  <c r="H74" i="1"/>
  <c r="V63" i="1"/>
  <c r="H75" i="1" l="1"/>
  <c r="U75" i="1"/>
  <c r="T64" i="1"/>
  <c r="J64" i="1"/>
  <c r="I65" i="1"/>
  <c r="Q64" i="1"/>
  <c r="R64" i="1" s="1"/>
  <c r="Y64" i="1" s="1"/>
  <c r="W64" i="1"/>
  <c r="V65" i="1" l="1"/>
  <c r="I66" i="1"/>
  <c r="T65" i="1"/>
  <c r="V66" i="1" s="1"/>
  <c r="J65" i="1"/>
  <c r="Q65" i="1"/>
  <c r="R65" i="1" s="1"/>
  <c r="Y65" i="1" s="1"/>
  <c r="W65" i="1"/>
  <c r="J66" i="1" l="1"/>
  <c r="I67" i="1"/>
  <c r="T66" i="1"/>
  <c r="V67" i="1" s="1"/>
  <c r="W66" i="1"/>
  <c r="Q66" i="1"/>
  <c r="R66" i="1" s="1"/>
  <c r="Y66" i="1" s="1"/>
  <c r="T67" i="1" l="1"/>
  <c r="J67" i="1"/>
  <c r="I68" i="1"/>
  <c r="Q67" i="1"/>
  <c r="R67" i="1" s="1"/>
  <c r="Y67" i="1" s="1"/>
  <c r="W67" i="1"/>
  <c r="I69" i="1" l="1"/>
  <c r="J68" i="1"/>
  <c r="T68" i="1"/>
  <c r="V69" i="1" s="1"/>
  <c r="W68" i="1"/>
  <c r="Q68" i="1"/>
  <c r="R68" i="1" s="1"/>
  <c r="V68" i="1"/>
  <c r="Y68" i="1" l="1"/>
  <c r="T69" i="1"/>
  <c r="J69" i="1"/>
  <c r="I70" i="1"/>
  <c r="Q69" i="1"/>
  <c r="R69" i="1" s="1"/>
  <c r="Y69" i="1" s="1"/>
  <c r="W69" i="1"/>
  <c r="T70" i="1" l="1"/>
  <c r="I71" i="1"/>
  <c r="J70" i="1"/>
  <c r="Q70" i="1"/>
  <c r="R70" i="1" s="1"/>
  <c r="Y70" i="1" s="1"/>
  <c r="W70" i="1"/>
  <c r="V70" i="1"/>
  <c r="J71" i="1" l="1"/>
  <c r="I72" i="1"/>
  <c r="T71" i="1"/>
  <c r="V72" i="1" s="1"/>
  <c r="Q71" i="1"/>
  <c r="R71" i="1" s="1"/>
  <c r="W71" i="1"/>
  <c r="V71" i="1"/>
  <c r="Y71" i="1" l="1"/>
  <c r="T72" i="1"/>
  <c r="J72" i="1"/>
  <c r="I73" i="1"/>
  <c r="W72" i="1"/>
  <c r="Q72" i="1"/>
  <c r="R72" i="1" s="1"/>
  <c r="Y72" i="1" s="1"/>
  <c r="I74" i="1" l="1"/>
  <c r="T73" i="1"/>
  <c r="J73" i="1"/>
  <c r="W73" i="1"/>
  <c r="Q73" i="1"/>
  <c r="R73" i="1" s="1"/>
  <c r="Y73" i="1" s="1"/>
  <c r="V73" i="1"/>
  <c r="V74" i="1" l="1"/>
  <c r="J74" i="1"/>
  <c r="I75" i="1"/>
  <c r="T74" i="1"/>
  <c r="V75" i="1" s="1"/>
  <c r="Q74" i="1"/>
  <c r="R74" i="1" s="1"/>
  <c r="Y74" i="1" s="1"/>
  <c r="W74" i="1"/>
  <c r="T75" i="1" l="1"/>
  <c r="J75" i="1"/>
  <c r="Q75" i="1"/>
  <c r="R75" i="1" s="1"/>
  <c r="Y75" i="1" s="1"/>
  <c r="W75" i="1"/>
  <c r="L59" i="1" l="1"/>
  <c r="L44" i="1"/>
  <c r="L16" i="1"/>
</calcChain>
</file>

<file path=xl/sharedStrings.xml><?xml version="1.0" encoding="utf-8"?>
<sst xmlns="http://schemas.openxmlformats.org/spreadsheetml/2006/main" count="40" uniqueCount="31">
  <si>
    <t>Valuation</t>
  </si>
  <si>
    <t>Date</t>
  </si>
  <si>
    <t>tline</t>
  </si>
  <si>
    <t>Gas Price</t>
  </si>
  <si>
    <t>Gas Vol</t>
  </si>
  <si>
    <t>HDD</t>
  </si>
  <si>
    <t>HDD STD</t>
  </si>
  <si>
    <t>Correl</t>
  </si>
  <si>
    <t>Omm. Vol</t>
  </si>
  <si>
    <t>Blend Vol</t>
  </si>
  <si>
    <t>RNDS</t>
  </si>
  <si>
    <r>
      <t>sqrt(1-</t>
    </r>
    <r>
      <rPr>
        <sz val="8"/>
        <rFont val="Symbol"/>
        <family val="1"/>
        <charset val="2"/>
      </rPr>
      <t>r</t>
    </r>
    <r>
      <rPr>
        <vertAlign val="superscript"/>
        <sz val="8"/>
        <rFont val="Arial"/>
        <family val="2"/>
      </rPr>
      <t>2</t>
    </r>
    <r>
      <rPr>
        <sz val="8"/>
        <rFont val="Arial"/>
      </rPr>
      <t>)</t>
    </r>
  </si>
  <si>
    <t>Quanto Swap Simulation</t>
  </si>
  <si>
    <t>Blended</t>
  </si>
  <si>
    <r>
      <t>D</t>
    </r>
    <r>
      <rPr>
        <vertAlign val="subscript"/>
        <sz val="8"/>
        <rFont val="Arial"/>
        <family val="2"/>
      </rPr>
      <t>HDD</t>
    </r>
  </si>
  <si>
    <r>
      <t>Ln(P</t>
    </r>
    <r>
      <rPr>
        <vertAlign val="subscript"/>
        <sz val="8"/>
        <rFont val="Arial"/>
        <family val="2"/>
      </rPr>
      <t>t</t>
    </r>
    <r>
      <rPr>
        <sz val="8"/>
        <rFont val="Arial"/>
      </rPr>
      <t>/P</t>
    </r>
    <r>
      <rPr>
        <vertAlign val="subscript"/>
        <sz val="8"/>
        <rFont val="Arial"/>
        <family val="2"/>
      </rPr>
      <t>t-1</t>
    </r>
    <r>
      <rPr>
        <sz val="8"/>
        <rFont val="Arial"/>
      </rPr>
      <t>)</t>
    </r>
  </si>
  <si>
    <t>TS</t>
  </si>
  <si>
    <r>
      <t xml:space="preserve">Correl </t>
    </r>
    <r>
      <rPr>
        <sz val="8"/>
        <rFont val="Symbol"/>
        <family val="1"/>
        <charset val="2"/>
      </rPr>
      <t>r</t>
    </r>
  </si>
  <si>
    <r>
      <t>D</t>
    </r>
    <r>
      <rPr>
        <sz val="8"/>
        <rFont val="Arial"/>
        <family val="2"/>
      </rPr>
      <t>p</t>
    </r>
  </si>
  <si>
    <t>STD</t>
  </si>
  <si>
    <t>Mark to Market</t>
  </si>
  <si>
    <t>Change</t>
  </si>
  <si>
    <t>Value</t>
  </si>
  <si>
    <t>Natural Gas</t>
  </si>
  <si>
    <t>Price</t>
  </si>
  <si>
    <t>Hedge</t>
  </si>
  <si>
    <t>Quanto Delta Positions</t>
  </si>
  <si>
    <t>Difference</t>
  </si>
  <si>
    <t>Premium</t>
  </si>
  <si>
    <t>Beg. Month</t>
  </si>
  <si>
    <t>Corr.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</si>
</sst>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0000"/>
    <numFmt numFmtId="171" formatCode="#,##0.000"/>
    <numFmt numFmtId="172" formatCode="0.0%"/>
  </numFmts>
  <fonts count="9" x14ac:knownFonts="1">
    <font>
      <sz val="8"/>
      <name val="Arial"/>
    </font>
    <font>
      <sz val="8"/>
      <name val="Arial"/>
    </font>
    <font>
      <sz val="8"/>
      <name val="Symbol"/>
      <family val="1"/>
      <charset val="2"/>
    </font>
    <font>
      <vertAlign val="superscript"/>
      <sz val="8"/>
      <name val="Arial"/>
      <family val="2"/>
    </font>
    <font>
      <sz val="8"/>
      <color indexed="12"/>
      <name val="Arial"/>
      <family val="2"/>
    </font>
    <font>
      <sz val="18"/>
      <color indexed="10"/>
      <name val="Arial"/>
      <family val="2"/>
    </font>
    <font>
      <vertAlign val="subscript"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/>
    <xf numFmtId="171" fontId="0" fillId="0" borderId="0" xfId="0" applyNumberFormat="1"/>
    <xf numFmtId="14" fontId="0" fillId="2" borderId="0" xfId="0" applyNumberFormat="1" applyFill="1"/>
    <xf numFmtId="171" fontId="0" fillId="2" borderId="0" xfId="0" applyNumberFormat="1" applyFill="1"/>
    <xf numFmtId="14" fontId="0" fillId="3" borderId="0" xfId="0" applyNumberFormat="1" applyFill="1"/>
    <xf numFmtId="171" fontId="0" fillId="3" borderId="0" xfId="0" applyNumberFormat="1" applyFill="1"/>
    <xf numFmtId="172" fontId="0" fillId="0" borderId="0" xfId="0" applyNumberFormat="1"/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Continuous"/>
    </xf>
    <xf numFmtId="4" fontId="4" fillId="0" borderId="0" xfId="0" applyNumberFormat="1" applyFont="1"/>
    <xf numFmtId="172" fontId="4" fillId="0" borderId="0" xfId="0" applyNumberFormat="1" applyFont="1"/>
    <xf numFmtId="14" fontId="0" fillId="4" borderId="0" xfId="0" applyNumberFormat="1" applyFill="1"/>
    <xf numFmtId="171" fontId="0" fillId="4" borderId="0" xfId="0" applyNumberFormat="1" applyFill="1"/>
    <xf numFmtId="0" fontId="5" fillId="0" borderId="0" xfId="0" applyFont="1"/>
    <xf numFmtId="172" fontId="0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4" fontId="0" fillId="2" borderId="0" xfId="0" applyNumberFormat="1" applyFill="1"/>
    <xf numFmtId="172" fontId="0" fillId="2" borderId="0" xfId="1" applyNumberFormat="1" applyFont="1" applyFill="1"/>
    <xf numFmtId="0" fontId="0" fillId="2" borderId="0" xfId="0" applyFill="1"/>
    <xf numFmtId="14" fontId="8" fillId="0" borderId="0" xfId="0" applyNumberFormat="1" applyFont="1"/>
    <xf numFmtId="171" fontId="8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BB79"/>
  <sheetViews>
    <sheetView tabSelected="1" workbookViewId="0">
      <pane ySplit="14" topLeftCell="A15" activePane="bottomLeft" state="frozen"/>
      <selection pane="bottomLeft"/>
    </sheetView>
  </sheetViews>
  <sheetFormatPr defaultRowHeight="11.25" x14ac:dyDescent="0.2"/>
  <cols>
    <col min="1" max="1" width="4" customWidth="1"/>
    <col min="2" max="2" width="4.5" customWidth="1"/>
    <col min="5" max="5" width="10.6640625" bestFit="1" customWidth="1"/>
    <col min="6" max="6" width="10.6640625" customWidth="1"/>
    <col min="7" max="7" width="9.6640625" bestFit="1" customWidth="1"/>
    <col min="8" max="8" width="9.6640625" customWidth="1"/>
    <col min="9" max="10" width="9.6640625" bestFit="1" customWidth="1"/>
    <col min="11" max="11" width="2.83203125" customWidth="1"/>
    <col min="12" max="12" width="9.83203125" bestFit="1" customWidth="1"/>
    <col min="13" max="14" width="9.83203125" customWidth="1"/>
    <col min="15" max="15" width="10.6640625" customWidth="1"/>
    <col min="16" max="16" width="3.6640625" customWidth="1"/>
    <col min="17" max="17" width="9.6640625" customWidth="1"/>
    <col min="18" max="18" width="12.5" customWidth="1"/>
    <col min="19" max="19" width="3.33203125" customWidth="1"/>
    <col min="20" max="20" width="11.83203125" customWidth="1"/>
    <col min="21" max="21" width="12.83203125" customWidth="1"/>
    <col min="22" max="22" width="12.5" customWidth="1"/>
    <col min="23" max="23" width="10" customWidth="1"/>
    <col min="24" max="24" width="5.33203125" customWidth="1"/>
    <col min="25" max="25" width="10" customWidth="1"/>
    <col min="26" max="26" width="4.1640625" customWidth="1"/>
    <col min="27" max="32" width="9.6640625" bestFit="1" customWidth="1"/>
    <col min="40" max="40" width="2.33203125" customWidth="1"/>
    <col min="41" max="41" width="9.1640625" customWidth="1"/>
  </cols>
  <sheetData>
    <row r="2" spans="2:53" ht="23.25" x14ac:dyDescent="0.35">
      <c r="B2" s="17" t="s">
        <v>12</v>
      </c>
    </row>
    <row r="4" spans="2:53" x14ac:dyDescent="0.2">
      <c r="C4" t="s">
        <v>0</v>
      </c>
      <c r="D4" s="1">
        <v>37073</v>
      </c>
    </row>
    <row r="5" spans="2:53" x14ac:dyDescent="0.2">
      <c r="D5" s="1"/>
    </row>
    <row r="6" spans="2:53" ht="15.75" x14ac:dyDescent="0.25">
      <c r="D6" s="24" t="s">
        <v>28</v>
      </c>
      <c r="F6" s="25">
        <f>$G$11*(D8*(G8-$G$8)+D8*D10*G9*J10*SQRT($E$75-E59))</f>
        <v>6.6975329261133414</v>
      </c>
    </row>
    <row r="7" spans="2:53" x14ac:dyDescent="0.2">
      <c r="C7" s="1"/>
    </row>
    <row r="8" spans="2:53" x14ac:dyDescent="0.2">
      <c r="C8" s="1" t="s">
        <v>3</v>
      </c>
      <c r="D8" s="13">
        <v>5</v>
      </c>
      <c r="F8" t="s">
        <v>5</v>
      </c>
      <c r="G8" s="13">
        <v>30</v>
      </c>
      <c r="H8" s="13"/>
    </row>
    <row r="9" spans="2:53" x14ac:dyDescent="0.2">
      <c r="C9" s="1" t="s">
        <v>4</v>
      </c>
      <c r="D9" s="14">
        <v>0.5</v>
      </c>
      <c r="F9" t="s">
        <v>6</v>
      </c>
      <c r="G9" s="13">
        <v>10</v>
      </c>
      <c r="H9" s="13"/>
    </row>
    <row r="10" spans="2:53" x14ac:dyDescent="0.2">
      <c r="C10" s="1" t="s">
        <v>8</v>
      </c>
      <c r="D10" s="14">
        <v>0.8</v>
      </c>
      <c r="H10" s="4"/>
      <c r="I10" t="s">
        <v>17</v>
      </c>
      <c r="J10" s="13">
        <v>0.8</v>
      </c>
      <c r="K10" s="13"/>
      <c r="Q10" s="13"/>
    </row>
    <row r="11" spans="2:53" x14ac:dyDescent="0.2">
      <c r="C11" s="1" t="s">
        <v>9</v>
      </c>
      <c r="D11" s="10">
        <f>SQRT((D9^2*E44+D10^2*(E75-E44))/E75)</f>
        <v>0.67193749709329365</v>
      </c>
      <c r="F11" s="1" t="s">
        <v>16</v>
      </c>
      <c r="G11" s="13">
        <v>1</v>
      </c>
      <c r="H11" s="4"/>
      <c r="I11" t="s">
        <v>11</v>
      </c>
      <c r="J11" s="4">
        <f>SQRT(1-J10^2)</f>
        <v>0.59999999999999987</v>
      </c>
      <c r="K11" s="4"/>
      <c r="Q11" s="4"/>
    </row>
    <row r="12" spans="2:53" x14ac:dyDescent="0.2">
      <c r="G12" s="4"/>
      <c r="H12" s="4"/>
      <c r="T12" s="20" t="s">
        <v>25</v>
      </c>
      <c r="U12" s="20"/>
      <c r="V12" s="20"/>
    </row>
    <row r="13" spans="2:53" x14ac:dyDescent="0.2">
      <c r="G13" s="20" t="s">
        <v>23</v>
      </c>
      <c r="H13" s="20"/>
      <c r="I13" s="20" t="s">
        <v>5</v>
      </c>
      <c r="J13" s="20"/>
      <c r="M13" s="3" t="s">
        <v>13</v>
      </c>
      <c r="N13" s="3" t="s">
        <v>5</v>
      </c>
      <c r="O13" s="3" t="s">
        <v>13</v>
      </c>
      <c r="P13" s="3"/>
      <c r="Q13" s="20" t="s">
        <v>20</v>
      </c>
      <c r="R13" s="20"/>
      <c r="T13" s="20" t="s">
        <v>26</v>
      </c>
      <c r="U13" s="20"/>
      <c r="AB13" s="12" t="s">
        <v>10</v>
      </c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P13" s="12" t="s">
        <v>10</v>
      </c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</row>
    <row r="14" spans="2:53" x14ac:dyDescent="0.2">
      <c r="D14" s="3" t="s">
        <v>1</v>
      </c>
      <c r="E14" s="3" t="s">
        <v>2</v>
      </c>
      <c r="G14" s="3" t="s">
        <v>24</v>
      </c>
      <c r="H14" s="3" t="s">
        <v>15</v>
      </c>
      <c r="I14" s="3" t="s">
        <v>22</v>
      </c>
      <c r="J14" s="3" t="s">
        <v>21</v>
      </c>
      <c r="K14" s="19"/>
      <c r="L14" s="3" t="s">
        <v>7</v>
      </c>
      <c r="M14" s="3" t="s">
        <v>4</v>
      </c>
      <c r="N14" s="3" t="s">
        <v>19</v>
      </c>
      <c r="O14" s="3" t="s">
        <v>7</v>
      </c>
      <c r="Q14" s="3" t="s">
        <v>22</v>
      </c>
      <c r="R14" s="3" t="s">
        <v>21</v>
      </c>
      <c r="T14" s="19" t="s">
        <v>18</v>
      </c>
      <c r="U14" s="19" t="s">
        <v>14</v>
      </c>
      <c r="V14" s="3" t="s">
        <v>21</v>
      </c>
      <c r="X14" s="3"/>
      <c r="Y14" s="3" t="s">
        <v>27</v>
      </c>
      <c r="Z14" s="19"/>
      <c r="AB14" s="11">
        <v>1</v>
      </c>
      <c r="AC14" s="11">
        <v>2</v>
      </c>
      <c r="AD14" s="11">
        <v>3</v>
      </c>
      <c r="AE14" s="11">
        <v>4</v>
      </c>
      <c r="AF14" s="11">
        <v>5</v>
      </c>
      <c r="AG14" s="11">
        <v>6</v>
      </c>
      <c r="AH14" s="11">
        <v>7</v>
      </c>
      <c r="AI14" s="11">
        <v>8</v>
      </c>
      <c r="AJ14" s="11">
        <v>9</v>
      </c>
      <c r="AK14" s="11">
        <v>10</v>
      </c>
      <c r="AL14" s="11">
        <v>11</v>
      </c>
      <c r="AM14" s="11">
        <v>12</v>
      </c>
      <c r="AP14" s="11">
        <v>1</v>
      </c>
      <c r="AQ14" s="11">
        <v>2</v>
      </c>
      <c r="AR14" s="11">
        <v>3</v>
      </c>
      <c r="AS14" s="11">
        <v>4</v>
      </c>
      <c r="AT14" s="11">
        <v>5</v>
      </c>
      <c r="AU14" s="11">
        <v>6</v>
      </c>
      <c r="AV14" s="11">
        <v>7</v>
      </c>
      <c r="AW14" s="11">
        <v>8</v>
      </c>
      <c r="AX14" s="11">
        <v>9</v>
      </c>
      <c r="AY14" s="11">
        <v>10</v>
      </c>
      <c r="AZ14" s="11">
        <v>11</v>
      </c>
      <c r="BA14" s="11">
        <v>12</v>
      </c>
    </row>
    <row r="15" spans="2:53" x14ac:dyDescent="0.2">
      <c r="D15" s="6">
        <f>D4</f>
        <v>37073</v>
      </c>
      <c r="E15" s="7">
        <f t="shared" ref="E15:E46" si="0">(D15-$D$4)/365.25</f>
        <v>0</v>
      </c>
      <c r="G15" s="5">
        <f ca="1">$D$8*EXP(-0.5*$D$9^2*E15+$D$9*AA15*SQRT(E15))</f>
        <v>5</v>
      </c>
      <c r="H15" s="5"/>
      <c r="I15" s="4">
        <f>$G$8</f>
        <v>30</v>
      </c>
      <c r="M15" s="18">
        <f>MIN(SQRT(($D$9^2*($E$45-E15)+$D$10^2*($E$75-$E$45))/($E$75-E15)),$D$10)</f>
        <v>0.66708320320631675</v>
      </c>
      <c r="N15" s="4">
        <f>$G$9</f>
        <v>10</v>
      </c>
      <c r="O15" s="5">
        <f t="shared" ref="O15:O46" si="1">MIN($J$10*$D$10*SQRT($E$75-$E$59)/(M15*SQRT($E$75-E15)),$J$10)</f>
        <v>0.49543231981835745</v>
      </c>
      <c r="Q15" s="4">
        <f ca="1">$G$11*(G15*(I15-$G$8)+G15*M15*N15*O15*SQRT($E$75-E15))</f>
        <v>6.6975329261133414</v>
      </c>
      <c r="T15" s="5">
        <f t="shared" ref="T15:T46" si="2">$G$11*((I15-$G$8)+M15*N15*O15*SQRT($E$75-E15))</f>
        <v>1.3395065852226684</v>
      </c>
      <c r="U15" s="5">
        <f ca="1">$G$11*G15</f>
        <v>5</v>
      </c>
      <c r="AA15" s="2">
        <f ca="1">SUM(AB15:AM15)-6</f>
        <v>-0.63257781962004866</v>
      </c>
      <c r="AB15" s="2">
        <f ca="1">RAND()</f>
        <v>0.14764131492919297</v>
      </c>
      <c r="AC15" s="2">
        <f t="shared" ref="AC15:AM30" ca="1" si="3">RAND()</f>
        <v>0.8277885913220463</v>
      </c>
      <c r="AD15" s="2">
        <f t="shared" ca="1" si="3"/>
        <v>2.597594669899228E-2</v>
      </c>
      <c r="AE15" s="2">
        <f t="shared" ca="1" si="3"/>
        <v>0.36557566350454329</v>
      </c>
      <c r="AF15" s="2">
        <f t="shared" ca="1" si="3"/>
        <v>0.86492225146031931</v>
      </c>
      <c r="AG15" s="2">
        <f t="shared" ca="1" si="3"/>
        <v>0.31281613620937609</v>
      </c>
      <c r="AH15" s="2">
        <f t="shared" ca="1" si="3"/>
        <v>0.18070775243245407</v>
      </c>
      <c r="AI15" s="2">
        <f t="shared" ca="1" si="3"/>
        <v>0.86276168945438703</v>
      </c>
      <c r="AJ15" s="2">
        <f t="shared" ca="1" si="3"/>
        <v>4.4849762216831901E-2</v>
      </c>
      <c r="AK15" s="2">
        <f t="shared" ca="1" si="3"/>
        <v>0.44577058306049622</v>
      </c>
      <c r="AL15" s="2">
        <f t="shared" ca="1" si="3"/>
        <v>0.3717695107920872</v>
      </c>
      <c r="AM15" s="2">
        <f t="shared" ca="1" si="3"/>
        <v>0.9168429782992249</v>
      </c>
    </row>
    <row r="16" spans="2:53" x14ac:dyDescent="0.2">
      <c r="D16" s="6">
        <f>D15+1</f>
        <v>37074</v>
      </c>
      <c r="E16" s="7">
        <f t="shared" si="0"/>
        <v>2.7378507871321013E-3</v>
      </c>
      <c r="G16" s="5">
        <f t="shared" ref="G16:G44" ca="1" si="4">G15*EXP(-0.5*$D$9^2*(E16-E15)+$D$9*AA16*SQRT(E16-E15))</f>
        <v>4.8304499719602481</v>
      </c>
      <c r="H16" s="5">
        <f ca="1">LN(G16/G15)</f>
        <v>-3.4498287212387395E-2</v>
      </c>
      <c r="I16" s="4">
        <f t="shared" ref="I16:I58" si="5">$G$8</f>
        <v>30</v>
      </c>
      <c r="J16" s="4">
        <f>I16-I15</f>
        <v>0</v>
      </c>
      <c r="K16" s="4"/>
      <c r="L16" s="5">
        <f ca="1">CORREL(H16:$H$75,J16:$J$75)</f>
        <v>0.57055515849479854</v>
      </c>
      <c r="M16" s="18">
        <f>MIN(SQRT(($D$9^2*($E$45-E16)+$D$10^2*($E$75-$E$45))/($E$75-E16)),$D$10)</f>
        <v>0.66955588620051931</v>
      </c>
      <c r="N16" s="4">
        <f>$G$9</f>
        <v>10</v>
      </c>
      <c r="O16" s="5">
        <f t="shared" si="1"/>
        <v>0.49776817586082273</v>
      </c>
      <c r="Q16" s="4">
        <f t="shared" ref="Q16:Q46" ca="1" si="6">$G$11*(G16*(I16-$G$8)+G16*M16*N16*O16*SQRT($E$75-E16))</f>
        <v>6.4704195470294064</v>
      </c>
      <c r="R16" s="5">
        <f ca="1">Q16-Q15</f>
        <v>-0.22711337908393503</v>
      </c>
      <c r="S16" s="5"/>
      <c r="T16" s="5">
        <f t="shared" si="2"/>
        <v>1.3395065852226684</v>
      </c>
      <c r="U16" s="5">
        <f ca="1">$G$11*G16</f>
        <v>4.8304499719602481</v>
      </c>
      <c r="V16" s="5">
        <f ca="1">T15*(G16-G15)+U15*(I16-I15)</f>
        <v>-0.22711337908393581</v>
      </c>
      <c r="W16" s="5">
        <f ca="1">$G$11*(G16-G15)*(I16-I15)</f>
        <v>0</v>
      </c>
      <c r="X16" s="5"/>
      <c r="Y16" s="5">
        <f ca="1">R16-V16</f>
        <v>7.7715611723760958E-16</v>
      </c>
      <c r="Z16" s="4"/>
      <c r="AA16" s="2">
        <f t="shared" ref="AA16:AA75" ca="1" si="7">SUM(AB16:AM16)-6</f>
        <v>-1.3055479379714185</v>
      </c>
      <c r="AB16" s="2">
        <f t="shared" ref="AB16:AM47" ca="1" si="8">RAND()</f>
        <v>0.41194152922169258</v>
      </c>
      <c r="AC16" s="2">
        <f t="shared" ca="1" si="3"/>
        <v>0.4030764289702321</v>
      </c>
      <c r="AD16" s="2">
        <f t="shared" ca="1" si="3"/>
        <v>0.71762366989734205</v>
      </c>
      <c r="AE16" s="2">
        <f t="shared" ca="1" si="3"/>
        <v>0.18675675878033926</v>
      </c>
      <c r="AF16" s="2">
        <f t="shared" ca="1" si="3"/>
        <v>0.7104139735631938</v>
      </c>
      <c r="AG16" s="2">
        <f t="shared" ca="1" si="3"/>
        <v>0.75033446942542792</v>
      </c>
      <c r="AH16" s="2">
        <f t="shared" ca="1" si="3"/>
        <v>1.2121131839097909E-3</v>
      </c>
      <c r="AI16" s="2">
        <f t="shared" ca="1" si="3"/>
        <v>0.21211027427432017</v>
      </c>
      <c r="AJ16" s="2">
        <f t="shared" ca="1" si="3"/>
        <v>7.1390058976088078E-2</v>
      </c>
      <c r="AK16" s="2">
        <f t="shared" ca="1" si="3"/>
        <v>0.56244716026347019</v>
      </c>
      <c r="AL16" s="2">
        <f t="shared" ca="1" si="3"/>
        <v>0.56003095429982985</v>
      </c>
      <c r="AM16" s="2">
        <f t="shared" ca="1" si="3"/>
        <v>0.10711467117273532</v>
      </c>
    </row>
    <row r="17" spans="4:39" x14ac:dyDescent="0.2">
      <c r="D17" s="6">
        <f t="shared" ref="D17:D75" si="9">D16+1</f>
        <v>37075</v>
      </c>
      <c r="E17" s="7">
        <f t="shared" si="0"/>
        <v>5.4757015742642025E-3</v>
      </c>
      <c r="G17" s="5">
        <f t="shared" ca="1" si="4"/>
        <v>4.6883767779390864</v>
      </c>
      <c r="H17" s="5">
        <f t="shared" ref="H17:H75" ca="1" si="10">LN(G17/G16)</f>
        <v>-2.9853205455759986E-2</v>
      </c>
      <c r="I17" s="4">
        <f t="shared" si="5"/>
        <v>30</v>
      </c>
      <c r="J17" s="4">
        <f t="shared" ref="J17:J75" si="11">I17-I16</f>
        <v>0</v>
      </c>
      <c r="K17" s="4"/>
      <c r="L17" s="5"/>
      <c r="M17" s="18">
        <f t="shared" ref="M17:M74" si="12">MIN(SQRT(($D$9^2*($E$45-E17)+$D$10^2*($E$75-$E$45))/($E$75-E17)),$D$10)</f>
        <v>0.67210426120583</v>
      </c>
      <c r="N17" s="4">
        <f t="shared" ref="N17:N58" si="13">$G$9</f>
        <v>10</v>
      </c>
      <c r="O17" s="5">
        <f t="shared" si="1"/>
        <v>0.50013738570532051</v>
      </c>
      <c r="Q17" s="4">
        <f t="shared" ca="1" si="6"/>
        <v>6.2801115680544424</v>
      </c>
      <c r="R17" s="5">
        <f t="shared" ref="R17:R75" ca="1" si="14">Q17-Q16</f>
        <v>-0.19030797897496399</v>
      </c>
      <c r="S17" s="5"/>
      <c r="T17" s="5">
        <f t="shared" si="2"/>
        <v>1.3395065852226684</v>
      </c>
      <c r="U17" s="5">
        <f t="shared" ref="U17:U75" ca="1" si="15">$G$11*G17</f>
        <v>4.6883767779390864</v>
      </c>
      <c r="V17" s="5">
        <f t="shared" ref="V17:V58" ca="1" si="16">T16*(G17-G16)+U16*(I17-I16)</f>
        <v>-0.19030797897496393</v>
      </c>
      <c r="W17" s="5">
        <f t="shared" ref="W17:W58" ca="1" si="17">$G$11*(G17-G16)*(I17-I16)</f>
        <v>0</v>
      </c>
      <c r="X17" s="5"/>
      <c r="Y17" s="5">
        <f t="shared" ref="Y17:Y75" ca="1" si="18">R17-V17</f>
        <v>0</v>
      </c>
      <c r="AA17" s="2">
        <f t="shared" ca="1" si="7"/>
        <v>-1.1279988399953211</v>
      </c>
      <c r="AB17" s="2">
        <f t="shared" ca="1" si="8"/>
        <v>0.28330036327970542</v>
      </c>
      <c r="AC17" s="2">
        <f t="shared" ca="1" si="3"/>
        <v>0.8173403938253051</v>
      </c>
      <c r="AD17" s="2">
        <f t="shared" ca="1" si="3"/>
        <v>0.57337128819581284</v>
      </c>
      <c r="AE17" s="2">
        <f t="shared" ca="1" si="3"/>
        <v>0.4793423127790396</v>
      </c>
      <c r="AF17" s="2">
        <f t="shared" ca="1" si="3"/>
        <v>0.245277386556076</v>
      </c>
      <c r="AG17" s="2">
        <f t="shared" ca="1" si="3"/>
        <v>0.41099157315579937</v>
      </c>
      <c r="AH17" s="2">
        <f t="shared" ca="1" si="3"/>
        <v>0.4418783107803721</v>
      </c>
      <c r="AI17" s="2">
        <f t="shared" ca="1" si="3"/>
        <v>0.30126463567561002</v>
      </c>
      <c r="AJ17" s="2">
        <f t="shared" ca="1" si="3"/>
        <v>0.2328857156056503</v>
      </c>
      <c r="AK17" s="2">
        <f t="shared" ca="1" si="3"/>
        <v>0.18962498241067816</v>
      </c>
      <c r="AL17" s="2">
        <f t="shared" ca="1" si="3"/>
        <v>0.38182564583365741</v>
      </c>
      <c r="AM17" s="2">
        <f t="shared" ca="1" si="3"/>
        <v>0.51489855190697253</v>
      </c>
    </row>
    <row r="18" spans="4:39" x14ac:dyDescent="0.2">
      <c r="D18" s="6">
        <f t="shared" si="9"/>
        <v>37076</v>
      </c>
      <c r="E18" s="7">
        <f t="shared" si="0"/>
        <v>8.2135523613963042E-3</v>
      </c>
      <c r="G18" s="5">
        <f t="shared" ca="1" si="4"/>
        <v>4.7084852377688389</v>
      </c>
      <c r="H18" s="5">
        <f t="shared" ca="1" si="10"/>
        <v>4.2798309669629525E-3</v>
      </c>
      <c r="I18" s="4">
        <f t="shared" si="5"/>
        <v>30</v>
      </c>
      <c r="J18" s="4">
        <f t="shared" si="11"/>
        <v>0</v>
      </c>
      <c r="K18" s="4"/>
      <c r="L18" s="5"/>
      <c r="M18" s="18">
        <f t="shared" si="12"/>
        <v>0.67473191557442791</v>
      </c>
      <c r="N18" s="4">
        <f t="shared" si="13"/>
        <v>10</v>
      </c>
      <c r="O18" s="5">
        <f t="shared" si="1"/>
        <v>0.50254075075132287</v>
      </c>
      <c r="Q18" s="4">
        <f ca="1">$G$11*(G18*(I18-$G$8)+G18*M18*N18*O18*SQRT($E$75-E18))</f>
        <v>6.3070469824150814</v>
      </c>
      <c r="R18" s="5">
        <f t="shared" ca="1" si="14"/>
        <v>2.6935414360639065E-2</v>
      </c>
      <c r="S18" s="5"/>
      <c r="T18" s="5">
        <f t="shared" si="2"/>
        <v>1.3395065852226682</v>
      </c>
      <c r="U18" s="5">
        <f t="shared" ca="1" si="15"/>
        <v>4.7084852377688389</v>
      </c>
      <c r="V18" s="5">
        <f t="shared" ca="1" si="16"/>
        <v>2.6935414360638989E-2</v>
      </c>
      <c r="W18" s="5">
        <f t="shared" ca="1" si="17"/>
        <v>0</v>
      </c>
      <c r="X18" s="5"/>
      <c r="Y18" s="5">
        <f t="shared" ca="1" si="18"/>
        <v>7.6327832942979512E-17</v>
      </c>
      <c r="AA18" s="2">
        <f t="shared" ca="1" si="7"/>
        <v>0.17666922518847628</v>
      </c>
      <c r="AB18" s="2">
        <f t="shared" ca="1" si="8"/>
        <v>0.46941795240999451</v>
      </c>
      <c r="AC18" s="2">
        <f t="shared" ca="1" si="3"/>
        <v>0.58024087966896387</v>
      </c>
      <c r="AD18" s="2">
        <f t="shared" ca="1" si="3"/>
        <v>9.6898763933662146E-2</v>
      </c>
      <c r="AE18" s="2">
        <f t="shared" ca="1" si="3"/>
        <v>8.6185476560930452E-2</v>
      </c>
      <c r="AF18" s="2">
        <f t="shared" ca="1" si="3"/>
        <v>0.67748179373145834</v>
      </c>
      <c r="AG18" s="2">
        <f t="shared" ca="1" si="3"/>
        <v>9.5149401989353066E-2</v>
      </c>
      <c r="AH18" s="2">
        <f t="shared" ca="1" si="3"/>
        <v>0.40906747912187735</v>
      </c>
      <c r="AI18" s="2">
        <f t="shared" ca="1" si="3"/>
        <v>0.55217583678671167</v>
      </c>
      <c r="AJ18" s="2">
        <f t="shared" ca="1" si="3"/>
        <v>0.90234534174242376</v>
      </c>
      <c r="AK18" s="2">
        <f t="shared" ca="1" si="3"/>
        <v>0.67186094836786758</v>
      </c>
      <c r="AL18" s="2">
        <f t="shared" ca="1" si="3"/>
        <v>0.99080830719046087</v>
      </c>
      <c r="AM18" s="2">
        <f t="shared" ca="1" si="3"/>
        <v>0.64503704368477288</v>
      </c>
    </row>
    <row r="19" spans="4:39" x14ac:dyDescent="0.2">
      <c r="D19" s="6">
        <f t="shared" si="9"/>
        <v>37077</v>
      </c>
      <c r="E19" s="7">
        <f t="shared" si="0"/>
        <v>1.0951403148528405E-2</v>
      </c>
      <c r="G19" s="5">
        <f t="shared" ca="1" si="4"/>
        <v>4.4792400305784845</v>
      </c>
      <c r="H19" s="5">
        <f t="shared" ca="1" si="10"/>
        <v>-4.9912854727429574E-2</v>
      </c>
      <c r="I19" s="4">
        <f t="shared" si="5"/>
        <v>30</v>
      </c>
      <c r="J19" s="4">
        <f t="shared" si="11"/>
        <v>0</v>
      </c>
      <c r="K19" s="4"/>
      <c r="L19" s="5"/>
      <c r="M19" s="18">
        <f t="shared" si="12"/>
        <v>0.67744267021540028</v>
      </c>
      <c r="N19" s="4">
        <f t="shared" si="13"/>
        <v>10</v>
      </c>
      <c r="O19" s="5">
        <f t="shared" si="1"/>
        <v>0.50497909961758181</v>
      </c>
      <c r="Q19" s="4">
        <f t="shared" ca="1" si="6"/>
        <v>5.9999715177528676</v>
      </c>
      <c r="R19" s="5">
        <f t="shared" ca="1" si="14"/>
        <v>-0.3070754646622138</v>
      </c>
      <c r="S19" s="5"/>
      <c r="T19" s="5">
        <f t="shared" si="2"/>
        <v>1.3395065852226684</v>
      </c>
      <c r="U19" s="5">
        <f t="shared" ca="1" si="15"/>
        <v>4.4792400305784845</v>
      </c>
      <c r="V19" s="5">
        <f t="shared" ca="1" si="16"/>
        <v>-0.30707546466221464</v>
      </c>
      <c r="W19" s="5">
        <f t="shared" ca="1" si="17"/>
        <v>0</v>
      </c>
      <c r="X19" s="5"/>
      <c r="Y19" s="5">
        <f t="shared" ca="1" si="18"/>
        <v>8.3266726846886741E-16</v>
      </c>
      <c r="AA19" s="2">
        <f t="shared" ca="1" si="7"/>
        <v>-1.8947394100230133</v>
      </c>
      <c r="AB19" s="2">
        <f t="shared" ca="1" si="8"/>
        <v>0.47822620385692194</v>
      </c>
      <c r="AC19" s="2">
        <f t="shared" ca="1" si="3"/>
        <v>6.2898571674250614E-2</v>
      </c>
      <c r="AD19" s="2">
        <f t="shared" ca="1" si="3"/>
        <v>0.70331276096754536</v>
      </c>
      <c r="AE19" s="2">
        <f t="shared" ca="1" si="3"/>
        <v>0.52690769875906585</v>
      </c>
      <c r="AF19" s="2">
        <f t="shared" ca="1" si="3"/>
        <v>0.7155631861508005</v>
      </c>
      <c r="AG19" s="2">
        <f t="shared" ca="1" si="3"/>
        <v>0.22918058119864015</v>
      </c>
      <c r="AH19" s="2">
        <f t="shared" ca="1" si="3"/>
        <v>0.60280900001960191</v>
      </c>
      <c r="AI19" s="2">
        <f t="shared" ca="1" si="3"/>
        <v>0.11289615827545652</v>
      </c>
      <c r="AJ19" s="2">
        <f t="shared" ca="1" si="3"/>
        <v>1.0734281282167024E-2</v>
      </c>
      <c r="AK19" s="2">
        <f t="shared" ca="1" si="3"/>
        <v>4.6114048793733375E-2</v>
      </c>
      <c r="AL19" s="2">
        <f t="shared" ca="1" si="3"/>
        <v>0.25862786117402592</v>
      </c>
      <c r="AM19" s="2">
        <f t="shared" ca="1" si="3"/>
        <v>0.35799023782477735</v>
      </c>
    </row>
    <row r="20" spans="4:39" x14ac:dyDescent="0.2">
      <c r="D20" s="6">
        <f t="shared" si="9"/>
        <v>37078</v>
      </c>
      <c r="E20" s="7">
        <f t="shared" si="0"/>
        <v>1.3689253935660506E-2</v>
      </c>
      <c r="G20" s="5">
        <f t="shared" ca="1" si="4"/>
        <v>4.4808970436375386</v>
      </c>
      <c r="H20" s="5">
        <f t="shared" ca="1" si="10"/>
        <v>3.6986333227255767E-4</v>
      </c>
      <c r="I20" s="4">
        <f t="shared" si="5"/>
        <v>30</v>
      </c>
      <c r="J20" s="4">
        <f t="shared" si="11"/>
        <v>0</v>
      </c>
      <c r="K20" s="4"/>
      <c r="L20" s="5"/>
      <c r="M20" s="18">
        <f t="shared" si="12"/>
        <v>0.68024059914656132</v>
      </c>
      <c r="N20" s="4">
        <f t="shared" si="13"/>
        <v>10</v>
      </c>
      <c r="O20" s="5">
        <f t="shared" si="1"/>
        <v>0.50745328934241829</v>
      </c>
      <c r="Q20" s="4">
        <f t="shared" ca="1" si="6"/>
        <v>6.0021910976572697</v>
      </c>
      <c r="R20" s="5">
        <f t="shared" ca="1" si="14"/>
        <v>2.2195799044020248E-3</v>
      </c>
      <c r="S20" s="5"/>
      <c r="T20" s="5">
        <f t="shared" si="2"/>
        <v>1.3395065852226684</v>
      </c>
      <c r="U20" s="5">
        <f t="shared" ca="1" si="15"/>
        <v>4.4808970436375386</v>
      </c>
      <c r="V20" s="5">
        <f t="shared" ca="1" si="16"/>
        <v>2.2195799044028982E-3</v>
      </c>
      <c r="W20" s="5">
        <f t="shared" ca="1" si="17"/>
        <v>0</v>
      </c>
      <c r="X20" s="5"/>
      <c r="Y20" s="5">
        <f t="shared" ca="1" si="18"/>
        <v>-8.7343327015432237E-16</v>
      </c>
      <c r="AA20" s="2">
        <f t="shared" ca="1" si="7"/>
        <v>2.7218416133388601E-2</v>
      </c>
      <c r="AB20" s="2">
        <f t="shared" ca="1" si="8"/>
        <v>0.49084447057791381</v>
      </c>
      <c r="AC20" s="2">
        <f t="shared" ca="1" si="3"/>
        <v>0.6544740553209617</v>
      </c>
      <c r="AD20" s="2">
        <f t="shared" ca="1" si="3"/>
        <v>0.6806393512812422</v>
      </c>
      <c r="AE20" s="2">
        <f t="shared" ca="1" si="3"/>
        <v>0.80675810430878703</v>
      </c>
      <c r="AF20" s="2">
        <f t="shared" ca="1" si="3"/>
        <v>4.7683665873289538E-2</v>
      </c>
      <c r="AG20" s="2">
        <f t="shared" ca="1" si="3"/>
        <v>0.48386014728157622</v>
      </c>
      <c r="AH20" s="2">
        <f t="shared" ca="1" si="3"/>
        <v>0.38780544916082327</v>
      </c>
      <c r="AI20" s="2">
        <f t="shared" ca="1" si="3"/>
        <v>0.54814853290979715</v>
      </c>
      <c r="AJ20" s="2">
        <f t="shared" ca="1" si="3"/>
        <v>0.85120068149945249</v>
      </c>
      <c r="AK20" s="2">
        <f t="shared" ca="1" si="3"/>
        <v>0.66596801666968675</v>
      </c>
      <c r="AL20" s="2">
        <f t="shared" ca="1" si="3"/>
        <v>0.18988759337928196</v>
      </c>
      <c r="AM20" s="2">
        <f t="shared" ca="1" si="3"/>
        <v>0.21994834787057649</v>
      </c>
    </row>
    <row r="21" spans="4:39" x14ac:dyDescent="0.2">
      <c r="D21" s="6">
        <f t="shared" si="9"/>
        <v>37079</v>
      </c>
      <c r="E21" s="7">
        <f t="shared" si="0"/>
        <v>1.6427104722792608E-2</v>
      </c>
      <c r="G21" s="5">
        <f t="shared" ca="1" si="4"/>
        <v>4.500701089681999</v>
      </c>
      <c r="H21" s="5">
        <f t="shared" ca="1" si="10"/>
        <v>4.4099230104236702E-3</v>
      </c>
      <c r="I21" s="4">
        <f t="shared" si="5"/>
        <v>30</v>
      </c>
      <c r="J21" s="4">
        <f t="shared" si="11"/>
        <v>0</v>
      </c>
      <c r="K21" s="4"/>
      <c r="L21" s="5"/>
      <c r="M21" s="18">
        <f t="shared" si="12"/>
        <v>0.68313005106397329</v>
      </c>
      <c r="N21" s="4">
        <f t="shared" si="13"/>
        <v>10</v>
      </c>
      <c r="O21" s="5">
        <f t="shared" si="1"/>
        <v>0.50996420664934117</v>
      </c>
      <c r="Q21" s="4">
        <f t="shared" ca="1" si="6"/>
        <v>6.0287187477478756</v>
      </c>
      <c r="R21" s="5">
        <f t="shared" ca="1" si="14"/>
        <v>2.6527650090605981E-2</v>
      </c>
      <c r="S21" s="5"/>
      <c r="T21" s="5">
        <f t="shared" si="2"/>
        <v>1.3395065852226682</v>
      </c>
      <c r="U21" s="5">
        <f t="shared" ca="1" si="15"/>
        <v>4.500701089681999</v>
      </c>
      <c r="V21" s="5">
        <f t="shared" ca="1" si="16"/>
        <v>2.6527650090607643E-2</v>
      </c>
      <c r="W21" s="5">
        <f t="shared" ca="1" si="17"/>
        <v>0</v>
      </c>
      <c r="X21" s="5"/>
      <c r="Y21" s="5">
        <f t="shared" ca="1" si="18"/>
        <v>-1.6618650899857812E-15</v>
      </c>
      <c r="AA21" s="2">
        <f t="shared" ca="1" si="7"/>
        <v>0.18164173723034605</v>
      </c>
      <c r="AB21" s="2">
        <f t="shared" ca="1" si="8"/>
        <v>0.46088649492278377</v>
      </c>
      <c r="AC21" s="2">
        <f t="shared" ca="1" si="3"/>
        <v>0.10009145223005878</v>
      </c>
      <c r="AD21" s="2">
        <f t="shared" ca="1" si="3"/>
        <v>0.67894052629411672</v>
      </c>
      <c r="AE21" s="2">
        <f t="shared" ca="1" si="3"/>
        <v>0.54440099166322387</v>
      </c>
      <c r="AF21" s="2">
        <f t="shared" ca="1" si="3"/>
        <v>0.39217883893637451</v>
      </c>
      <c r="AG21" s="2">
        <f t="shared" ca="1" si="3"/>
        <v>0.91540118948054316</v>
      </c>
      <c r="AH21" s="2">
        <f t="shared" ca="1" si="3"/>
        <v>0.99257930217181878</v>
      </c>
      <c r="AI21" s="2">
        <f t="shared" ca="1" si="3"/>
        <v>0.35718814825986256</v>
      </c>
      <c r="AJ21" s="2">
        <f t="shared" ca="1" si="3"/>
        <v>0.14999695706035288</v>
      </c>
      <c r="AK21" s="2">
        <f t="shared" ca="1" si="3"/>
        <v>0.71879047601589785</v>
      </c>
      <c r="AL21" s="2">
        <f t="shared" ca="1" si="3"/>
        <v>0.47089813572355976</v>
      </c>
      <c r="AM21" s="2">
        <f t="shared" ca="1" si="3"/>
        <v>0.40028922447175375</v>
      </c>
    </row>
    <row r="22" spans="4:39" x14ac:dyDescent="0.2">
      <c r="D22" s="6">
        <f t="shared" si="9"/>
        <v>37080</v>
      </c>
      <c r="E22" s="7">
        <f t="shared" si="0"/>
        <v>1.9164955509924708E-2</v>
      </c>
      <c r="G22" s="5">
        <f t="shared" ca="1" si="4"/>
        <v>4.5193381995077475</v>
      </c>
      <c r="H22" s="5">
        <f t="shared" ca="1" si="10"/>
        <v>4.1323847379737726E-3</v>
      </c>
      <c r="I22" s="4">
        <f t="shared" si="5"/>
        <v>30</v>
      </c>
      <c r="J22" s="4">
        <f t="shared" si="11"/>
        <v>0</v>
      </c>
      <c r="K22" s="4"/>
      <c r="L22" s="5"/>
      <c r="M22" s="18">
        <f t="shared" si="12"/>
        <v>0.68611567317846056</v>
      </c>
      <c r="N22" s="4">
        <f t="shared" si="13"/>
        <v>10</v>
      </c>
      <c r="O22" s="5">
        <f t="shared" si="1"/>
        <v>0.5125127692822441</v>
      </c>
      <c r="Q22" s="4">
        <f t="shared" ca="1" si="6"/>
        <v>6.0536832790889861</v>
      </c>
      <c r="R22" s="5">
        <f t="shared" ca="1" si="14"/>
        <v>2.496453134111043E-2</v>
      </c>
      <c r="S22" s="5"/>
      <c r="T22" s="5">
        <f t="shared" si="2"/>
        <v>1.3395065852226686</v>
      </c>
      <c r="U22" s="5">
        <f t="shared" ca="1" si="15"/>
        <v>4.5193381995077475</v>
      </c>
      <c r="V22" s="5">
        <f t="shared" ca="1" si="16"/>
        <v>2.4964531341108223E-2</v>
      </c>
      <c r="W22" s="5">
        <f t="shared" ca="1" si="17"/>
        <v>0</v>
      </c>
      <c r="X22" s="5"/>
      <c r="Y22" s="5">
        <f t="shared" ca="1" si="18"/>
        <v>2.2065682614424986E-15</v>
      </c>
      <c r="AA22" s="2">
        <f t="shared" ca="1" si="7"/>
        <v>0.17103338359759945</v>
      </c>
      <c r="AB22" s="2">
        <f t="shared" ca="1" si="8"/>
        <v>0.28000725954552352</v>
      </c>
      <c r="AC22" s="2">
        <f t="shared" ca="1" si="3"/>
        <v>0.32441997844010106</v>
      </c>
      <c r="AD22" s="2">
        <f t="shared" ca="1" si="3"/>
        <v>0.67466137050987529</v>
      </c>
      <c r="AE22" s="2">
        <f t="shared" ca="1" si="3"/>
        <v>0.51071960030392183</v>
      </c>
      <c r="AF22" s="2">
        <f t="shared" ca="1" si="3"/>
        <v>3.4092833868828776E-2</v>
      </c>
      <c r="AG22" s="2">
        <f t="shared" ca="1" si="3"/>
        <v>0.81385000803453922</v>
      </c>
      <c r="AH22" s="2">
        <f t="shared" ca="1" si="3"/>
        <v>0.35511291837736081</v>
      </c>
      <c r="AI22" s="2">
        <f t="shared" ca="1" si="3"/>
        <v>0.7877915135102046</v>
      </c>
      <c r="AJ22" s="2">
        <f t="shared" ca="1" si="3"/>
        <v>0.56797440505980079</v>
      </c>
      <c r="AK22" s="2">
        <f t="shared" ca="1" si="3"/>
        <v>0.67900247484233134</v>
      </c>
      <c r="AL22" s="2">
        <f t="shared" ca="1" si="3"/>
        <v>0.62661033437941926</v>
      </c>
      <c r="AM22" s="2">
        <f t="shared" ca="1" si="3"/>
        <v>0.51679068672569217</v>
      </c>
    </row>
    <row r="23" spans="4:39" x14ac:dyDescent="0.2">
      <c r="D23" s="6">
        <f t="shared" si="9"/>
        <v>37081</v>
      </c>
      <c r="E23" s="7">
        <f t="shared" si="0"/>
        <v>2.190280629705681E-2</v>
      </c>
      <c r="G23" s="5">
        <f t="shared" ca="1" si="4"/>
        <v>4.6726403256363618</v>
      </c>
      <c r="H23" s="5">
        <f t="shared" ca="1" si="10"/>
        <v>3.3358725049387604E-2</v>
      </c>
      <c r="I23" s="4">
        <f t="shared" si="5"/>
        <v>30</v>
      </c>
      <c r="J23" s="4">
        <f t="shared" si="11"/>
        <v>0</v>
      </c>
      <c r="K23" s="4"/>
      <c r="L23" s="5"/>
      <c r="M23" s="18">
        <f t="shared" si="12"/>
        <v>0.68920243760451116</v>
      </c>
      <c r="N23" s="4">
        <f t="shared" si="13"/>
        <v>10</v>
      </c>
      <c r="O23" s="5">
        <f t="shared" si="1"/>
        <v>0.51509992741474164</v>
      </c>
      <c r="Q23" s="4">
        <f t="shared" ca="1" si="6"/>
        <v>6.2590324865669009</v>
      </c>
      <c r="R23" s="5">
        <f t="shared" ca="1" si="14"/>
        <v>0.20534920747791485</v>
      </c>
      <c r="S23" s="5"/>
      <c r="T23" s="5">
        <f t="shared" si="2"/>
        <v>1.3395065852226686</v>
      </c>
      <c r="U23" s="5">
        <f t="shared" ca="1" si="15"/>
        <v>4.6726403256363618</v>
      </c>
      <c r="V23" s="5">
        <f t="shared" ca="1" si="16"/>
        <v>0.20534920747791494</v>
      </c>
      <c r="W23" s="5">
        <f t="shared" ca="1" si="17"/>
        <v>0</v>
      </c>
      <c r="X23" s="5"/>
      <c r="Y23" s="5">
        <f t="shared" ca="1" si="18"/>
        <v>0</v>
      </c>
      <c r="AA23" s="2">
        <f t="shared" ca="1" si="7"/>
        <v>1.2881526575544662</v>
      </c>
      <c r="AB23" s="2">
        <f t="shared" ca="1" si="8"/>
        <v>0.58715740937292116</v>
      </c>
      <c r="AC23" s="2">
        <f t="shared" ca="1" si="3"/>
        <v>0.78587077646292669</v>
      </c>
      <c r="AD23" s="2">
        <f t="shared" ca="1" si="3"/>
        <v>0.96207275718198704</v>
      </c>
      <c r="AE23" s="2">
        <f t="shared" ca="1" si="3"/>
        <v>0.29846355760993792</v>
      </c>
      <c r="AF23" s="2">
        <f t="shared" ca="1" si="3"/>
        <v>0.75051257292404283</v>
      </c>
      <c r="AG23" s="2">
        <f t="shared" ca="1" si="3"/>
        <v>0.88915156075811197</v>
      </c>
      <c r="AH23" s="2">
        <f t="shared" ca="1" si="3"/>
        <v>0.35760041088640793</v>
      </c>
      <c r="AI23" s="2">
        <f t="shared" ca="1" si="3"/>
        <v>0.82706438944793914</v>
      </c>
      <c r="AJ23" s="2">
        <f t="shared" ca="1" si="3"/>
        <v>0.4247236431811684</v>
      </c>
      <c r="AK23" s="2">
        <f t="shared" ca="1" si="3"/>
        <v>0.46558053377696507</v>
      </c>
      <c r="AL23" s="2">
        <f t="shared" ca="1" si="3"/>
        <v>0.73957335704814686</v>
      </c>
      <c r="AM23" s="2">
        <f t="shared" ca="1" si="3"/>
        <v>0.20038168890391206</v>
      </c>
    </row>
    <row r="24" spans="4:39" x14ac:dyDescent="0.2">
      <c r="D24" s="6">
        <f t="shared" si="9"/>
        <v>37082</v>
      </c>
      <c r="E24" s="7">
        <f t="shared" si="0"/>
        <v>2.4640657084188913E-2</v>
      </c>
      <c r="G24" s="5">
        <f t="shared" ca="1" si="4"/>
        <v>4.5287531125173341</v>
      </c>
      <c r="H24" s="5">
        <f t="shared" ca="1" si="10"/>
        <v>-3.1277641629064226E-2</v>
      </c>
      <c r="I24" s="4">
        <f t="shared" si="5"/>
        <v>30</v>
      </c>
      <c r="J24" s="4">
        <f t="shared" si="11"/>
        <v>0</v>
      </c>
      <c r="K24" s="4"/>
      <c r="L24" s="5"/>
      <c r="M24" s="18">
        <f t="shared" si="12"/>
        <v>0.69239567062907204</v>
      </c>
      <c r="N24" s="4">
        <f t="shared" si="13"/>
        <v>10</v>
      </c>
      <c r="O24" s="5">
        <f t="shared" si="1"/>
        <v>0.51772666513856613</v>
      </c>
      <c r="Q24" s="4">
        <f t="shared" ca="1" si="6"/>
        <v>6.0662946170646261</v>
      </c>
      <c r="R24" s="5">
        <f t="shared" ca="1" si="14"/>
        <v>-0.19273786950227478</v>
      </c>
      <c r="S24" s="5"/>
      <c r="T24" s="5">
        <f t="shared" si="2"/>
        <v>1.3395065852226684</v>
      </c>
      <c r="U24" s="5">
        <f t="shared" ca="1" si="15"/>
        <v>4.5287531125173341</v>
      </c>
      <c r="V24" s="5">
        <f t="shared" ca="1" si="16"/>
        <v>-0.19273786950227506</v>
      </c>
      <c r="W24" s="5">
        <f t="shared" ca="1" si="17"/>
        <v>0</v>
      </c>
      <c r="X24" s="5"/>
      <c r="Y24" s="5">
        <f t="shared" ca="1" si="18"/>
        <v>2.7755575615628914E-16</v>
      </c>
      <c r="AA24" s="2">
        <f t="shared" ca="1" si="7"/>
        <v>-1.1824451061635859</v>
      </c>
      <c r="AB24" s="2">
        <f t="shared" ca="1" si="8"/>
        <v>0.86208660715746788</v>
      </c>
      <c r="AC24" s="2">
        <f t="shared" ca="1" si="3"/>
        <v>0.27847135545300616</v>
      </c>
      <c r="AD24" s="2">
        <f t="shared" ca="1" si="3"/>
        <v>0.2379340144140063</v>
      </c>
      <c r="AE24" s="2">
        <f t="shared" ca="1" si="3"/>
        <v>0.18173723148422294</v>
      </c>
      <c r="AF24" s="2">
        <f t="shared" ca="1" si="3"/>
        <v>3.6644462054337579E-2</v>
      </c>
      <c r="AG24" s="2">
        <f t="shared" ca="1" si="3"/>
        <v>0.25946749538772462</v>
      </c>
      <c r="AH24" s="2">
        <f t="shared" ca="1" si="3"/>
        <v>0.78206041288175776</v>
      </c>
      <c r="AI24" s="2">
        <f t="shared" ca="1" si="3"/>
        <v>8.8830850088904678E-2</v>
      </c>
      <c r="AJ24" s="2">
        <f t="shared" ca="1" si="3"/>
        <v>0.22299698286063674</v>
      </c>
      <c r="AK24" s="2">
        <f t="shared" ca="1" si="3"/>
        <v>0.66570769568788302</v>
      </c>
      <c r="AL24" s="2">
        <f t="shared" ca="1" si="3"/>
        <v>0.67695610503717218</v>
      </c>
      <c r="AM24" s="2">
        <f t="shared" ca="1" si="3"/>
        <v>0.52466168132929425</v>
      </c>
    </row>
    <row r="25" spans="4:39" x14ac:dyDescent="0.2">
      <c r="D25" s="6">
        <f t="shared" si="9"/>
        <v>37083</v>
      </c>
      <c r="E25" s="7">
        <f t="shared" si="0"/>
        <v>2.7378507871321012E-2</v>
      </c>
      <c r="G25" s="5">
        <f t="shared" ca="1" si="4"/>
        <v>4.5442844587372484</v>
      </c>
      <c r="H25" s="5">
        <f t="shared" ca="1" si="10"/>
        <v>3.4236299075127209E-3</v>
      </c>
      <c r="I25" s="4">
        <f t="shared" si="5"/>
        <v>30</v>
      </c>
      <c r="J25" s="4">
        <f t="shared" si="11"/>
        <v>0</v>
      </c>
      <c r="K25" s="4"/>
      <c r="L25" s="5"/>
      <c r="M25" s="18">
        <f t="shared" si="12"/>
        <v>0.69570108523704355</v>
      </c>
      <c r="N25" s="4">
        <f t="shared" si="13"/>
        <v>10</v>
      </c>
      <c r="O25" s="5">
        <f t="shared" si="1"/>
        <v>0.52039400203631458</v>
      </c>
      <c r="Q25" s="4">
        <f t="shared" ca="1" si="6"/>
        <v>6.0870989576035726</v>
      </c>
      <c r="R25" s="5">
        <f t="shared" ca="1" si="14"/>
        <v>2.080434053894642E-2</v>
      </c>
      <c r="S25" s="5"/>
      <c r="T25" s="5">
        <f t="shared" si="2"/>
        <v>1.3395065852226684</v>
      </c>
      <c r="U25" s="5">
        <f t="shared" ca="1" si="15"/>
        <v>4.5442844587372484</v>
      </c>
      <c r="V25" s="5">
        <f t="shared" ca="1" si="16"/>
        <v>2.0804340538948342E-2</v>
      </c>
      <c r="W25" s="5">
        <f t="shared" ca="1" si="17"/>
        <v>0</v>
      </c>
      <c r="X25" s="5"/>
      <c r="Y25" s="5">
        <f t="shared" ca="1" si="18"/>
        <v>-1.9220736113823023E-15</v>
      </c>
      <c r="AA25" s="2">
        <f t="shared" ca="1" si="7"/>
        <v>0.14394262665774527</v>
      </c>
      <c r="AB25" s="2">
        <f t="shared" ca="1" si="8"/>
        <v>0.34944354816252776</v>
      </c>
      <c r="AC25" s="2">
        <f t="shared" ca="1" si="3"/>
        <v>5.5860138874144316E-2</v>
      </c>
      <c r="AD25" s="2">
        <f t="shared" ca="1" si="3"/>
        <v>0.79557768451083266</v>
      </c>
      <c r="AE25" s="2">
        <f t="shared" ca="1" si="3"/>
        <v>0.41658924526521002</v>
      </c>
      <c r="AF25" s="2">
        <f t="shared" ca="1" si="3"/>
        <v>0.1401309729005551</v>
      </c>
      <c r="AG25" s="2">
        <f t="shared" ca="1" si="3"/>
        <v>0.87253167988985603</v>
      </c>
      <c r="AH25" s="2">
        <f t="shared" ca="1" si="3"/>
        <v>0.47014467429770135</v>
      </c>
      <c r="AI25" s="2">
        <f t="shared" ca="1" si="3"/>
        <v>0.43197364367132018</v>
      </c>
      <c r="AJ25" s="2">
        <f t="shared" ca="1" si="3"/>
        <v>0.25872892115573953</v>
      </c>
      <c r="AK25" s="2">
        <f t="shared" ca="1" si="3"/>
        <v>0.8282247148903511</v>
      </c>
      <c r="AL25" s="2">
        <f t="shared" ca="1" si="3"/>
        <v>0.75861731834877011</v>
      </c>
      <c r="AM25" s="2">
        <f t="shared" ca="1" si="3"/>
        <v>0.76612008469073678</v>
      </c>
    </row>
    <row r="26" spans="4:39" x14ac:dyDescent="0.2">
      <c r="D26" s="6">
        <f t="shared" si="9"/>
        <v>37084</v>
      </c>
      <c r="E26" s="7">
        <f t="shared" si="0"/>
        <v>3.0116358658453114E-2</v>
      </c>
      <c r="G26" s="5">
        <f t="shared" ca="1" si="4"/>
        <v>4.4498422601528294</v>
      </c>
      <c r="H26" s="5">
        <f t="shared" ca="1" si="10"/>
        <v>-2.1001632020776387E-2</v>
      </c>
      <c r="I26" s="4">
        <f t="shared" si="5"/>
        <v>30</v>
      </c>
      <c r="J26" s="4">
        <f t="shared" si="11"/>
        <v>0</v>
      </c>
      <c r="K26" s="4"/>
      <c r="L26" s="5"/>
      <c r="M26" s="18">
        <f t="shared" si="12"/>
        <v>0.69912481732812326</v>
      </c>
      <c r="N26" s="4">
        <f t="shared" si="13"/>
        <v>10</v>
      </c>
      <c r="O26" s="5">
        <f t="shared" si="1"/>
        <v>0.52310299484425737</v>
      </c>
      <c r="Q26" s="4">
        <f t="shared" ca="1" si="6"/>
        <v>5.9605930106768366</v>
      </c>
      <c r="R26" s="5">
        <f t="shared" ca="1" si="14"/>
        <v>-0.126505946926736</v>
      </c>
      <c r="S26" s="5"/>
      <c r="T26" s="5">
        <f t="shared" si="2"/>
        <v>1.3395065852226684</v>
      </c>
      <c r="U26" s="5">
        <f t="shared" ca="1" si="15"/>
        <v>4.4498422601528294</v>
      </c>
      <c r="V26" s="5">
        <f t="shared" ca="1" si="16"/>
        <v>-0.12650594692673628</v>
      </c>
      <c r="W26" s="5">
        <f t="shared" ca="1" si="17"/>
        <v>0</v>
      </c>
      <c r="X26" s="5"/>
      <c r="Y26" s="5">
        <f t="shared" ca="1" si="18"/>
        <v>2.7755575615628914E-16</v>
      </c>
      <c r="AA26" s="2">
        <f t="shared" ca="1" si="7"/>
        <v>-0.78966488563418658</v>
      </c>
      <c r="AB26" s="2">
        <f t="shared" ca="1" si="8"/>
        <v>0.60632520011159174</v>
      </c>
      <c r="AC26" s="2">
        <f t="shared" ca="1" si="3"/>
        <v>0.11220069150259826</v>
      </c>
      <c r="AD26" s="2">
        <f t="shared" ca="1" si="3"/>
        <v>0.4699276733099792</v>
      </c>
      <c r="AE26" s="2">
        <f t="shared" ca="1" si="3"/>
        <v>0.34674658221691801</v>
      </c>
      <c r="AF26" s="2">
        <f t="shared" ca="1" si="3"/>
        <v>0.56619776554825729</v>
      </c>
      <c r="AG26" s="2">
        <f t="shared" ca="1" si="3"/>
        <v>0.28935933668471692</v>
      </c>
      <c r="AH26" s="2">
        <f t="shared" ca="1" si="3"/>
        <v>0.88693582510057867</v>
      </c>
      <c r="AI26" s="2">
        <f t="shared" ca="1" si="3"/>
        <v>4.7277954561569024E-2</v>
      </c>
      <c r="AJ26" s="2">
        <f t="shared" ca="1" si="3"/>
        <v>0.619664186250516</v>
      </c>
      <c r="AK26" s="2">
        <f t="shared" ca="1" si="3"/>
        <v>0.87449923751948688</v>
      </c>
      <c r="AL26" s="2">
        <f t="shared" ca="1" si="3"/>
        <v>4.8967801079897511E-2</v>
      </c>
      <c r="AM26" s="2">
        <f t="shared" ca="1" si="3"/>
        <v>0.34223286047970347</v>
      </c>
    </row>
    <row r="27" spans="4:39" x14ac:dyDescent="0.2">
      <c r="D27" s="6">
        <f t="shared" si="9"/>
        <v>37085</v>
      </c>
      <c r="E27" s="7">
        <f t="shared" si="0"/>
        <v>3.2854209445585217E-2</v>
      </c>
      <c r="G27" s="5">
        <f t="shared" ca="1" si="4"/>
        <v>4.5214763954542798</v>
      </c>
      <c r="H27" s="5">
        <f t="shared" ca="1" si="10"/>
        <v>1.5969928279397375E-2</v>
      </c>
      <c r="I27" s="4">
        <f t="shared" si="5"/>
        <v>30</v>
      </c>
      <c r="J27" s="4">
        <f t="shared" si="11"/>
        <v>0</v>
      </c>
      <c r="K27" s="4"/>
      <c r="L27" s="5"/>
      <c r="M27" s="18">
        <f t="shared" si="12"/>
        <v>0.70267346612775983</v>
      </c>
      <c r="N27" s="4">
        <f t="shared" si="13"/>
        <v>10</v>
      </c>
      <c r="O27" s="5">
        <f t="shared" si="1"/>
        <v>0.52585473921136705</v>
      </c>
      <c r="Q27" s="4">
        <f t="shared" ca="1" si="6"/>
        <v>6.0565474066398624</v>
      </c>
      <c r="R27" s="5">
        <f t="shared" ca="1" si="14"/>
        <v>9.5954395963025796E-2</v>
      </c>
      <c r="S27" s="5"/>
      <c r="T27" s="5">
        <f t="shared" si="2"/>
        <v>1.3395065852226686</v>
      </c>
      <c r="U27" s="5">
        <f t="shared" ca="1" si="15"/>
        <v>4.5214763954542798</v>
      </c>
      <c r="V27" s="5">
        <f t="shared" ca="1" si="16"/>
        <v>9.5954395963024519E-2</v>
      </c>
      <c r="W27" s="5">
        <f t="shared" ca="1" si="17"/>
        <v>0</v>
      </c>
      <c r="X27" s="5"/>
      <c r="Y27" s="5">
        <f t="shared" ca="1" si="18"/>
        <v>1.27675647831893E-15</v>
      </c>
      <c r="AA27" s="2">
        <f t="shared" ca="1" si="7"/>
        <v>0.62350016204209613</v>
      </c>
      <c r="AB27" s="2">
        <f t="shared" ca="1" si="8"/>
        <v>0.94316416368656053</v>
      </c>
      <c r="AC27" s="2">
        <f t="shared" ca="1" si="3"/>
        <v>7.2106618623358432E-2</v>
      </c>
      <c r="AD27" s="2">
        <f t="shared" ca="1" si="3"/>
        <v>0.96809270380729318</v>
      </c>
      <c r="AE27" s="2">
        <f t="shared" ca="1" si="3"/>
        <v>0.38770162261085428</v>
      </c>
      <c r="AF27" s="2">
        <f t="shared" ca="1" si="3"/>
        <v>9.4982675450905218E-2</v>
      </c>
      <c r="AG27" s="2">
        <f t="shared" ca="1" si="3"/>
        <v>4.0273877847695316E-2</v>
      </c>
      <c r="AH27" s="2">
        <f t="shared" ca="1" si="3"/>
        <v>0.80192127622460763</v>
      </c>
      <c r="AI27" s="2">
        <f t="shared" ca="1" si="3"/>
        <v>6.0502561499654162E-2</v>
      </c>
      <c r="AJ27" s="2">
        <f t="shared" ca="1" si="3"/>
        <v>0.96228060056412335</v>
      </c>
      <c r="AK27" s="2">
        <f t="shared" ca="1" si="3"/>
        <v>0.59171637722483494</v>
      </c>
      <c r="AL27" s="2">
        <f t="shared" ca="1" si="3"/>
        <v>0.83579893063837285</v>
      </c>
      <c r="AM27" s="2">
        <f t="shared" ca="1" si="3"/>
        <v>0.86495875386383481</v>
      </c>
    </row>
    <row r="28" spans="4:39" x14ac:dyDescent="0.2">
      <c r="D28" s="6">
        <f t="shared" si="9"/>
        <v>37086</v>
      </c>
      <c r="E28" s="7">
        <f t="shared" si="0"/>
        <v>3.5592060232717319E-2</v>
      </c>
      <c r="G28" s="5">
        <f t="shared" ca="1" si="4"/>
        <v>4.6166108779950106</v>
      </c>
      <c r="H28" s="5">
        <f t="shared" ca="1" si="10"/>
        <v>2.0822283030803763E-2</v>
      </c>
      <c r="I28" s="4">
        <f t="shared" si="5"/>
        <v>30</v>
      </c>
      <c r="J28" s="4">
        <f t="shared" si="11"/>
        <v>0</v>
      </c>
      <c r="K28" s="4"/>
      <c r="L28" s="5"/>
      <c r="M28" s="18">
        <f t="shared" si="12"/>
        <v>0.70635413937540292</v>
      </c>
      <c r="N28" s="4">
        <f t="shared" si="13"/>
        <v>10</v>
      </c>
      <c r="O28" s="5">
        <f t="shared" si="1"/>
        <v>0.52865037156121653</v>
      </c>
      <c r="Q28" s="4">
        <f t="shared" ca="1" si="6"/>
        <v>6.183980672484922</v>
      </c>
      <c r="R28" s="5">
        <f t="shared" ca="1" si="14"/>
        <v>0.12743326584505965</v>
      </c>
      <c r="S28" s="5"/>
      <c r="T28" s="5">
        <f t="shared" si="2"/>
        <v>1.3395065852226684</v>
      </c>
      <c r="U28" s="5">
        <f t="shared" ca="1" si="15"/>
        <v>4.6166108779950106</v>
      </c>
      <c r="V28" s="5">
        <f t="shared" ca="1" si="16"/>
        <v>0.12743326584505985</v>
      </c>
      <c r="W28" s="5">
        <f t="shared" ca="1" si="17"/>
        <v>0</v>
      </c>
      <c r="X28" s="5"/>
      <c r="Y28" s="5">
        <f t="shared" ca="1" si="18"/>
        <v>0</v>
      </c>
      <c r="AA28" s="2">
        <f t="shared" ca="1" si="7"/>
        <v>0.8089718618551327</v>
      </c>
      <c r="AB28" s="2">
        <f t="shared" ca="1" si="8"/>
        <v>0.58516434920538274</v>
      </c>
      <c r="AC28" s="2">
        <f t="shared" ca="1" si="3"/>
        <v>0.48627897172668599</v>
      </c>
      <c r="AD28" s="2">
        <f t="shared" ca="1" si="3"/>
        <v>0.38697621059240117</v>
      </c>
      <c r="AE28" s="2">
        <f t="shared" ca="1" si="3"/>
        <v>0.97149415070225487</v>
      </c>
      <c r="AF28" s="2">
        <f t="shared" ca="1" si="3"/>
        <v>0.74445962635605212</v>
      </c>
      <c r="AG28" s="2">
        <f t="shared" ca="1" si="3"/>
        <v>0.70865532719058855</v>
      </c>
      <c r="AH28" s="2">
        <f t="shared" ca="1" si="3"/>
        <v>0.29848585079658341</v>
      </c>
      <c r="AI28" s="2">
        <f t="shared" ca="1" si="3"/>
        <v>6.6608375992915914E-2</v>
      </c>
      <c r="AJ28" s="2">
        <f t="shared" ca="1" si="3"/>
        <v>0.99000387434023629</v>
      </c>
      <c r="AK28" s="2">
        <f t="shared" ca="1" si="3"/>
        <v>0.16972773070572356</v>
      </c>
      <c r="AL28" s="2">
        <f t="shared" ca="1" si="3"/>
        <v>0.8179745317900261</v>
      </c>
      <c r="AM28" s="2">
        <f t="shared" ca="1" si="3"/>
        <v>0.58314286245628133</v>
      </c>
    </row>
    <row r="29" spans="4:39" x14ac:dyDescent="0.2">
      <c r="D29" s="6">
        <f t="shared" si="9"/>
        <v>37087</v>
      </c>
      <c r="E29" s="7">
        <f t="shared" si="0"/>
        <v>3.8329911019849415E-2</v>
      </c>
      <c r="G29" s="5">
        <f t="shared" ca="1" si="4"/>
        <v>4.8592872501296211</v>
      </c>
      <c r="H29" s="5">
        <f t="shared" ca="1" si="10"/>
        <v>5.1230911101961242E-2</v>
      </c>
      <c r="I29" s="4">
        <f t="shared" si="5"/>
        <v>30</v>
      </c>
      <c r="J29" s="4">
        <f t="shared" si="11"/>
        <v>0</v>
      </c>
      <c r="K29" s="4"/>
      <c r="L29" s="5"/>
      <c r="M29" s="18">
        <f t="shared" si="12"/>
        <v>0.71017450396853632</v>
      </c>
      <c r="N29" s="4">
        <f t="shared" si="13"/>
        <v>10</v>
      </c>
      <c r="O29" s="5">
        <f t="shared" si="1"/>
        <v>0.53149107106393578</v>
      </c>
      <c r="Q29" s="4">
        <f t="shared" ca="1" si="6"/>
        <v>6.5090472710371783</v>
      </c>
      <c r="R29" s="5">
        <f t="shared" ca="1" si="14"/>
        <v>0.32506659855225628</v>
      </c>
      <c r="S29" s="5"/>
      <c r="T29" s="5">
        <f t="shared" si="2"/>
        <v>1.3395065852226684</v>
      </c>
      <c r="U29" s="5">
        <f t="shared" ca="1" si="15"/>
        <v>4.8592872501296211</v>
      </c>
      <c r="V29" s="5">
        <f t="shared" ca="1" si="16"/>
        <v>0.32506659855225772</v>
      </c>
      <c r="W29" s="5">
        <f t="shared" ca="1" si="17"/>
        <v>0</v>
      </c>
      <c r="X29" s="5"/>
      <c r="Y29" s="5">
        <f t="shared" ca="1" si="18"/>
        <v>-1.4432899320127035E-15</v>
      </c>
      <c r="AA29" s="2">
        <f t="shared" ca="1" si="7"/>
        <v>1.9712817559751823</v>
      </c>
      <c r="AB29" s="2">
        <f t="shared" ca="1" si="8"/>
        <v>0.64639976126800625</v>
      </c>
      <c r="AC29" s="2">
        <f t="shared" ca="1" si="3"/>
        <v>4.5832857863406851E-2</v>
      </c>
      <c r="AD29" s="2">
        <f t="shared" ca="1" si="3"/>
        <v>0.96056938878713238</v>
      </c>
      <c r="AE29" s="2">
        <f t="shared" ca="1" si="3"/>
        <v>0.35398176621566557</v>
      </c>
      <c r="AF29" s="2">
        <f t="shared" ca="1" si="3"/>
        <v>0.90193118102478498</v>
      </c>
      <c r="AG29" s="2">
        <f t="shared" ca="1" si="3"/>
        <v>0.86192524501289658</v>
      </c>
      <c r="AH29" s="2">
        <f t="shared" ca="1" si="3"/>
        <v>0.94621671446327782</v>
      </c>
      <c r="AI29" s="2">
        <f t="shared" ca="1" si="3"/>
        <v>0.78098485603752821</v>
      </c>
      <c r="AJ29" s="2">
        <f t="shared" ca="1" si="3"/>
        <v>0.29574044950368605</v>
      </c>
      <c r="AK29" s="2">
        <f t="shared" ca="1" si="3"/>
        <v>0.96092350539753568</v>
      </c>
      <c r="AL29" s="2">
        <f t="shared" ca="1" si="3"/>
        <v>0.24790353732904047</v>
      </c>
      <c r="AM29" s="2">
        <f t="shared" ca="1" si="3"/>
        <v>0.96887249307222156</v>
      </c>
    </row>
    <row r="30" spans="4:39" x14ac:dyDescent="0.2">
      <c r="D30" s="6">
        <f t="shared" si="9"/>
        <v>37088</v>
      </c>
      <c r="E30" s="7">
        <f t="shared" si="0"/>
        <v>4.1067761806981518E-2</v>
      </c>
      <c r="G30" s="5">
        <f t="shared" ca="1" si="4"/>
        <v>5.0266968779525669</v>
      </c>
      <c r="H30" s="5">
        <f t="shared" ca="1" si="10"/>
        <v>3.3871313291026238E-2</v>
      </c>
      <c r="I30" s="4">
        <f t="shared" si="5"/>
        <v>30</v>
      </c>
      <c r="J30" s="4">
        <f t="shared" si="11"/>
        <v>0</v>
      </c>
      <c r="K30" s="4"/>
      <c r="L30" s="5"/>
      <c r="M30" s="18">
        <f t="shared" si="12"/>
        <v>0.71414284285428498</v>
      </c>
      <c r="N30" s="4">
        <f t="shared" si="13"/>
        <v>10</v>
      </c>
      <c r="O30" s="5">
        <f t="shared" si="1"/>
        <v>0.53437806172599434</v>
      </c>
      <c r="Q30" s="4">
        <f t="shared" ca="1" si="6"/>
        <v>6.7332935699356913</v>
      </c>
      <c r="R30" s="5">
        <f t="shared" ca="1" si="14"/>
        <v>0.224246298898513</v>
      </c>
      <c r="S30" s="5"/>
      <c r="T30" s="5">
        <f t="shared" si="2"/>
        <v>1.3395065852226684</v>
      </c>
      <c r="U30" s="5">
        <f t="shared" ca="1" si="15"/>
        <v>5.0266968779525669</v>
      </c>
      <c r="V30" s="5">
        <f t="shared" ca="1" si="16"/>
        <v>0.22424629889851191</v>
      </c>
      <c r="W30" s="5">
        <f t="shared" ca="1" si="17"/>
        <v>0</v>
      </c>
      <c r="X30" s="5"/>
      <c r="Y30" s="5">
        <f t="shared" ca="1" si="18"/>
        <v>1.0824674490095276E-15</v>
      </c>
      <c r="AA30" s="2">
        <f t="shared" ca="1" si="7"/>
        <v>1.3077453331421953</v>
      </c>
      <c r="AB30" s="2">
        <f t="shared" ca="1" si="8"/>
        <v>0.49831988710517194</v>
      </c>
      <c r="AC30" s="2">
        <f t="shared" ca="1" si="3"/>
        <v>0.10389237643952887</v>
      </c>
      <c r="AD30" s="2">
        <f t="shared" ca="1" si="3"/>
        <v>0.64717778753106503</v>
      </c>
      <c r="AE30" s="2">
        <f t="shared" ca="1" si="3"/>
        <v>0.76719509789303009</v>
      </c>
      <c r="AF30" s="2">
        <f t="shared" ca="1" si="3"/>
        <v>0.86651628027247063</v>
      </c>
      <c r="AG30" s="2">
        <f t="shared" ca="1" si="3"/>
        <v>0.55131085892217568</v>
      </c>
      <c r="AH30" s="2">
        <f t="shared" ca="1" si="3"/>
        <v>0.14209347457196309</v>
      </c>
      <c r="AI30" s="2">
        <f t="shared" ca="1" si="3"/>
        <v>0.82156466849022758</v>
      </c>
      <c r="AJ30" s="2">
        <f t="shared" ca="1" si="3"/>
        <v>0.86226070778393038</v>
      </c>
      <c r="AK30" s="2">
        <f t="shared" ca="1" si="3"/>
        <v>0.71478542431068348</v>
      </c>
      <c r="AL30" s="2">
        <f t="shared" ca="1" si="3"/>
        <v>0.39132159283814438</v>
      </c>
      <c r="AM30" s="2">
        <f t="shared" ca="1" si="3"/>
        <v>0.94130717698380484</v>
      </c>
    </row>
    <row r="31" spans="4:39" x14ac:dyDescent="0.2">
      <c r="D31" s="6">
        <f t="shared" si="9"/>
        <v>37089</v>
      </c>
      <c r="E31" s="7">
        <f t="shared" si="0"/>
        <v>4.380561259411362E-2</v>
      </c>
      <c r="G31" s="5">
        <f t="shared" ca="1" si="4"/>
        <v>5.0132391425934975</v>
      </c>
      <c r="H31" s="5">
        <f t="shared" ca="1" si="10"/>
        <v>-2.6808424658276869E-3</v>
      </c>
      <c r="I31" s="4">
        <f t="shared" si="5"/>
        <v>30</v>
      </c>
      <c r="J31" s="4">
        <f t="shared" si="11"/>
        <v>0</v>
      </c>
      <c r="K31" s="4"/>
      <c r="L31" s="5"/>
      <c r="M31" s="18">
        <f t="shared" si="12"/>
        <v>0.71826811909557209</v>
      </c>
      <c r="N31" s="4">
        <f t="shared" si="13"/>
        <v>10</v>
      </c>
      <c r="O31" s="5">
        <f t="shared" si="1"/>
        <v>0.53731261460622515</v>
      </c>
      <c r="Q31" s="4">
        <f t="shared" ca="1" si="6"/>
        <v>6.7152668448000332</v>
      </c>
      <c r="R31" s="5">
        <f t="shared" ca="1" si="14"/>
        <v>-1.8026725135658062E-2</v>
      </c>
      <c r="S31" s="5"/>
      <c r="T31" s="5">
        <f t="shared" si="2"/>
        <v>1.3395065852226684</v>
      </c>
      <c r="U31" s="5">
        <f t="shared" ca="1" si="15"/>
        <v>5.0132391425934975</v>
      </c>
      <c r="V31" s="5">
        <f t="shared" ca="1" si="16"/>
        <v>-1.8026725135657503E-2</v>
      </c>
      <c r="W31" s="5">
        <f t="shared" ca="1" si="17"/>
        <v>0</v>
      </c>
      <c r="X31" s="5"/>
      <c r="Y31" s="5">
        <f t="shared" ca="1" si="18"/>
        <v>-5.5858095926453188E-16</v>
      </c>
      <c r="AA31" s="2">
        <f t="shared" ca="1" si="7"/>
        <v>-8.9388802215430552E-2</v>
      </c>
      <c r="AB31" s="2">
        <f t="shared" ca="1" si="8"/>
        <v>0.47462894815549073</v>
      </c>
      <c r="AC31" s="2">
        <f t="shared" ca="1" si="8"/>
        <v>0.68022388054705407</v>
      </c>
      <c r="AD31" s="2">
        <f t="shared" ca="1" si="8"/>
        <v>0.94824495078382443</v>
      </c>
      <c r="AE31" s="2">
        <f t="shared" ca="1" si="8"/>
        <v>0.60208970402000506</v>
      </c>
      <c r="AF31" s="2">
        <f t="shared" ca="1" si="8"/>
        <v>0.34420617638637974</v>
      </c>
      <c r="AG31" s="2">
        <f t="shared" ca="1" si="8"/>
        <v>0.17235788252696782</v>
      </c>
      <c r="AH31" s="2">
        <f t="shared" ca="1" si="8"/>
        <v>0.14646667114422629</v>
      </c>
      <c r="AI31" s="2">
        <f t="shared" ca="1" si="8"/>
        <v>0.49228466559371209</v>
      </c>
      <c r="AJ31" s="2">
        <f t="shared" ca="1" si="8"/>
        <v>0.56985097261688189</v>
      </c>
      <c r="AK31" s="2">
        <f t="shared" ca="1" si="8"/>
        <v>0.61601543311036711</v>
      </c>
      <c r="AL31" s="2">
        <f t="shared" ca="1" si="8"/>
        <v>0.68158593424655978</v>
      </c>
      <c r="AM31" s="2">
        <f t="shared" ca="1" si="8"/>
        <v>0.18265597865310146</v>
      </c>
    </row>
    <row r="32" spans="4:39" x14ac:dyDescent="0.2">
      <c r="D32" s="6">
        <f t="shared" si="9"/>
        <v>37090</v>
      </c>
      <c r="E32" s="7">
        <f t="shared" si="0"/>
        <v>4.6543463381245723E-2</v>
      </c>
      <c r="G32" s="5">
        <f t="shared" ca="1" si="4"/>
        <v>5.015844012083285</v>
      </c>
      <c r="H32" s="5">
        <f t="shared" ca="1" si="10"/>
        <v>5.1946314696735632E-4</v>
      </c>
      <c r="I32" s="4">
        <f t="shared" si="5"/>
        <v>30</v>
      </c>
      <c r="J32" s="4">
        <f t="shared" si="11"/>
        <v>0</v>
      </c>
      <c r="K32" s="4"/>
      <c r="L32" s="5"/>
      <c r="M32" s="18">
        <f t="shared" si="12"/>
        <v>0.72256004820071107</v>
      </c>
      <c r="N32" s="4">
        <f t="shared" si="13"/>
        <v>10</v>
      </c>
      <c r="O32" s="5">
        <f t="shared" si="1"/>
        <v>0.54029605016720295</v>
      </c>
      <c r="Q32" s="4">
        <f t="shared" ca="1" si="6"/>
        <v>6.718756084635249</v>
      </c>
      <c r="R32" s="5">
        <f t="shared" ca="1" si="14"/>
        <v>3.4892398352157628E-3</v>
      </c>
      <c r="S32" s="5"/>
      <c r="T32" s="5">
        <f t="shared" si="2"/>
        <v>1.3395065852226684</v>
      </c>
      <c r="U32" s="5">
        <f t="shared" ca="1" si="15"/>
        <v>5.015844012083285</v>
      </c>
      <c r="V32" s="5">
        <f t="shared" ca="1" si="16"/>
        <v>3.4892398352160403E-3</v>
      </c>
      <c r="W32" s="5">
        <f t="shared" ca="1" si="17"/>
        <v>0</v>
      </c>
      <c r="X32" s="5"/>
      <c r="Y32" s="5">
        <f t="shared" ca="1" si="18"/>
        <v>-2.7755575615628914E-16</v>
      </c>
      <c r="AA32" s="2">
        <f t="shared" ca="1" si="7"/>
        <v>3.2936574294661902E-2</v>
      </c>
      <c r="AB32" s="2">
        <f t="shared" ca="1" si="8"/>
        <v>0.16513807990813711</v>
      </c>
      <c r="AC32" s="2">
        <f t="shared" ca="1" si="8"/>
        <v>0.42398094402689412</v>
      </c>
      <c r="AD32" s="2">
        <f t="shared" ca="1" si="8"/>
        <v>0.17085316402339579</v>
      </c>
      <c r="AE32" s="2">
        <f t="shared" ca="1" si="8"/>
        <v>0.45040817406864642</v>
      </c>
      <c r="AF32" s="2">
        <f t="shared" ca="1" si="8"/>
        <v>0.14470926595043587</v>
      </c>
      <c r="AG32" s="2">
        <f t="shared" ca="1" si="8"/>
        <v>0.62937893291355262</v>
      </c>
      <c r="AH32" s="2">
        <f t="shared" ca="1" si="8"/>
        <v>0.26067979895014792</v>
      </c>
      <c r="AI32" s="2">
        <f t="shared" ca="1" si="8"/>
        <v>0.86024497159906577</v>
      </c>
      <c r="AJ32" s="2">
        <f t="shared" ca="1" si="8"/>
        <v>0.96092868048480762</v>
      </c>
      <c r="AK32" s="2">
        <f t="shared" ca="1" si="8"/>
        <v>1.0427514638159829E-2</v>
      </c>
      <c r="AL32" s="2">
        <f t="shared" ca="1" si="8"/>
        <v>0.98001669145117476</v>
      </c>
      <c r="AM32" s="2">
        <f t="shared" ca="1" si="8"/>
        <v>0.9761703562802454</v>
      </c>
    </row>
    <row r="33" spans="2:39" x14ac:dyDescent="0.2">
      <c r="D33" s="6">
        <f t="shared" si="9"/>
        <v>37091</v>
      </c>
      <c r="E33" s="7">
        <f t="shared" si="0"/>
        <v>4.9281314168377825E-2</v>
      </c>
      <c r="G33" s="5">
        <f t="shared" ca="1" si="4"/>
        <v>5.2614938207859812</v>
      </c>
      <c r="H33" s="5">
        <f t="shared" ca="1" si="10"/>
        <v>4.7813277999889998E-2</v>
      </c>
      <c r="I33" s="4">
        <f t="shared" si="5"/>
        <v>30</v>
      </c>
      <c r="J33" s="4">
        <f t="shared" si="11"/>
        <v>0</v>
      </c>
      <c r="K33" s="4"/>
      <c r="L33" s="5"/>
      <c r="M33" s="18">
        <f t="shared" si="12"/>
        <v>0.72702917999996997</v>
      </c>
      <c r="N33" s="4">
        <f t="shared" si="13"/>
        <v>10</v>
      </c>
      <c r="O33" s="5">
        <f t="shared" si="1"/>
        <v>0.54332974077185126</v>
      </c>
      <c r="Q33" s="4">
        <f t="shared" ca="1" si="6"/>
        <v>7.0478056210511992</v>
      </c>
      <c r="R33" s="5">
        <f t="shared" ca="1" si="14"/>
        <v>0.32904953641595025</v>
      </c>
      <c r="S33" s="5"/>
      <c r="T33" s="5">
        <f t="shared" si="2"/>
        <v>1.3395065852226684</v>
      </c>
      <c r="U33" s="5">
        <f t="shared" ca="1" si="15"/>
        <v>5.2614938207859812</v>
      </c>
      <c r="V33" s="5">
        <f t="shared" ca="1" si="16"/>
        <v>0.32904953641595025</v>
      </c>
      <c r="W33" s="5">
        <f t="shared" ca="1" si="17"/>
        <v>0</v>
      </c>
      <c r="X33" s="5"/>
      <c r="Y33" s="5">
        <f t="shared" ca="1" si="18"/>
        <v>0</v>
      </c>
      <c r="AA33" s="2">
        <f t="shared" ca="1" si="7"/>
        <v>1.8406494643862867</v>
      </c>
      <c r="AB33" s="2">
        <f t="shared" ca="1" si="8"/>
        <v>0.98960312763045277</v>
      </c>
      <c r="AC33" s="2">
        <f t="shared" ca="1" si="8"/>
        <v>0.21761757651645475</v>
      </c>
      <c r="AD33" s="2">
        <f t="shared" ca="1" si="8"/>
        <v>0.27223648801324896</v>
      </c>
      <c r="AE33" s="2">
        <f t="shared" ca="1" si="8"/>
        <v>0.98565936358515538</v>
      </c>
      <c r="AF33" s="2">
        <f t="shared" ca="1" si="8"/>
        <v>0.71280982270253113</v>
      </c>
      <c r="AG33" s="2">
        <f t="shared" ca="1" si="8"/>
        <v>0.30668176938877789</v>
      </c>
      <c r="AH33" s="2">
        <f t="shared" ca="1" si="8"/>
        <v>0.79244139258436574</v>
      </c>
      <c r="AI33" s="2">
        <f t="shared" ca="1" si="8"/>
        <v>0.8292836400571576</v>
      </c>
      <c r="AJ33" s="2">
        <f t="shared" ca="1" si="8"/>
        <v>0.58079777644410657</v>
      </c>
      <c r="AK33" s="2">
        <f t="shared" ca="1" si="8"/>
        <v>0.8483884683651548</v>
      </c>
      <c r="AL33" s="2">
        <f t="shared" ca="1" si="8"/>
        <v>0.93569481009759026</v>
      </c>
      <c r="AM33" s="2">
        <f t="shared" ca="1" si="8"/>
        <v>0.36943522900129078</v>
      </c>
    </row>
    <row r="34" spans="2:39" x14ac:dyDescent="0.2">
      <c r="D34" s="6">
        <f t="shared" si="9"/>
        <v>37092</v>
      </c>
      <c r="E34" s="7">
        <f t="shared" si="0"/>
        <v>5.2019164955509928E-2</v>
      </c>
      <c r="G34" s="5">
        <f t="shared" ca="1" si="4"/>
        <v>5.3266449725458456</v>
      </c>
      <c r="H34" s="5">
        <f t="shared" ca="1" si="10"/>
        <v>1.2306596145713986E-2</v>
      </c>
      <c r="I34" s="4">
        <f t="shared" si="5"/>
        <v>30</v>
      </c>
      <c r="J34" s="4">
        <f t="shared" si="11"/>
        <v>0</v>
      </c>
      <c r="K34" s="4"/>
      <c r="L34" s="5"/>
      <c r="M34" s="18">
        <f t="shared" si="12"/>
        <v>0.73168699158761652</v>
      </c>
      <c r="N34" s="4">
        <f t="shared" si="13"/>
        <v>10</v>
      </c>
      <c r="O34" s="5">
        <f t="shared" si="1"/>
        <v>0.54641511333600978</v>
      </c>
      <c r="Q34" s="4">
        <f t="shared" ca="1" si="6"/>
        <v>7.1350760178683794</v>
      </c>
      <c r="R34" s="5">
        <f t="shared" ca="1" si="14"/>
        <v>8.7270396817180185E-2</v>
      </c>
      <c r="S34" s="5"/>
      <c r="T34" s="5">
        <f t="shared" si="2"/>
        <v>1.3395065852226682</v>
      </c>
      <c r="U34" s="5">
        <f t="shared" ca="1" si="15"/>
        <v>5.3266449725458456</v>
      </c>
      <c r="V34" s="5">
        <f t="shared" ca="1" si="16"/>
        <v>8.7270396817179824E-2</v>
      </c>
      <c r="W34" s="5">
        <f t="shared" ca="1" si="17"/>
        <v>0</v>
      </c>
      <c r="X34" s="5"/>
      <c r="Y34" s="5">
        <f t="shared" ca="1" si="18"/>
        <v>3.6082248300317588E-16</v>
      </c>
      <c r="AA34" s="2">
        <f t="shared" ca="1" si="7"/>
        <v>0.48347650906885864</v>
      </c>
      <c r="AB34" s="2">
        <f t="shared" ca="1" si="8"/>
        <v>0.13907801092853955</v>
      </c>
      <c r="AC34" s="2">
        <f t="shared" ca="1" si="8"/>
        <v>0.32250707799264522</v>
      </c>
      <c r="AD34" s="2">
        <f t="shared" ca="1" si="8"/>
        <v>0.53906113604863759</v>
      </c>
      <c r="AE34" s="2">
        <f t="shared" ca="1" si="8"/>
        <v>0.63172878215272554</v>
      </c>
      <c r="AF34" s="2">
        <f t="shared" ca="1" si="8"/>
        <v>0.24052936999984598</v>
      </c>
      <c r="AG34" s="2">
        <f t="shared" ca="1" si="8"/>
        <v>0.72345765818204066</v>
      </c>
      <c r="AH34" s="2">
        <f t="shared" ca="1" si="8"/>
        <v>0.85402250595990881</v>
      </c>
      <c r="AI34" s="2">
        <f t="shared" ca="1" si="8"/>
        <v>0.41973067094538719</v>
      </c>
      <c r="AJ34" s="2">
        <f t="shared" ca="1" si="8"/>
        <v>0.43826604985003181</v>
      </c>
      <c r="AK34" s="2">
        <f t="shared" ca="1" si="8"/>
        <v>0.6637906021953488</v>
      </c>
      <c r="AL34" s="2">
        <f t="shared" ca="1" si="8"/>
        <v>0.87125038684673561</v>
      </c>
      <c r="AM34" s="2">
        <f t="shared" ca="1" si="8"/>
        <v>0.64005425796701165</v>
      </c>
    </row>
    <row r="35" spans="2:39" x14ac:dyDescent="0.2">
      <c r="D35" s="6">
        <f t="shared" si="9"/>
        <v>37093</v>
      </c>
      <c r="E35" s="7">
        <f t="shared" si="0"/>
        <v>5.4757015742642023E-2</v>
      </c>
      <c r="G35" s="5">
        <f t="shared" ca="1" si="4"/>
        <v>5.1298702255680428</v>
      </c>
      <c r="H35" s="5">
        <f t="shared" ca="1" si="10"/>
        <v>-3.7641217220674095E-2</v>
      </c>
      <c r="I35" s="4">
        <f t="shared" si="5"/>
        <v>30</v>
      </c>
      <c r="J35" s="4">
        <f t="shared" si="11"/>
        <v>0</v>
      </c>
      <c r="K35" s="4"/>
      <c r="L35" s="5"/>
      <c r="M35" s="18">
        <f t="shared" si="12"/>
        <v>0.73654599313281188</v>
      </c>
      <c r="N35" s="4">
        <f t="shared" si="13"/>
        <v>10</v>
      </c>
      <c r="O35" s="5">
        <f t="shared" si="1"/>
        <v>0.54955365214859742</v>
      </c>
      <c r="Q35" s="4">
        <f t="shared" ca="1" si="6"/>
        <v>6.871494948486089</v>
      </c>
      <c r="R35" s="5">
        <f t="shared" ca="1" si="14"/>
        <v>-0.26358106938229042</v>
      </c>
      <c r="S35" s="5"/>
      <c r="T35" s="5">
        <f t="shared" si="2"/>
        <v>1.3395065852226684</v>
      </c>
      <c r="U35" s="5">
        <f t="shared" ca="1" si="15"/>
        <v>5.1298702255680428</v>
      </c>
      <c r="V35" s="5">
        <f t="shared" ca="1" si="16"/>
        <v>-0.26358106938229109</v>
      </c>
      <c r="W35" s="5">
        <f t="shared" ca="1" si="17"/>
        <v>0</v>
      </c>
      <c r="X35" s="5"/>
      <c r="Y35" s="5">
        <f t="shared" ca="1" si="18"/>
        <v>6.6613381477509392E-16</v>
      </c>
      <c r="AA35" s="2">
        <f t="shared" ca="1" si="7"/>
        <v>-1.4256802450459123</v>
      </c>
      <c r="AB35" s="2">
        <f t="shared" ca="1" si="8"/>
        <v>0.11882579855559761</v>
      </c>
      <c r="AC35" s="2">
        <f t="shared" ca="1" si="8"/>
        <v>0.17402344201465691</v>
      </c>
      <c r="AD35" s="2">
        <f t="shared" ca="1" si="8"/>
        <v>0.24063366054437452</v>
      </c>
      <c r="AE35" s="2">
        <f t="shared" ca="1" si="8"/>
        <v>0.9557187893916318</v>
      </c>
      <c r="AF35" s="2">
        <f t="shared" ca="1" si="8"/>
        <v>2.9430311975949697E-2</v>
      </c>
      <c r="AG35" s="2">
        <f t="shared" ca="1" si="8"/>
        <v>0.22371508344923641</v>
      </c>
      <c r="AH35" s="2">
        <f t="shared" ca="1" si="8"/>
        <v>0.71819318819462474</v>
      </c>
      <c r="AI35" s="2">
        <f t="shared" ca="1" si="8"/>
        <v>0.87358210321627661</v>
      </c>
      <c r="AJ35" s="2">
        <f t="shared" ca="1" si="8"/>
        <v>0.10569437984331731</v>
      </c>
      <c r="AK35" s="2">
        <f t="shared" ca="1" si="8"/>
        <v>0.20153615790863944</v>
      </c>
      <c r="AL35" s="2">
        <f t="shared" ca="1" si="8"/>
        <v>0.66808176412484255</v>
      </c>
      <c r="AM35" s="2">
        <f t="shared" ca="1" si="8"/>
        <v>0.26488507573493969</v>
      </c>
    </row>
    <row r="36" spans="2:39" x14ac:dyDescent="0.2">
      <c r="D36" s="6">
        <f t="shared" si="9"/>
        <v>37094</v>
      </c>
      <c r="E36" s="7">
        <f t="shared" si="0"/>
        <v>5.7494866529774126E-2</v>
      </c>
      <c r="G36" s="5">
        <f t="shared" ca="1" si="4"/>
        <v>5.1075286101019728</v>
      </c>
      <c r="H36" s="5">
        <f t="shared" ca="1" si="10"/>
        <v>-4.3647124222335153E-3</v>
      </c>
      <c r="I36" s="4">
        <f t="shared" si="5"/>
        <v>30</v>
      </c>
      <c r="J36" s="4">
        <f t="shared" si="11"/>
        <v>0</v>
      </c>
      <c r="K36" s="4"/>
      <c r="L36" s="5"/>
      <c r="M36" s="18">
        <f t="shared" si="12"/>
        <v>0.74161984870956632</v>
      </c>
      <c r="N36" s="4">
        <f t="shared" si="13"/>
        <v>10</v>
      </c>
      <c r="O36" s="5">
        <f t="shared" si="1"/>
        <v>0.55274690187203901</v>
      </c>
      <c r="Q36" s="4">
        <f t="shared" ca="1" si="6"/>
        <v>6.8415682074447757</v>
      </c>
      <c r="R36" s="5">
        <f t="shared" ca="1" si="14"/>
        <v>-2.9926741041313321E-2</v>
      </c>
      <c r="S36" s="5"/>
      <c r="T36" s="5">
        <f t="shared" si="2"/>
        <v>1.3395065852226686</v>
      </c>
      <c r="U36" s="5">
        <f t="shared" ca="1" si="15"/>
        <v>5.1075286101019728</v>
      </c>
      <c r="V36" s="5">
        <f t="shared" ca="1" si="16"/>
        <v>-2.9926741041313452E-2</v>
      </c>
      <c r="W36" s="5">
        <f t="shared" ca="1" si="17"/>
        <v>0</v>
      </c>
      <c r="X36" s="5"/>
      <c r="Y36" s="5">
        <f t="shared" ca="1" si="18"/>
        <v>1.3183898417423734E-16</v>
      </c>
      <c r="AA36" s="2">
        <f t="shared" ca="1" si="7"/>
        <v>-0.15375141358223932</v>
      </c>
      <c r="AB36" s="2">
        <f t="shared" ca="1" si="8"/>
        <v>0.3637959529399768</v>
      </c>
      <c r="AC36" s="2">
        <f t="shared" ca="1" si="8"/>
        <v>0.82697639295055492</v>
      </c>
      <c r="AD36" s="2">
        <f t="shared" ca="1" si="8"/>
        <v>0.91716912699252562</v>
      </c>
      <c r="AE36" s="2">
        <f t="shared" ca="1" si="8"/>
        <v>0.24034795843889722</v>
      </c>
      <c r="AF36" s="2">
        <f t="shared" ca="1" si="8"/>
        <v>0.37292224052559075</v>
      </c>
      <c r="AG36" s="2">
        <f t="shared" ca="1" si="8"/>
        <v>0.34842708455566385</v>
      </c>
      <c r="AH36" s="2">
        <f t="shared" ca="1" si="8"/>
        <v>0.68636294269630393</v>
      </c>
      <c r="AI36" s="2">
        <f t="shared" ca="1" si="8"/>
        <v>7.0895270812976752E-2</v>
      </c>
      <c r="AJ36" s="2">
        <f t="shared" ca="1" si="8"/>
        <v>0.79101304473717049</v>
      </c>
      <c r="AK36" s="2">
        <f t="shared" ca="1" si="8"/>
        <v>6.2178002719124215E-2</v>
      </c>
      <c r="AL36" s="2">
        <f t="shared" ca="1" si="8"/>
        <v>0.70623159340371211</v>
      </c>
      <c r="AM36" s="2">
        <f t="shared" ca="1" si="8"/>
        <v>0.45992897564526447</v>
      </c>
    </row>
    <row r="37" spans="2:39" x14ac:dyDescent="0.2">
      <c r="D37" s="6">
        <f t="shared" si="9"/>
        <v>37095</v>
      </c>
      <c r="E37" s="7">
        <f t="shared" si="0"/>
        <v>6.0232717316906229E-2</v>
      </c>
      <c r="G37" s="5">
        <f t="shared" ca="1" si="4"/>
        <v>5.4615631140398246</v>
      </c>
      <c r="H37" s="5">
        <f t="shared" ca="1" si="10"/>
        <v>6.7019384127628479E-2</v>
      </c>
      <c r="I37" s="4">
        <f t="shared" si="5"/>
        <v>30</v>
      </c>
      <c r="J37" s="4">
        <f t="shared" si="11"/>
        <v>0</v>
      </c>
      <c r="K37" s="4"/>
      <c r="L37" s="5"/>
      <c r="M37" s="18">
        <f t="shared" si="12"/>
        <v>0.74692351472028606</v>
      </c>
      <c r="N37" s="4">
        <f t="shared" si="13"/>
        <v>10</v>
      </c>
      <c r="O37" s="5">
        <f t="shared" si="1"/>
        <v>0.55599647073672875</v>
      </c>
      <c r="Q37" s="4">
        <f t="shared" ca="1" si="6"/>
        <v>7.3157997568655677</v>
      </c>
      <c r="R37" s="5">
        <f t="shared" ca="1" si="14"/>
        <v>0.47423154942079204</v>
      </c>
      <c r="S37" s="5"/>
      <c r="T37" s="5">
        <f t="shared" si="2"/>
        <v>1.3395065852226684</v>
      </c>
      <c r="U37" s="5">
        <f t="shared" ca="1" si="15"/>
        <v>5.4615631140398246</v>
      </c>
      <c r="V37" s="5">
        <f t="shared" ca="1" si="16"/>
        <v>0.47423154942079337</v>
      </c>
      <c r="W37" s="5">
        <f t="shared" ca="1" si="17"/>
        <v>0</v>
      </c>
      <c r="X37" s="5"/>
      <c r="Y37" s="5">
        <f t="shared" ca="1" si="18"/>
        <v>-1.3322676295501878E-15</v>
      </c>
      <c r="AA37" s="2">
        <f t="shared" ca="1" si="7"/>
        <v>2.5747650294671018</v>
      </c>
      <c r="AB37" s="2">
        <f t="shared" ca="1" si="8"/>
        <v>0.51986133518750988</v>
      </c>
      <c r="AC37" s="2">
        <f t="shared" ca="1" si="8"/>
        <v>0.96793531073804517</v>
      </c>
      <c r="AD37" s="2">
        <f t="shared" ca="1" si="8"/>
        <v>0.96526632456429262</v>
      </c>
      <c r="AE37" s="2">
        <f t="shared" ca="1" si="8"/>
        <v>0.89602041682718592</v>
      </c>
      <c r="AF37" s="2">
        <f t="shared" ca="1" si="8"/>
        <v>0.44354302562156467</v>
      </c>
      <c r="AG37" s="2">
        <f t="shared" ca="1" si="8"/>
        <v>0.62107850618088745</v>
      </c>
      <c r="AH37" s="2">
        <f t="shared" ca="1" si="8"/>
        <v>0.82972356967307759</v>
      </c>
      <c r="AI37" s="2">
        <f t="shared" ca="1" si="8"/>
        <v>0.54085872808203928</v>
      </c>
      <c r="AJ37" s="2">
        <f t="shared" ca="1" si="8"/>
        <v>0.96041213866538044</v>
      </c>
      <c r="AK37" s="2">
        <f t="shared" ca="1" si="8"/>
        <v>0.62040739015042423</v>
      </c>
      <c r="AL37" s="2">
        <f t="shared" ca="1" si="8"/>
        <v>0.95856591840270056</v>
      </c>
      <c r="AM37" s="2">
        <f t="shared" ca="1" si="8"/>
        <v>0.25109236537399382</v>
      </c>
    </row>
    <row r="38" spans="2:39" x14ac:dyDescent="0.2">
      <c r="D38" s="6">
        <f t="shared" si="9"/>
        <v>37096</v>
      </c>
      <c r="E38" s="7">
        <f t="shared" si="0"/>
        <v>6.2970568104038324E-2</v>
      </c>
      <c r="G38" s="5">
        <f t="shared" ca="1" si="4"/>
        <v>5.4145918951235723</v>
      </c>
      <c r="H38" s="5">
        <f t="shared" ca="1" si="10"/>
        <v>-8.6375214231959249E-3</v>
      </c>
      <c r="I38" s="4">
        <f t="shared" si="5"/>
        <v>30</v>
      </c>
      <c r="J38" s="4">
        <f t="shared" si="11"/>
        <v>0</v>
      </c>
      <c r="K38" s="4"/>
      <c r="L38" s="5"/>
      <c r="M38" s="18">
        <f t="shared" si="12"/>
        <v>0.75247339900903898</v>
      </c>
      <c r="N38" s="4">
        <f t="shared" si="13"/>
        <v>10</v>
      </c>
      <c r="O38" s="5">
        <f t="shared" si="1"/>
        <v>0.55930403394453965</v>
      </c>
      <c r="Q38" s="4">
        <f t="shared" ca="1" si="6"/>
        <v>7.2528814998113127</v>
      </c>
      <c r="R38" s="5">
        <f t="shared" ca="1" si="14"/>
        <v>-6.2918257054255022E-2</v>
      </c>
      <c r="S38" s="5"/>
      <c r="T38" s="5">
        <f t="shared" si="2"/>
        <v>1.3395065852226682</v>
      </c>
      <c r="U38" s="5">
        <f t="shared" ca="1" si="15"/>
        <v>5.4145918951235723</v>
      </c>
      <c r="V38" s="5">
        <f t="shared" ca="1" si="16"/>
        <v>-6.2918257054255564E-2</v>
      </c>
      <c r="W38" s="5">
        <f t="shared" ca="1" si="17"/>
        <v>0</v>
      </c>
      <c r="X38" s="5"/>
      <c r="Y38" s="5">
        <f t="shared" ca="1" si="18"/>
        <v>5.4123372450476381E-16</v>
      </c>
      <c r="AA38" s="2">
        <f t="shared" ca="1" si="7"/>
        <v>-0.31707111895936535</v>
      </c>
      <c r="AB38" s="2">
        <f t="shared" ca="1" si="8"/>
        <v>0.36387293332477078</v>
      </c>
      <c r="AC38" s="2">
        <f t="shared" ca="1" si="8"/>
        <v>0.23090447118674362</v>
      </c>
      <c r="AD38" s="2">
        <f t="shared" ca="1" si="8"/>
        <v>0.17363299559315815</v>
      </c>
      <c r="AE38" s="2">
        <f t="shared" ca="1" si="8"/>
        <v>0.67412545585881367</v>
      </c>
      <c r="AF38" s="2">
        <f t="shared" ca="1" si="8"/>
        <v>0.26829658822375901</v>
      </c>
      <c r="AG38" s="2">
        <f t="shared" ca="1" si="8"/>
        <v>0.80980108210758295</v>
      </c>
      <c r="AH38" s="2">
        <f t="shared" ca="1" si="8"/>
        <v>0.70962979532300907</v>
      </c>
      <c r="AI38" s="2">
        <f t="shared" ca="1" si="8"/>
        <v>0.31411843907213544</v>
      </c>
      <c r="AJ38" s="2">
        <f t="shared" ca="1" si="8"/>
        <v>0.24555535874053624</v>
      </c>
      <c r="AK38" s="2">
        <f t="shared" ca="1" si="8"/>
        <v>0.90960169156841053</v>
      </c>
      <c r="AL38" s="2">
        <f t="shared" ca="1" si="8"/>
        <v>4.8241408123337659E-2</v>
      </c>
      <c r="AM38" s="2">
        <f t="shared" ca="1" si="8"/>
        <v>0.93514866191837687</v>
      </c>
    </row>
    <row r="39" spans="2:39" x14ac:dyDescent="0.2">
      <c r="D39" s="6">
        <f t="shared" si="9"/>
        <v>37097</v>
      </c>
      <c r="E39" s="7">
        <f t="shared" si="0"/>
        <v>6.5708418891170434E-2</v>
      </c>
      <c r="G39" s="5">
        <f t="shared" ca="1" si="4"/>
        <v>5.1592857154202045</v>
      </c>
      <c r="H39" s="5">
        <f t="shared" ca="1" si="10"/>
        <v>-4.829936931728343E-2</v>
      </c>
      <c r="I39" s="4">
        <f t="shared" si="5"/>
        <v>30</v>
      </c>
      <c r="J39" s="4">
        <f t="shared" si="11"/>
        <v>0</v>
      </c>
      <c r="K39" s="4"/>
      <c r="L39" s="5"/>
      <c r="M39" s="18">
        <f t="shared" si="12"/>
        <v>0.75828754440515511</v>
      </c>
      <c r="N39" s="4">
        <f t="shared" si="13"/>
        <v>10</v>
      </c>
      <c r="O39" s="5">
        <f t="shared" si="1"/>
        <v>0.56267133729773822</v>
      </c>
      <c r="Q39" s="4">
        <f t="shared" ca="1" si="6"/>
        <v>6.9108971908506103</v>
      </c>
      <c r="R39" s="5">
        <f t="shared" ca="1" si="14"/>
        <v>-0.34198430896070242</v>
      </c>
      <c r="S39" s="5"/>
      <c r="T39" s="5">
        <f t="shared" si="2"/>
        <v>1.3395065852226684</v>
      </c>
      <c r="U39" s="5">
        <f t="shared" ca="1" si="15"/>
        <v>5.1592857154202045</v>
      </c>
      <c r="V39" s="5">
        <f t="shared" ca="1" si="16"/>
        <v>-0.34198430896070303</v>
      </c>
      <c r="W39" s="5">
        <f t="shared" ca="1" si="17"/>
        <v>0</v>
      </c>
      <c r="X39" s="5"/>
      <c r="Y39" s="5">
        <f t="shared" ca="1" si="18"/>
        <v>6.106226635438361E-16</v>
      </c>
      <c r="AA39" s="2">
        <f t="shared" ca="1" si="7"/>
        <v>-1.8330671092588124</v>
      </c>
      <c r="AB39" s="2">
        <f t="shared" ca="1" si="8"/>
        <v>0.25098012193998986</v>
      </c>
      <c r="AC39" s="2">
        <f t="shared" ca="1" si="8"/>
        <v>3.7678896431413755E-2</v>
      </c>
      <c r="AD39" s="2">
        <f t="shared" ca="1" si="8"/>
        <v>0.37482116549549849</v>
      </c>
      <c r="AE39" s="2">
        <f t="shared" ca="1" si="8"/>
        <v>0.22656121806617124</v>
      </c>
      <c r="AF39" s="2">
        <f t="shared" ca="1" si="8"/>
        <v>0.74408662618786059</v>
      </c>
      <c r="AG39" s="2">
        <f t="shared" ca="1" si="8"/>
        <v>9.6089312308583641E-2</v>
      </c>
      <c r="AH39" s="2">
        <f t="shared" ca="1" si="8"/>
        <v>0.12394404675131199</v>
      </c>
      <c r="AI39" s="2">
        <f t="shared" ca="1" si="8"/>
        <v>0.56827733959286031</v>
      </c>
      <c r="AJ39" s="2">
        <f t="shared" ca="1" si="8"/>
        <v>0.10222544151463286</v>
      </c>
      <c r="AK39" s="2">
        <f t="shared" ca="1" si="8"/>
        <v>0.31067808644589345</v>
      </c>
      <c r="AL39" s="2">
        <f t="shared" ca="1" si="8"/>
        <v>0.64717505313644474</v>
      </c>
      <c r="AM39" s="2">
        <f t="shared" ca="1" si="8"/>
        <v>0.68441558287052695</v>
      </c>
    </row>
    <row r="40" spans="2:39" x14ac:dyDescent="0.2">
      <c r="D40" s="6">
        <f t="shared" si="9"/>
        <v>37098</v>
      </c>
      <c r="E40" s="7">
        <f t="shared" si="0"/>
        <v>6.8446269678302529E-2</v>
      </c>
      <c r="G40" s="5">
        <f t="shared" ca="1" si="4"/>
        <v>5.0429514356352643</v>
      </c>
      <c r="H40" s="5">
        <f t="shared" ca="1" si="10"/>
        <v>-2.2806629673649412E-2</v>
      </c>
      <c r="I40" s="4">
        <f t="shared" si="5"/>
        <v>30</v>
      </c>
      <c r="J40" s="4">
        <f t="shared" si="11"/>
        <v>0</v>
      </c>
      <c r="K40" s="4"/>
      <c r="L40" s="5"/>
      <c r="M40" s="18">
        <f t="shared" si="12"/>
        <v>0.7643858412383856</v>
      </c>
      <c r="N40" s="4">
        <f t="shared" si="13"/>
        <v>10</v>
      </c>
      <c r="O40" s="5">
        <f t="shared" si="1"/>
        <v>0.56610020107116343</v>
      </c>
      <c r="Q40" s="4">
        <f t="shared" ca="1" si="6"/>
        <v>6.7550666569915458</v>
      </c>
      <c r="R40" s="5">
        <f t="shared" ca="1" si="14"/>
        <v>-0.15583053385906442</v>
      </c>
      <c r="S40" s="5"/>
      <c r="T40" s="5">
        <f t="shared" si="2"/>
        <v>1.3395065852226684</v>
      </c>
      <c r="U40" s="5">
        <f t="shared" ca="1" si="15"/>
        <v>5.0429514356352643</v>
      </c>
      <c r="V40" s="5">
        <f t="shared" ca="1" si="16"/>
        <v>-0.15583053385906384</v>
      </c>
      <c r="W40" s="5">
        <f t="shared" ca="1" si="17"/>
        <v>0</v>
      </c>
      <c r="X40" s="5"/>
      <c r="Y40" s="5">
        <f t="shared" ca="1" si="18"/>
        <v>-5.8286708792820718E-16</v>
      </c>
      <c r="AA40" s="2">
        <f t="shared" ca="1" si="7"/>
        <v>-0.8586573645414397</v>
      </c>
      <c r="AB40" s="2">
        <f t="shared" ca="1" si="8"/>
        <v>0.9042069227550108</v>
      </c>
      <c r="AC40" s="2">
        <f t="shared" ca="1" si="8"/>
        <v>7.0247776439440135E-2</v>
      </c>
      <c r="AD40" s="2">
        <f t="shared" ca="1" si="8"/>
        <v>0.61174253037184345</v>
      </c>
      <c r="AE40" s="2">
        <f t="shared" ca="1" si="8"/>
        <v>0.47575643600564299</v>
      </c>
      <c r="AF40" s="2">
        <f t="shared" ca="1" si="8"/>
        <v>0.26903811481851647</v>
      </c>
      <c r="AG40" s="2">
        <f t="shared" ca="1" si="8"/>
        <v>0.67427994807955027</v>
      </c>
      <c r="AH40" s="2">
        <f t="shared" ca="1" si="8"/>
        <v>0.26820536374654724</v>
      </c>
      <c r="AI40" s="2">
        <f t="shared" ca="1" si="8"/>
        <v>0.58679548002832316</v>
      </c>
      <c r="AJ40" s="2">
        <f t="shared" ca="1" si="8"/>
        <v>0.23286906715792222</v>
      </c>
      <c r="AK40" s="2">
        <f t="shared" ca="1" si="8"/>
        <v>0.22444284940124959</v>
      </c>
      <c r="AL40" s="2">
        <f t="shared" ca="1" si="8"/>
        <v>0.74273256066599702</v>
      </c>
      <c r="AM40" s="2">
        <f t="shared" ca="1" si="8"/>
        <v>8.1025585988516391E-2</v>
      </c>
    </row>
    <row r="41" spans="2:39" x14ac:dyDescent="0.2">
      <c r="D41" s="6">
        <f t="shared" si="9"/>
        <v>37099</v>
      </c>
      <c r="E41" s="7">
        <f t="shared" si="0"/>
        <v>7.1184120465434639E-2</v>
      </c>
      <c r="G41" s="5">
        <f t="shared" ca="1" si="4"/>
        <v>4.8212172220915663</v>
      </c>
      <c r="H41" s="5">
        <f t="shared" ca="1" si="10"/>
        <v>-4.4965081109360289E-2</v>
      </c>
      <c r="I41" s="4">
        <f t="shared" si="5"/>
        <v>30</v>
      </c>
      <c r="J41" s="4">
        <f t="shared" si="11"/>
        <v>0</v>
      </c>
      <c r="K41" s="4"/>
      <c r="L41" s="5"/>
      <c r="M41" s="18">
        <f t="shared" si="12"/>
        <v>0.77079027436704439</v>
      </c>
      <c r="N41" s="4">
        <f t="shared" si="13"/>
        <v>10</v>
      </c>
      <c r="O41" s="5">
        <f t="shared" si="1"/>
        <v>0.56959252414718053</v>
      </c>
      <c r="Q41" s="4">
        <f t="shared" ca="1" si="6"/>
        <v>6.4580522177805921</v>
      </c>
      <c r="R41" s="5">
        <f t="shared" ca="1" si="14"/>
        <v>-0.29701443921095372</v>
      </c>
      <c r="S41" s="5"/>
      <c r="T41" s="5">
        <f t="shared" si="2"/>
        <v>1.3395065852226684</v>
      </c>
      <c r="U41" s="5">
        <f t="shared" ca="1" si="15"/>
        <v>4.8212172220915663</v>
      </c>
      <c r="V41" s="5">
        <f t="shared" ca="1" si="16"/>
        <v>-0.29701443921095277</v>
      </c>
      <c r="W41" s="5">
        <f t="shared" ca="1" si="17"/>
        <v>0</v>
      </c>
      <c r="X41" s="5"/>
      <c r="Y41" s="5">
        <f t="shared" ca="1" si="18"/>
        <v>-9.4368957093138306E-16</v>
      </c>
      <c r="AA41" s="2">
        <f t="shared" ca="1" si="7"/>
        <v>-1.7056205120348968</v>
      </c>
      <c r="AB41" s="2">
        <f t="shared" ca="1" si="8"/>
        <v>0.12144446402714693</v>
      </c>
      <c r="AC41" s="2">
        <f t="shared" ca="1" si="8"/>
        <v>0.75921252558614138</v>
      </c>
      <c r="AD41" s="2">
        <f t="shared" ca="1" si="8"/>
        <v>7.4274349451262101E-2</v>
      </c>
      <c r="AE41" s="2">
        <f t="shared" ca="1" si="8"/>
        <v>0.78537642867424096</v>
      </c>
      <c r="AF41" s="2">
        <f t="shared" ca="1" si="8"/>
        <v>4.3427766823952219E-2</v>
      </c>
      <c r="AG41" s="2">
        <f t="shared" ca="1" si="8"/>
        <v>0.59475538431147845</v>
      </c>
      <c r="AH41" s="2">
        <f t="shared" ca="1" si="8"/>
        <v>0.38344807895025113</v>
      </c>
      <c r="AI41" s="2">
        <f t="shared" ca="1" si="8"/>
        <v>0.54446881693770854</v>
      </c>
      <c r="AJ41" s="2">
        <f t="shared" ca="1" si="8"/>
        <v>0.28160973541062384</v>
      </c>
      <c r="AK41" s="2">
        <f t="shared" ca="1" si="8"/>
        <v>9.0444407550945849E-3</v>
      </c>
      <c r="AL41" s="2">
        <f t="shared" ca="1" si="8"/>
        <v>0.2305330663631463</v>
      </c>
      <c r="AM41" s="2">
        <f t="shared" ca="1" si="8"/>
        <v>0.46678443067405684</v>
      </c>
    </row>
    <row r="42" spans="2:39" x14ac:dyDescent="0.2">
      <c r="D42" s="6">
        <f t="shared" si="9"/>
        <v>37100</v>
      </c>
      <c r="E42" s="7">
        <f t="shared" si="0"/>
        <v>7.3921971252566734E-2</v>
      </c>
      <c r="G42" s="5">
        <f t="shared" ca="1" si="4"/>
        <v>4.8888615711293211</v>
      </c>
      <c r="H42" s="5">
        <f t="shared" ca="1" si="10"/>
        <v>1.3933036958502428E-2</v>
      </c>
      <c r="I42" s="4">
        <f t="shared" si="5"/>
        <v>30</v>
      </c>
      <c r="J42" s="4">
        <f t="shared" si="11"/>
        <v>0</v>
      </c>
      <c r="K42" s="4"/>
      <c r="L42" s="5"/>
      <c r="M42" s="18">
        <f t="shared" si="12"/>
        <v>0.77752521151757814</v>
      </c>
      <c r="N42" s="4">
        <f t="shared" si="13"/>
        <v>10</v>
      </c>
      <c r="O42" s="5">
        <f t="shared" si="1"/>
        <v>0.57315028843474558</v>
      </c>
      <c r="Q42" s="4">
        <f t="shared" ca="1" si="6"/>
        <v>6.5486622687697658</v>
      </c>
      <c r="R42" s="5">
        <f t="shared" ca="1" si="14"/>
        <v>9.0610050989173629E-2</v>
      </c>
      <c r="S42" s="5"/>
      <c r="T42" s="5">
        <f t="shared" si="2"/>
        <v>1.3395065852226686</v>
      </c>
      <c r="U42" s="5">
        <f t="shared" ca="1" si="15"/>
        <v>4.8888615711293211</v>
      </c>
      <c r="V42" s="5">
        <f t="shared" ca="1" si="16"/>
        <v>9.0610050989173144E-2</v>
      </c>
      <c r="W42" s="5">
        <f t="shared" ca="1" si="17"/>
        <v>0</v>
      </c>
      <c r="X42" s="5"/>
      <c r="Y42" s="5">
        <f t="shared" ca="1" si="18"/>
        <v>4.8572257327350599E-16</v>
      </c>
      <c r="AA42" s="2">
        <f t="shared" ca="1" si="7"/>
        <v>0.54564400457312701</v>
      </c>
      <c r="AB42" s="2">
        <f t="shared" ca="1" si="8"/>
        <v>4.2570637211265194E-2</v>
      </c>
      <c r="AC42" s="2">
        <f t="shared" ca="1" si="8"/>
        <v>0.71320414192167603</v>
      </c>
      <c r="AD42" s="2">
        <f t="shared" ca="1" si="8"/>
        <v>0.17518923241452533</v>
      </c>
      <c r="AE42" s="2">
        <f t="shared" ca="1" si="8"/>
        <v>0.9312860829911257</v>
      </c>
      <c r="AF42" s="2">
        <f t="shared" ca="1" si="8"/>
        <v>0.95440313322782089</v>
      </c>
      <c r="AG42" s="2">
        <f t="shared" ca="1" si="8"/>
        <v>0.94522512892934507</v>
      </c>
      <c r="AH42" s="2">
        <f t="shared" ca="1" si="8"/>
        <v>0.29686298506400399</v>
      </c>
      <c r="AI42" s="2">
        <f t="shared" ca="1" si="8"/>
        <v>8.4143831425983917E-2</v>
      </c>
      <c r="AJ42" s="2">
        <f t="shared" ca="1" si="8"/>
        <v>0.22830476207245609</v>
      </c>
      <c r="AK42" s="2">
        <f t="shared" ca="1" si="8"/>
        <v>0.76908029548103529</v>
      </c>
      <c r="AL42" s="2">
        <f t="shared" ca="1" si="8"/>
        <v>0.73758845881933088</v>
      </c>
      <c r="AM42" s="2">
        <f t="shared" ca="1" si="8"/>
        <v>0.66778531501455884</v>
      </c>
    </row>
    <row r="43" spans="2:39" x14ac:dyDescent="0.2">
      <c r="D43" s="6">
        <f t="shared" si="9"/>
        <v>37101</v>
      </c>
      <c r="E43" s="7">
        <f t="shared" si="0"/>
        <v>7.665982203969883E-2</v>
      </c>
      <c r="G43" s="5">
        <f t="shared" ca="1" si="4"/>
        <v>4.7073993689713243</v>
      </c>
      <c r="H43" s="5">
        <f t="shared" ca="1" si="10"/>
        <v>-3.7823864267535305E-2</v>
      </c>
      <c r="I43" s="4">
        <f t="shared" si="5"/>
        <v>30</v>
      </c>
      <c r="J43" s="4">
        <f t="shared" si="11"/>
        <v>0</v>
      </c>
      <c r="K43" s="4"/>
      <c r="L43" s="5"/>
      <c r="M43" s="18">
        <f t="shared" si="12"/>
        <v>0.78461774132376083</v>
      </c>
      <c r="N43" s="4">
        <f t="shared" si="13"/>
        <v>10</v>
      </c>
      <c r="O43" s="5">
        <f t="shared" si="1"/>
        <v>0.57677556359594606</v>
      </c>
      <c r="Q43" s="4">
        <f t="shared" ca="1" si="6"/>
        <v>6.3055924540101227</v>
      </c>
      <c r="R43" s="5">
        <f t="shared" ca="1" si="14"/>
        <v>-0.24306981475964307</v>
      </c>
      <c r="S43" s="5"/>
      <c r="T43" s="5">
        <f t="shared" si="2"/>
        <v>1.3395065852226684</v>
      </c>
      <c r="U43" s="5">
        <f t="shared" ca="1" si="15"/>
        <v>4.7073993689713243</v>
      </c>
      <c r="V43" s="5">
        <f t="shared" ca="1" si="16"/>
        <v>-0.24306981475964387</v>
      </c>
      <c r="W43" s="5">
        <f t="shared" ca="1" si="17"/>
        <v>0</v>
      </c>
      <c r="X43" s="5"/>
      <c r="Y43" s="5">
        <f t="shared" ca="1" si="18"/>
        <v>8.0491169285323849E-16</v>
      </c>
      <c r="AA43" s="2">
        <f t="shared" ca="1" si="7"/>
        <v>-1.4326615685440292</v>
      </c>
      <c r="AB43" s="2">
        <f t="shared" ca="1" si="8"/>
        <v>0.97111918141628761</v>
      </c>
      <c r="AC43" s="2">
        <f t="shared" ca="1" si="8"/>
        <v>1.3149823414576489E-2</v>
      </c>
      <c r="AD43" s="2">
        <f t="shared" ca="1" si="8"/>
        <v>0.83482541227870344</v>
      </c>
      <c r="AE43" s="2">
        <f t="shared" ca="1" si="8"/>
        <v>0.26596895926275865</v>
      </c>
      <c r="AF43" s="2">
        <f t="shared" ca="1" si="8"/>
        <v>0.21214783996463416</v>
      </c>
      <c r="AG43" s="2">
        <f t="shared" ca="1" si="8"/>
        <v>0.37587945765715958</v>
      </c>
      <c r="AH43" s="2">
        <f t="shared" ca="1" si="8"/>
        <v>0.31193937235285174</v>
      </c>
      <c r="AI43" s="2">
        <f t="shared" ca="1" si="8"/>
        <v>0.22967500231062665</v>
      </c>
      <c r="AJ43" s="2">
        <f t="shared" ca="1" si="8"/>
        <v>0.26016318451103704</v>
      </c>
      <c r="AK43" s="2">
        <f t="shared" ca="1" si="8"/>
        <v>0.37193668681401093</v>
      </c>
      <c r="AL43" s="2">
        <f t="shared" ca="1" si="8"/>
        <v>4.2282056398424972E-3</v>
      </c>
      <c r="AM43" s="2">
        <f t="shared" ca="1" si="8"/>
        <v>0.71630530583348218</v>
      </c>
    </row>
    <row r="44" spans="2:39" x14ac:dyDescent="0.2">
      <c r="D44" s="6">
        <f t="shared" si="9"/>
        <v>37102</v>
      </c>
      <c r="E44" s="7">
        <f t="shared" si="0"/>
        <v>7.939767282683094E-2</v>
      </c>
      <c r="G44" s="5">
        <f t="shared" ca="1" si="4"/>
        <v>4.5990950805966406</v>
      </c>
      <c r="H44" s="5">
        <f t="shared" ca="1" si="10"/>
        <v>-2.3276042041957667E-2</v>
      </c>
      <c r="I44" s="4">
        <f t="shared" si="5"/>
        <v>30</v>
      </c>
      <c r="J44" s="4">
        <f t="shared" si="11"/>
        <v>0</v>
      </c>
      <c r="K44" s="4"/>
      <c r="L44" s="5">
        <f ca="1">CORREL(H44:$H$75,J44:$J$75)</f>
        <v>0.67753205577524345</v>
      </c>
      <c r="M44" s="18">
        <f t="shared" si="12"/>
        <v>0.7920980714777115</v>
      </c>
      <c r="N44" s="4">
        <f t="shared" si="13"/>
        <v>10</v>
      </c>
      <c r="O44" s="5">
        <f t="shared" si="1"/>
        <v>0.58047051210562328</v>
      </c>
      <c r="Q44" s="4">
        <f t="shared" ca="1" si="6"/>
        <v>6.160518146524379</v>
      </c>
      <c r="R44" s="5">
        <f t="shared" ca="1" si="14"/>
        <v>-0.14507430748574368</v>
      </c>
      <c r="S44" s="5"/>
      <c r="T44" s="5">
        <f t="shared" si="2"/>
        <v>1.3395065852226684</v>
      </c>
      <c r="U44" s="5">
        <f t="shared" ca="1" si="15"/>
        <v>4.5990950805966406</v>
      </c>
      <c r="V44" s="5">
        <f t="shared" ca="1" si="16"/>
        <v>-0.14507430748574363</v>
      </c>
      <c r="W44" s="5">
        <f t="shared" ca="1" si="17"/>
        <v>0</v>
      </c>
      <c r="X44" s="5"/>
      <c r="Y44" s="5">
        <f t="shared" ca="1" si="18"/>
        <v>0</v>
      </c>
      <c r="AA44" s="2">
        <f t="shared" ca="1" si="7"/>
        <v>-0.87659972744022596</v>
      </c>
      <c r="AB44" s="2">
        <f t="shared" ca="1" si="8"/>
        <v>0.11006891484867365</v>
      </c>
      <c r="AC44" s="2">
        <f t="shared" ca="1" si="8"/>
        <v>0.73993097605669</v>
      </c>
      <c r="AD44" s="2">
        <f t="shared" ca="1" si="8"/>
        <v>0.74526227982777515</v>
      </c>
      <c r="AE44" s="2">
        <f t="shared" ca="1" si="8"/>
        <v>0.10349304973036555</v>
      </c>
      <c r="AF44" s="2">
        <f t="shared" ca="1" si="8"/>
        <v>0.90198230910210431</v>
      </c>
      <c r="AG44" s="2">
        <f t="shared" ca="1" si="8"/>
        <v>0.87306330123249842</v>
      </c>
      <c r="AH44" s="2">
        <f t="shared" ca="1" si="8"/>
        <v>1.4599704967448779E-2</v>
      </c>
      <c r="AI44" s="2">
        <f t="shared" ca="1" si="8"/>
        <v>0.24787294225108525</v>
      </c>
      <c r="AJ44" s="2">
        <f t="shared" ca="1" si="8"/>
        <v>0.39900697536306906</v>
      </c>
      <c r="AK44" s="2">
        <f t="shared" ca="1" si="8"/>
        <v>0.2821154900129238</v>
      </c>
      <c r="AL44" s="2">
        <f t="shared" ca="1" si="8"/>
        <v>0.43047873683335625</v>
      </c>
      <c r="AM44" s="2">
        <f t="shared" ca="1" si="8"/>
        <v>0.27552559233378449</v>
      </c>
    </row>
    <row r="45" spans="2:39" x14ac:dyDescent="0.2">
      <c r="D45" s="6">
        <f t="shared" si="9"/>
        <v>37103</v>
      </c>
      <c r="E45" s="7">
        <f t="shared" si="0"/>
        <v>8.2135523613963035E-2</v>
      </c>
      <c r="G45" s="5">
        <f t="shared" ref="G45:G75" ca="1" si="19">G44*EXP(-0.5*$D$10^2*(E45-E44)+$D$10*AA45*SQRT(E45-E44))</f>
        <v>4.5951888787601805</v>
      </c>
      <c r="H45" s="5">
        <f t="shared" ca="1" si="10"/>
        <v>-8.4970229084698867E-4</v>
      </c>
      <c r="I45" s="4">
        <f t="shared" si="5"/>
        <v>30</v>
      </c>
      <c r="J45" s="4">
        <f t="shared" si="11"/>
        <v>0</v>
      </c>
      <c r="K45" s="4"/>
      <c r="L45" s="5"/>
      <c r="M45" s="18">
        <f t="shared" si="12"/>
        <v>0.8</v>
      </c>
      <c r="N45" s="4">
        <f t="shared" si="13"/>
        <v>10</v>
      </c>
      <c r="O45" s="5">
        <f t="shared" si="1"/>
        <v>0.58423739467217717</v>
      </c>
      <c r="Q45" s="4">
        <f t="shared" ca="1" si="6"/>
        <v>6.1552857634412321</v>
      </c>
      <c r="R45" s="5">
        <f t="shared" ca="1" si="14"/>
        <v>-5.2323830831468854E-3</v>
      </c>
      <c r="S45" s="5"/>
      <c r="T45" s="5">
        <f t="shared" si="2"/>
        <v>1.3395065852226682</v>
      </c>
      <c r="U45" s="5">
        <f t="shared" ca="1" si="15"/>
        <v>4.5951888787601805</v>
      </c>
      <c r="V45" s="5">
        <f t="shared" ca="1" si="16"/>
        <v>-5.2323830831472878E-3</v>
      </c>
      <c r="W45" s="5">
        <f t="shared" ca="1" si="17"/>
        <v>0</v>
      </c>
      <c r="X45" s="5"/>
      <c r="Y45" s="5">
        <f t="shared" ca="1" si="18"/>
        <v>4.0245584642661925E-16</v>
      </c>
      <c r="AA45" s="2">
        <f t="shared" ca="1" si="7"/>
        <v>6.3091795326197797E-4</v>
      </c>
      <c r="AB45" s="2">
        <f t="shared" ca="1" si="8"/>
        <v>0.45034820276394572</v>
      </c>
      <c r="AC45" s="2">
        <f t="shared" ca="1" si="8"/>
        <v>0.56579054233601012</v>
      </c>
      <c r="AD45" s="2">
        <f t="shared" ca="1" si="8"/>
        <v>0.58922160278749802</v>
      </c>
      <c r="AE45" s="2">
        <f t="shared" ca="1" si="8"/>
        <v>2.3432499884021629E-2</v>
      </c>
      <c r="AF45" s="2">
        <f t="shared" ca="1" si="8"/>
        <v>0.78508074013833018</v>
      </c>
      <c r="AG45" s="2">
        <f t="shared" ca="1" si="8"/>
        <v>0.15944918688221543</v>
      </c>
      <c r="AH45" s="2">
        <f t="shared" ca="1" si="8"/>
        <v>0.15880146720010302</v>
      </c>
      <c r="AI45" s="2">
        <f t="shared" ca="1" si="8"/>
        <v>0.9623669021283886</v>
      </c>
      <c r="AJ45" s="2">
        <f t="shared" ca="1" si="8"/>
        <v>0.37463502858742537</v>
      </c>
      <c r="AK45" s="2">
        <f t="shared" ca="1" si="8"/>
        <v>0.11841197131100434</v>
      </c>
      <c r="AL45" s="2">
        <f t="shared" ca="1" si="8"/>
        <v>0.83471457148754902</v>
      </c>
      <c r="AM45" s="2">
        <f t="shared" ca="1" si="8"/>
        <v>0.97837820244677132</v>
      </c>
    </row>
    <row r="46" spans="2:39" x14ac:dyDescent="0.2">
      <c r="B46" t="s">
        <v>29</v>
      </c>
      <c r="D46" s="8">
        <f t="shared" si="9"/>
        <v>37104</v>
      </c>
      <c r="E46" s="9">
        <f t="shared" si="0"/>
        <v>8.4873374401095145E-2</v>
      </c>
      <c r="G46" s="5">
        <f t="shared" ca="1" si="19"/>
        <v>4.7799001316210177</v>
      </c>
      <c r="H46" s="5">
        <f t="shared" ca="1" si="10"/>
        <v>3.9409793076246619E-2</v>
      </c>
      <c r="I46" s="4">
        <f t="shared" si="5"/>
        <v>30</v>
      </c>
      <c r="J46" s="4">
        <f t="shared" si="11"/>
        <v>0</v>
      </c>
      <c r="K46" s="4"/>
      <c r="L46" s="5"/>
      <c r="M46" s="18">
        <f t="shared" si="12"/>
        <v>0.8</v>
      </c>
      <c r="N46" s="4">
        <f t="shared" si="13"/>
        <v>10</v>
      </c>
      <c r="O46" s="5">
        <f t="shared" si="1"/>
        <v>0.59422508216656589</v>
      </c>
      <c r="Q46" s="4">
        <f t="shared" ca="1" si="6"/>
        <v>6.4027077030130517</v>
      </c>
      <c r="R46" s="5">
        <f t="shared" ca="1" si="14"/>
        <v>0.24742193957181957</v>
      </c>
      <c r="S46" s="5"/>
      <c r="T46" s="5">
        <f t="shared" si="2"/>
        <v>1.3395065852226682</v>
      </c>
      <c r="U46" s="5">
        <f t="shared" ca="1" si="15"/>
        <v>4.7799001316210177</v>
      </c>
      <c r="V46" s="5">
        <f t="shared" ca="1" si="16"/>
        <v>0.24742193957182088</v>
      </c>
      <c r="W46" s="5">
        <f t="shared" ca="1" si="17"/>
        <v>0</v>
      </c>
      <c r="X46" s="5"/>
      <c r="Y46" s="5">
        <f t="shared" ca="1" si="18"/>
        <v>-1.3045120539345589E-15</v>
      </c>
      <c r="AA46" s="2">
        <f t="shared" ca="1" si="7"/>
        <v>0.96240584758739978</v>
      </c>
      <c r="AB46" s="2">
        <f t="shared" ca="1" si="8"/>
        <v>1.568745631970192E-2</v>
      </c>
      <c r="AC46" s="2">
        <f t="shared" ca="1" si="8"/>
        <v>0.48907459535641185</v>
      </c>
      <c r="AD46" s="2">
        <f t="shared" ca="1" si="8"/>
        <v>0.54818998276879893</v>
      </c>
      <c r="AE46" s="2">
        <f t="shared" ca="1" si="8"/>
        <v>0.99241701896850321</v>
      </c>
      <c r="AF46" s="2">
        <f t="shared" ca="1" si="8"/>
        <v>0.78705757652647057</v>
      </c>
      <c r="AG46" s="2">
        <f t="shared" ca="1" si="8"/>
        <v>0.31585885413225434</v>
      </c>
      <c r="AH46" s="2">
        <f t="shared" ca="1" si="8"/>
        <v>0.73540209096815379</v>
      </c>
      <c r="AI46" s="2">
        <f t="shared" ca="1" si="8"/>
        <v>0.56891024539314006</v>
      </c>
      <c r="AJ46" s="2">
        <f t="shared" ca="1" si="8"/>
        <v>0.88442448346508329</v>
      </c>
      <c r="AK46" s="2">
        <f t="shared" ca="1" si="8"/>
        <v>0.12956718684874868</v>
      </c>
      <c r="AL46" s="2">
        <f t="shared" ca="1" si="8"/>
        <v>0.7778707639826633</v>
      </c>
      <c r="AM46" s="2">
        <f t="shared" ca="1" si="8"/>
        <v>0.71794559285747028</v>
      </c>
    </row>
    <row r="47" spans="2:39" x14ac:dyDescent="0.2">
      <c r="D47" s="8">
        <f t="shared" si="9"/>
        <v>37105</v>
      </c>
      <c r="E47" s="9">
        <f t="shared" ref="E47:E75" si="20">(D47-$D$4)/365.25</f>
        <v>8.761122518822724E-2</v>
      </c>
      <c r="G47" s="5">
        <f t="shared" ca="1" si="19"/>
        <v>4.7014131763666738</v>
      </c>
      <c r="H47" s="5">
        <f t="shared" ca="1" si="10"/>
        <v>-1.6556513973996063E-2</v>
      </c>
      <c r="I47" s="4">
        <f t="shared" si="5"/>
        <v>30</v>
      </c>
      <c r="J47" s="4">
        <f t="shared" si="11"/>
        <v>0</v>
      </c>
      <c r="K47" s="4"/>
      <c r="L47" s="5"/>
      <c r="M47" s="18">
        <f t="shared" si="12"/>
        <v>0.8</v>
      </c>
      <c r="N47" s="4">
        <f t="shared" si="13"/>
        <v>10</v>
      </c>
      <c r="O47" s="5">
        <f t="shared" ref="O47:O74" si="21">MIN($J$10*$D$10*SQRT($E$75-$E$59)/(M47*SQRT($E$75-E47)),$J$10)</f>
        <v>0.60474315681476354</v>
      </c>
      <c r="Q47" s="4">
        <f t="shared" ref="Q47:Q75" ca="1" si="22">$G$11*(G47*(I47-$G$8)+G47*M47*N47*O47*SQRT($E$75-E47))</f>
        <v>6.2975739095957817</v>
      </c>
      <c r="R47" s="5">
        <f t="shared" ca="1" si="14"/>
        <v>-0.10513379341727003</v>
      </c>
      <c r="S47" s="5"/>
      <c r="T47" s="5">
        <f t="shared" ref="T47:T75" si="23">$G$11*((I47-$G$8)+M47*N47*O47*SQRT($E$75-E47))</f>
        <v>1.3395065852226684</v>
      </c>
      <c r="U47" s="5">
        <f t="shared" ca="1" si="15"/>
        <v>4.7014131763666738</v>
      </c>
      <c r="V47" s="5">
        <f t="shared" ca="1" si="16"/>
        <v>-0.10513379341727055</v>
      </c>
      <c r="W47" s="5">
        <f t="shared" ca="1" si="17"/>
        <v>0</v>
      </c>
      <c r="X47" s="5"/>
      <c r="Y47" s="5">
        <f t="shared" ca="1" si="18"/>
        <v>5.2735593669694936E-16</v>
      </c>
      <c r="AA47" s="2">
        <f t="shared" ca="1" si="7"/>
        <v>-0.37459528802856212</v>
      </c>
      <c r="AB47" s="2">
        <f t="shared" ca="1" si="8"/>
        <v>6.5694146201336623E-2</v>
      </c>
      <c r="AC47" s="2">
        <f t="shared" ca="1" si="8"/>
        <v>0.1507491944364685</v>
      </c>
      <c r="AD47" s="2">
        <f t="shared" ca="1" si="8"/>
        <v>0.31182902776194166</v>
      </c>
      <c r="AE47" s="2">
        <f t="shared" ca="1" si="8"/>
        <v>0.85053340482976891</v>
      </c>
      <c r="AF47" s="2">
        <f t="shared" ca="1" si="8"/>
        <v>0.38416398968639387</v>
      </c>
      <c r="AG47" s="2">
        <f t="shared" ca="1" si="8"/>
        <v>0.77314430917417221</v>
      </c>
      <c r="AH47" s="2">
        <f t="shared" ca="1" si="8"/>
        <v>4.1649539092338372E-2</v>
      </c>
      <c r="AI47" s="2">
        <f t="shared" ca="1" si="8"/>
        <v>0.65307979587100873</v>
      </c>
      <c r="AJ47" s="2">
        <f t="shared" ca="1" si="8"/>
        <v>0.84991662462227846</v>
      </c>
      <c r="AK47" s="2">
        <f t="shared" ca="1" si="8"/>
        <v>0.15662411544933985</v>
      </c>
      <c r="AL47" s="2">
        <f t="shared" ca="1" si="8"/>
        <v>0.64291523231102554</v>
      </c>
      <c r="AM47" s="2">
        <f t="shared" ca="1" si="8"/>
        <v>0.74510533253536504</v>
      </c>
    </row>
    <row r="48" spans="2:39" x14ac:dyDescent="0.2">
      <c r="D48" s="8">
        <f t="shared" si="9"/>
        <v>37106</v>
      </c>
      <c r="E48" s="9">
        <f t="shared" si="20"/>
        <v>9.034907597535935E-2</v>
      </c>
      <c r="G48" s="5">
        <f t="shared" ca="1" si="19"/>
        <v>4.4091303718703134</v>
      </c>
      <c r="H48" s="5">
        <f t="shared" ca="1" si="10"/>
        <v>-6.4185663918678082E-2</v>
      </c>
      <c r="I48" s="4">
        <f t="shared" si="5"/>
        <v>30</v>
      </c>
      <c r="J48" s="4">
        <f t="shared" si="11"/>
        <v>0</v>
      </c>
      <c r="K48" s="4"/>
      <c r="L48" s="5"/>
      <c r="M48" s="18">
        <f t="shared" si="12"/>
        <v>0.8</v>
      </c>
      <c r="N48" s="4">
        <f t="shared" si="13"/>
        <v>10</v>
      </c>
      <c r="O48" s="5">
        <f t="shared" si="21"/>
        <v>0.61584028713560079</v>
      </c>
      <c r="Q48" s="4">
        <f t="shared" ca="1" si="22"/>
        <v>5.906059168225557</v>
      </c>
      <c r="R48" s="5">
        <f t="shared" ca="1" si="14"/>
        <v>-0.39151474137022468</v>
      </c>
      <c r="S48" s="5"/>
      <c r="T48" s="5">
        <f t="shared" si="23"/>
        <v>1.3395065852226684</v>
      </c>
      <c r="U48" s="5">
        <f t="shared" ca="1" si="15"/>
        <v>4.4091303718703134</v>
      </c>
      <c r="V48" s="5">
        <f t="shared" ca="1" si="16"/>
        <v>-0.39151474137022446</v>
      </c>
      <c r="W48" s="5">
        <f t="shared" ca="1" si="17"/>
        <v>0</v>
      </c>
      <c r="X48" s="5"/>
      <c r="Y48" s="5">
        <f t="shared" ca="1" si="18"/>
        <v>0</v>
      </c>
      <c r="AA48" s="2">
        <f t="shared" ca="1" si="7"/>
        <v>-1.5124267963197013</v>
      </c>
      <c r="AB48" s="2">
        <f t="shared" ref="AB48:AM69" ca="1" si="24">RAND()</f>
        <v>0.21924966972967863</v>
      </c>
      <c r="AC48" s="2">
        <f t="shared" ca="1" si="24"/>
        <v>5.5459370706663513E-2</v>
      </c>
      <c r="AD48" s="2">
        <f t="shared" ca="1" si="24"/>
        <v>0.51850732368527275</v>
      </c>
      <c r="AE48" s="2">
        <f t="shared" ca="1" si="24"/>
        <v>0.15605559661201462</v>
      </c>
      <c r="AF48" s="2">
        <f t="shared" ca="1" si="24"/>
        <v>0.23870774270958839</v>
      </c>
      <c r="AG48" s="2">
        <f t="shared" ca="1" si="24"/>
        <v>0.50352927426308025</v>
      </c>
      <c r="AH48" s="2">
        <f t="shared" ca="1" si="24"/>
        <v>1.0343805630918967E-2</v>
      </c>
      <c r="AI48" s="2">
        <f t="shared" ca="1" si="24"/>
        <v>0.61738164294793274</v>
      </c>
      <c r="AJ48" s="2">
        <f t="shared" ca="1" si="24"/>
        <v>0.12303417350717938</v>
      </c>
      <c r="AK48" s="2">
        <f t="shared" ca="1" si="24"/>
        <v>0.89350433567626542</v>
      </c>
      <c r="AL48" s="2">
        <f t="shared" ca="1" si="24"/>
        <v>0.2383439987592767</v>
      </c>
      <c r="AM48" s="2">
        <f t="shared" ca="1" si="24"/>
        <v>0.91345626945242797</v>
      </c>
    </row>
    <row r="49" spans="2:54" x14ac:dyDescent="0.2">
      <c r="D49" s="8">
        <f t="shared" si="9"/>
        <v>37107</v>
      </c>
      <c r="E49" s="9">
        <f t="shared" si="20"/>
        <v>9.3086926762491445E-2</v>
      </c>
      <c r="G49" s="5">
        <f t="shared" ca="1" si="19"/>
        <v>4.3959287515085057</v>
      </c>
      <c r="H49" s="5">
        <f t="shared" ca="1" si="10"/>
        <v>-2.9986465892176441E-3</v>
      </c>
      <c r="I49" s="4">
        <f t="shared" si="5"/>
        <v>30</v>
      </c>
      <c r="J49" s="4">
        <f t="shared" si="11"/>
        <v>0</v>
      </c>
      <c r="K49" s="4"/>
      <c r="L49" s="5"/>
      <c r="M49" s="18">
        <f t="shared" si="12"/>
        <v>0.8</v>
      </c>
      <c r="N49" s="4">
        <f t="shared" si="13"/>
        <v>10</v>
      </c>
      <c r="O49" s="5">
        <f t="shared" si="21"/>
        <v>0.62757163244218894</v>
      </c>
      <c r="Q49" s="4">
        <f t="shared" ca="1" si="22"/>
        <v>5.8883755108153064</v>
      </c>
      <c r="R49" s="5">
        <f t="shared" ca="1" si="14"/>
        <v>-1.7683657410250575E-2</v>
      </c>
      <c r="S49" s="5"/>
      <c r="T49" s="5">
        <f t="shared" si="23"/>
        <v>1.3395065852226684</v>
      </c>
      <c r="U49" s="5">
        <f t="shared" ca="1" si="15"/>
        <v>4.3959287515085057</v>
      </c>
      <c r="V49" s="5">
        <f t="shared" ca="1" si="16"/>
        <v>-1.7683657410251106E-2</v>
      </c>
      <c r="W49" s="5">
        <f t="shared" ca="1" si="17"/>
        <v>0</v>
      </c>
      <c r="X49" s="5"/>
      <c r="Y49" s="5">
        <f t="shared" ca="1" si="18"/>
        <v>5.3082538364890297E-16</v>
      </c>
      <c r="AA49" s="2">
        <f t="shared" ca="1" si="7"/>
        <v>-5.0706058144122323E-2</v>
      </c>
      <c r="AB49" s="2">
        <f t="shared" ca="1" si="24"/>
        <v>0.76457369777506001</v>
      </c>
      <c r="AC49" s="2">
        <f t="shared" ca="1" si="24"/>
        <v>0.9298994155011302</v>
      </c>
      <c r="AD49" s="2">
        <f t="shared" ca="1" si="24"/>
        <v>0.22150693389154674</v>
      </c>
      <c r="AE49" s="2">
        <f t="shared" ca="1" si="24"/>
        <v>0.56155506863248239</v>
      </c>
      <c r="AF49" s="2">
        <f t="shared" ca="1" si="24"/>
        <v>3.6896619340360481E-2</v>
      </c>
      <c r="AG49" s="2">
        <f t="shared" ca="1" si="24"/>
        <v>0.74901634598036493</v>
      </c>
      <c r="AH49" s="2">
        <f t="shared" ca="1" si="24"/>
        <v>0.77783938838834277</v>
      </c>
      <c r="AI49" s="2">
        <f t="shared" ca="1" si="24"/>
        <v>0.48750180662285603</v>
      </c>
      <c r="AJ49" s="2">
        <f t="shared" ca="1" si="24"/>
        <v>0.14703456235451384</v>
      </c>
      <c r="AK49" s="2">
        <f t="shared" ca="1" si="24"/>
        <v>0.39645918208152053</v>
      </c>
      <c r="AL49" s="2">
        <f t="shared" ca="1" si="24"/>
        <v>0.7577729924642902</v>
      </c>
      <c r="AM49" s="2">
        <f t="shared" ca="1" si="24"/>
        <v>0.11923792882341067</v>
      </c>
    </row>
    <row r="50" spans="2:54" x14ac:dyDescent="0.2">
      <c r="D50" s="8">
        <f t="shared" si="9"/>
        <v>37108</v>
      </c>
      <c r="E50" s="9">
        <f t="shared" si="20"/>
        <v>9.5824777549623541E-2</v>
      </c>
      <c r="G50" s="5">
        <f t="shared" ca="1" si="19"/>
        <v>4.4227782808936231</v>
      </c>
      <c r="H50" s="5">
        <f t="shared" ca="1" si="10"/>
        <v>6.0892401230421009E-3</v>
      </c>
      <c r="I50" s="4">
        <f t="shared" si="5"/>
        <v>30</v>
      </c>
      <c r="J50" s="4">
        <f t="shared" si="11"/>
        <v>0</v>
      </c>
      <c r="K50" s="4"/>
      <c r="L50" s="5"/>
      <c r="M50" s="18">
        <f t="shared" si="12"/>
        <v>0.8</v>
      </c>
      <c r="N50" s="4">
        <f t="shared" si="13"/>
        <v>10</v>
      </c>
      <c r="O50" s="5">
        <f t="shared" si="21"/>
        <v>0.6399999999999999</v>
      </c>
      <c r="Q50" s="4">
        <f t="shared" ca="1" si="22"/>
        <v>5.9243406322368006</v>
      </c>
      <c r="R50" s="5">
        <f t="shared" ca="1" si="14"/>
        <v>3.5965121421494217E-2</v>
      </c>
      <c r="S50" s="5"/>
      <c r="T50" s="5">
        <f t="shared" si="23"/>
        <v>1.3395065852226682</v>
      </c>
      <c r="U50" s="5">
        <f t="shared" ca="1" si="15"/>
        <v>4.4227782808936231</v>
      </c>
      <c r="V50" s="5">
        <f t="shared" ca="1" si="16"/>
        <v>3.5965121421494328E-2</v>
      </c>
      <c r="W50" s="5">
        <f t="shared" ca="1" si="17"/>
        <v>0</v>
      </c>
      <c r="X50" s="5"/>
      <c r="Y50" s="5">
        <f t="shared" ca="1" si="18"/>
        <v>-1.1102230246251565E-16</v>
      </c>
      <c r="AA50" s="2">
        <f t="shared" ca="1" si="7"/>
        <v>0.16639804421754789</v>
      </c>
      <c r="AB50" s="2">
        <f t="shared" ca="1" si="24"/>
        <v>0.67804703100181252</v>
      </c>
      <c r="AC50" s="2">
        <f t="shared" ca="1" si="24"/>
        <v>0.79458542617219152</v>
      </c>
      <c r="AD50" s="2">
        <f t="shared" ca="1" si="24"/>
        <v>0.23605185328692102</v>
      </c>
      <c r="AE50" s="2">
        <f t="shared" ca="1" si="24"/>
        <v>0.37020441899115752</v>
      </c>
      <c r="AF50" s="2">
        <f t="shared" ca="1" si="24"/>
        <v>0.2166992693334796</v>
      </c>
      <c r="AG50" s="2">
        <f t="shared" ca="1" si="24"/>
        <v>0.99641185208129246</v>
      </c>
      <c r="AH50" s="2">
        <f t="shared" ca="1" si="24"/>
        <v>0.95618134243228192</v>
      </c>
      <c r="AI50" s="2">
        <f t="shared" ca="1" si="24"/>
        <v>0.9315878038648443</v>
      </c>
      <c r="AJ50" s="2">
        <f t="shared" ca="1" si="24"/>
        <v>4.1170407839707823E-2</v>
      </c>
      <c r="AK50" s="2">
        <f t="shared" ca="1" si="24"/>
        <v>8.4447539357274115E-3</v>
      </c>
      <c r="AL50" s="2">
        <f t="shared" ca="1" si="24"/>
        <v>0.41432604521452765</v>
      </c>
      <c r="AM50" s="2">
        <f t="shared" ca="1" si="24"/>
        <v>0.52268784006360414</v>
      </c>
    </row>
    <row r="51" spans="2:54" x14ac:dyDescent="0.2">
      <c r="D51" s="8">
        <f t="shared" si="9"/>
        <v>37109</v>
      </c>
      <c r="E51" s="9">
        <f t="shared" si="20"/>
        <v>9.856262833675565E-2</v>
      </c>
      <c r="G51" s="5">
        <f t="shared" ca="1" si="19"/>
        <v>4.474231800113782</v>
      </c>
      <c r="H51" s="5">
        <f t="shared" ca="1" si="10"/>
        <v>1.1566603251751285E-2</v>
      </c>
      <c r="I51" s="4">
        <f t="shared" si="5"/>
        <v>30</v>
      </c>
      <c r="J51" s="4">
        <f t="shared" si="11"/>
        <v>0</v>
      </c>
      <c r="K51" s="4"/>
      <c r="L51" s="5"/>
      <c r="M51" s="18">
        <f t="shared" si="12"/>
        <v>0.8</v>
      </c>
      <c r="N51" s="4">
        <f t="shared" si="13"/>
        <v>10</v>
      </c>
      <c r="O51" s="5">
        <f t="shared" si="21"/>
        <v>0.65319726474218087</v>
      </c>
      <c r="Q51" s="4">
        <f t="shared" ca="1" si="22"/>
        <v>5.993262960065084</v>
      </c>
      <c r="R51" s="5">
        <f t="shared" ca="1" si="14"/>
        <v>6.8922327828283336E-2</v>
      </c>
      <c r="S51" s="5"/>
      <c r="T51" s="5">
        <f t="shared" si="23"/>
        <v>1.3395065852226684</v>
      </c>
      <c r="U51" s="5">
        <f t="shared" ca="1" si="15"/>
        <v>4.474231800113782</v>
      </c>
      <c r="V51" s="5">
        <f t="shared" ca="1" si="16"/>
        <v>6.8922327828283891E-2</v>
      </c>
      <c r="W51" s="5">
        <f t="shared" ca="1" si="17"/>
        <v>0</v>
      </c>
      <c r="X51" s="5"/>
      <c r="Y51" s="5">
        <f t="shared" ca="1" si="18"/>
        <v>-5.5511151231257827E-16</v>
      </c>
      <c r="AA51" s="2">
        <f t="shared" ca="1" si="7"/>
        <v>0.29724892770877176</v>
      </c>
      <c r="AB51" s="2">
        <f t="shared" ca="1" si="24"/>
        <v>0.60097298323264947</v>
      </c>
      <c r="AC51" s="2">
        <f t="shared" ca="1" si="24"/>
        <v>0.17760177322900306</v>
      </c>
      <c r="AD51" s="2">
        <f t="shared" ca="1" si="24"/>
        <v>0.35766270379742371</v>
      </c>
      <c r="AE51" s="2">
        <f t="shared" ca="1" si="24"/>
        <v>0.73326183886651042</v>
      </c>
      <c r="AF51" s="2">
        <f t="shared" ca="1" si="24"/>
        <v>0.63802594167275972</v>
      </c>
      <c r="AG51" s="2">
        <f t="shared" ca="1" si="24"/>
        <v>0.96663572841727619</v>
      </c>
      <c r="AH51" s="2">
        <f t="shared" ca="1" si="24"/>
        <v>0.64072800109827699</v>
      </c>
      <c r="AI51" s="2">
        <f t="shared" ca="1" si="24"/>
        <v>0.69871779112167165</v>
      </c>
      <c r="AJ51" s="2">
        <f t="shared" ca="1" si="24"/>
        <v>5.8391086291690431E-2</v>
      </c>
      <c r="AK51" s="2">
        <f t="shared" ca="1" si="24"/>
        <v>0.27049260067624081</v>
      </c>
      <c r="AL51" s="2">
        <f t="shared" ca="1" si="24"/>
        <v>0.25554886959058121</v>
      </c>
      <c r="AM51" s="2">
        <f t="shared" ca="1" si="24"/>
        <v>0.89920960971468777</v>
      </c>
    </row>
    <row r="52" spans="2:54" x14ac:dyDescent="0.2">
      <c r="D52" s="8">
        <f t="shared" si="9"/>
        <v>37110</v>
      </c>
      <c r="E52" s="9">
        <f t="shared" si="20"/>
        <v>0.10130047912388775</v>
      </c>
      <c r="G52" s="5">
        <f t="shared" ca="1" si="19"/>
        <v>4.8500702275463725</v>
      </c>
      <c r="H52" s="5">
        <f t="shared" ca="1" si="10"/>
        <v>8.0658512539336688E-2</v>
      </c>
      <c r="I52" s="4">
        <f t="shared" si="5"/>
        <v>30</v>
      </c>
      <c r="J52" s="4">
        <f t="shared" si="11"/>
        <v>0</v>
      </c>
      <c r="K52" s="4"/>
      <c r="L52" s="5"/>
      <c r="M52" s="18">
        <f t="shared" si="12"/>
        <v>0.8</v>
      </c>
      <c r="N52" s="4">
        <f t="shared" si="13"/>
        <v>10</v>
      </c>
      <c r="O52" s="5">
        <f t="shared" si="21"/>
        <v>0.66724612498263924</v>
      </c>
      <c r="Q52" s="4">
        <f t="shared" ca="1" si="22"/>
        <v>6.4967010085907715</v>
      </c>
      <c r="R52" s="5">
        <f t="shared" ca="1" si="14"/>
        <v>0.50343804852568752</v>
      </c>
      <c r="S52" s="5"/>
      <c r="T52" s="5">
        <f t="shared" si="23"/>
        <v>1.3395065852226684</v>
      </c>
      <c r="U52" s="5">
        <f t="shared" ca="1" si="15"/>
        <v>4.8500702275463725</v>
      </c>
      <c r="V52" s="5">
        <f t="shared" ca="1" si="16"/>
        <v>0.50343804852568708</v>
      </c>
      <c r="W52" s="5">
        <f t="shared" ca="1" si="17"/>
        <v>0</v>
      </c>
      <c r="X52" s="5"/>
      <c r="Y52" s="5">
        <f t="shared" ca="1" si="18"/>
        <v>0</v>
      </c>
      <c r="AA52" s="2">
        <f t="shared" ca="1" si="7"/>
        <v>1.9478127409767785</v>
      </c>
      <c r="AB52" s="2">
        <f t="shared" ca="1" si="24"/>
        <v>0.75408703982374059</v>
      </c>
      <c r="AC52" s="2">
        <f t="shared" ca="1" si="24"/>
        <v>0.51933286028482861</v>
      </c>
      <c r="AD52" s="2">
        <f t="shared" ca="1" si="24"/>
        <v>0.43813622462778412</v>
      </c>
      <c r="AE52" s="2">
        <f t="shared" ca="1" si="24"/>
        <v>0.399395667241501</v>
      </c>
      <c r="AF52" s="2">
        <f t="shared" ca="1" si="24"/>
        <v>0.85467688208653536</v>
      </c>
      <c r="AG52" s="2">
        <f t="shared" ca="1" si="24"/>
        <v>0.22501361067733661</v>
      </c>
      <c r="AH52" s="2">
        <f t="shared" ca="1" si="24"/>
        <v>0.83859766451009254</v>
      </c>
      <c r="AI52" s="2">
        <f t="shared" ca="1" si="24"/>
        <v>0.95062752960772079</v>
      </c>
      <c r="AJ52" s="2">
        <f t="shared" ca="1" si="24"/>
        <v>0.2008440488853982</v>
      </c>
      <c r="AK52" s="2">
        <f t="shared" ca="1" si="24"/>
        <v>0.9597019391143059</v>
      </c>
      <c r="AL52" s="2">
        <f t="shared" ca="1" si="24"/>
        <v>0.9969086219216956</v>
      </c>
      <c r="AM52" s="2">
        <f t="shared" ca="1" si="24"/>
        <v>0.81049065219583905</v>
      </c>
    </row>
    <row r="53" spans="2:54" x14ac:dyDescent="0.2">
      <c r="D53" s="8">
        <f t="shared" si="9"/>
        <v>37111</v>
      </c>
      <c r="E53" s="9">
        <f t="shared" si="20"/>
        <v>0.10403832991101986</v>
      </c>
      <c r="G53" s="5">
        <f t="shared" ca="1" si="19"/>
        <v>4.84572908400619</v>
      </c>
      <c r="H53" s="5">
        <f t="shared" ca="1" si="10"/>
        <v>-8.9546899451476141E-4</v>
      </c>
      <c r="I53" s="4">
        <f t="shared" si="5"/>
        <v>30</v>
      </c>
      <c r="J53" s="4">
        <f t="shared" si="11"/>
        <v>0</v>
      </c>
      <c r="K53" s="4"/>
      <c r="L53" s="5"/>
      <c r="M53" s="18">
        <f t="shared" si="12"/>
        <v>0.8</v>
      </c>
      <c r="N53" s="4">
        <f t="shared" si="13"/>
        <v>10</v>
      </c>
      <c r="O53" s="5">
        <f t="shared" si="21"/>
        <v>0.68224229233795342</v>
      </c>
      <c r="Q53" s="4">
        <f t="shared" ca="1" si="22"/>
        <v>6.4908860182313006</v>
      </c>
      <c r="R53" s="5">
        <f t="shared" ca="1" si="14"/>
        <v>-5.8149903594708618E-3</v>
      </c>
      <c r="S53" s="5"/>
      <c r="T53" s="5">
        <f t="shared" si="23"/>
        <v>1.3395065852226684</v>
      </c>
      <c r="U53" s="5">
        <f t="shared" ca="1" si="15"/>
        <v>4.84572908400619</v>
      </c>
      <c r="V53" s="5">
        <f t="shared" ca="1" si="16"/>
        <v>-5.8149903594713831E-3</v>
      </c>
      <c r="W53" s="5">
        <f t="shared" ca="1" si="17"/>
        <v>0</v>
      </c>
      <c r="X53" s="5"/>
      <c r="Y53" s="5">
        <f t="shared" ca="1" si="18"/>
        <v>5.2128440453103053E-16</v>
      </c>
      <c r="AA53" s="2">
        <f t="shared" ca="1" si="7"/>
        <v>-4.6242084292558161E-4</v>
      </c>
      <c r="AB53" s="2">
        <f t="shared" ca="1" si="24"/>
        <v>0.66833610050988201</v>
      </c>
      <c r="AC53" s="2">
        <f t="shared" ca="1" si="24"/>
        <v>0.59890850049026534</v>
      </c>
      <c r="AD53" s="2">
        <f t="shared" ca="1" si="24"/>
        <v>0.79047781852642851</v>
      </c>
      <c r="AE53" s="2">
        <f t="shared" ca="1" si="24"/>
        <v>8.5119678102001939E-2</v>
      </c>
      <c r="AF53" s="2">
        <f t="shared" ca="1" si="24"/>
        <v>0.60813566185035628</v>
      </c>
      <c r="AG53" s="2">
        <f t="shared" ca="1" si="24"/>
        <v>0.70796604102009353</v>
      </c>
      <c r="AH53" s="2">
        <f t="shared" ca="1" si="24"/>
        <v>0.17566843671386378</v>
      </c>
      <c r="AI53" s="2">
        <f t="shared" ca="1" si="24"/>
        <v>0.92778731884645349</v>
      </c>
      <c r="AJ53" s="2">
        <f t="shared" ca="1" si="24"/>
        <v>0.13633113589990242</v>
      </c>
      <c r="AK53" s="2">
        <f t="shared" ca="1" si="24"/>
        <v>0.27211948938162633</v>
      </c>
      <c r="AL53" s="2">
        <f t="shared" ca="1" si="24"/>
        <v>0.86676573909713817</v>
      </c>
      <c r="AM53" s="2">
        <f t="shared" ca="1" si="24"/>
        <v>0.16192165871906306</v>
      </c>
    </row>
    <row r="54" spans="2:54" x14ac:dyDescent="0.2">
      <c r="D54" s="8">
        <f t="shared" si="9"/>
        <v>37112</v>
      </c>
      <c r="E54" s="9">
        <f t="shared" si="20"/>
        <v>0.10677618069815195</v>
      </c>
      <c r="G54" s="5">
        <f t="shared" ca="1" si="19"/>
        <v>5.0641725305684808</v>
      </c>
      <c r="H54" s="5">
        <f t="shared" ca="1" si="10"/>
        <v>4.4093038522465045E-2</v>
      </c>
      <c r="I54" s="4">
        <f t="shared" si="5"/>
        <v>30</v>
      </c>
      <c r="J54" s="4">
        <f t="shared" si="11"/>
        <v>0</v>
      </c>
      <c r="K54" s="4"/>
      <c r="L54" s="5"/>
      <c r="M54" s="18">
        <f t="shared" si="12"/>
        <v>0.8</v>
      </c>
      <c r="N54" s="4">
        <f t="shared" si="13"/>
        <v>10</v>
      </c>
      <c r="O54" s="5">
        <f t="shared" si="21"/>
        <v>0.69829724875517563</v>
      </c>
      <c r="Q54" s="4">
        <f t="shared" ca="1" si="22"/>
        <v>6.7834924534002257</v>
      </c>
      <c r="R54" s="5">
        <f t="shared" ca="1" si="14"/>
        <v>0.29260643516892504</v>
      </c>
      <c r="S54" s="5"/>
      <c r="T54" s="5">
        <f t="shared" si="23"/>
        <v>1.3395065852226684</v>
      </c>
      <c r="U54" s="5">
        <f t="shared" ca="1" si="15"/>
        <v>5.0641725305684808</v>
      </c>
      <c r="V54" s="5">
        <f t="shared" ca="1" si="16"/>
        <v>0.29260643516892471</v>
      </c>
      <c r="W54" s="5">
        <f t="shared" ca="1" si="17"/>
        <v>0</v>
      </c>
      <c r="X54" s="5"/>
      <c r="Y54" s="5">
        <f t="shared" ca="1" si="18"/>
        <v>0</v>
      </c>
      <c r="AA54" s="2">
        <f t="shared" ca="1" si="7"/>
        <v>1.0742857412230693</v>
      </c>
      <c r="AB54" s="2">
        <f t="shared" ca="1" si="24"/>
        <v>0.47677751311709526</v>
      </c>
      <c r="AC54" s="2">
        <f t="shared" ca="1" si="24"/>
        <v>0.12734944687428584</v>
      </c>
      <c r="AD54" s="2">
        <f t="shared" ca="1" si="24"/>
        <v>0.51313255609734743</v>
      </c>
      <c r="AE54" s="2">
        <f t="shared" ca="1" si="24"/>
        <v>0.96232534249127732</v>
      </c>
      <c r="AF54" s="2">
        <f t="shared" ca="1" si="24"/>
        <v>0.96774182564000089</v>
      </c>
      <c r="AG54" s="2">
        <f t="shared" ca="1" si="24"/>
        <v>0.89458688038745793</v>
      </c>
      <c r="AH54" s="2">
        <f t="shared" ca="1" si="24"/>
        <v>0.75762965474501387</v>
      </c>
      <c r="AI54" s="2">
        <f t="shared" ca="1" si="24"/>
        <v>0.10232279096637342</v>
      </c>
      <c r="AJ54" s="2">
        <f t="shared" ca="1" si="24"/>
        <v>0.51788608325272489</v>
      </c>
      <c r="AK54" s="2">
        <f t="shared" ca="1" si="24"/>
        <v>0.27467048227029311</v>
      </c>
      <c r="AL54" s="2">
        <f t="shared" ca="1" si="24"/>
        <v>0.70185473278596333</v>
      </c>
      <c r="AM54" s="2">
        <f t="shared" ca="1" si="24"/>
        <v>0.778008432595236</v>
      </c>
    </row>
    <row r="55" spans="2:54" x14ac:dyDescent="0.2">
      <c r="D55" s="8">
        <f t="shared" si="9"/>
        <v>37113</v>
      </c>
      <c r="E55" s="9">
        <f t="shared" si="20"/>
        <v>0.10951403148528405</v>
      </c>
      <c r="G55" s="5">
        <f t="shared" ca="1" si="19"/>
        <v>4.7511030934983101</v>
      </c>
      <c r="H55" s="5">
        <f t="shared" ca="1" si="10"/>
        <v>-6.3813932983518576E-2</v>
      </c>
      <c r="I55" s="4">
        <f t="shared" si="5"/>
        <v>30</v>
      </c>
      <c r="J55" s="4">
        <f t="shared" si="11"/>
        <v>0</v>
      </c>
      <c r="K55" s="4"/>
      <c r="L55" s="5"/>
      <c r="M55" s="18">
        <f t="shared" si="12"/>
        <v>0.8</v>
      </c>
      <c r="N55" s="4">
        <f t="shared" si="13"/>
        <v>10</v>
      </c>
      <c r="O55" s="5">
        <f t="shared" si="21"/>
        <v>0.71554175279993271</v>
      </c>
      <c r="Q55" s="4">
        <f t="shared" ca="1" si="22"/>
        <v>6.3641338808127772</v>
      </c>
      <c r="R55" s="5">
        <f t="shared" ca="1" si="14"/>
        <v>-0.41935857258744846</v>
      </c>
      <c r="S55" s="5"/>
      <c r="T55" s="5">
        <f t="shared" si="23"/>
        <v>1.3395065852226684</v>
      </c>
      <c r="U55" s="5">
        <f t="shared" ca="1" si="15"/>
        <v>4.7511030934983101</v>
      </c>
      <c r="V55" s="5">
        <f t="shared" ca="1" si="16"/>
        <v>-0.41935857258744752</v>
      </c>
      <c r="W55" s="5">
        <f t="shared" ca="1" si="17"/>
        <v>0</v>
      </c>
      <c r="X55" s="5"/>
      <c r="Y55" s="5">
        <f t="shared" ca="1" si="18"/>
        <v>-9.4368957093138306E-16</v>
      </c>
      <c r="AA55" s="2">
        <f t="shared" ca="1" si="7"/>
        <v>-1.5035463697086406</v>
      </c>
      <c r="AB55" s="2">
        <f t="shared" ca="1" si="24"/>
        <v>0.41084511845296401</v>
      </c>
      <c r="AC55" s="2">
        <f t="shared" ca="1" si="24"/>
        <v>0.78074362355838134</v>
      </c>
      <c r="AD55" s="2">
        <f t="shared" ca="1" si="24"/>
        <v>0.1279254862901924</v>
      </c>
      <c r="AE55" s="2">
        <f t="shared" ca="1" si="24"/>
        <v>0.22911026133130674</v>
      </c>
      <c r="AF55" s="2">
        <f t="shared" ca="1" si="24"/>
        <v>0.5466711569005811</v>
      </c>
      <c r="AG55" s="2">
        <f t="shared" ca="1" si="24"/>
        <v>0.4299154683575831</v>
      </c>
      <c r="AH55" s="2">
        <f t="shared" ca="1" si="24"/>
        <v>0.76505638676670762</v>
      </c>
      <c r="AI55" s="2">
        <f t="shared" ca="1" si="24"/>
        <v>7.8040559183494063E-2</v>
      </c>
      <c r="AJ55" s="2">
        <f t="shared" ca="1" si="24"/>
        <v>0.37088950151107336</v>
      </c>
      <c r="AK55" s="2">
        <f t="shared" ca="1" si="24"/>
        <v>6.2756664867161804E-2</v>
      </c>
      <c r="AL55" s="2">
        <f t="shared" ca="1" si="24"/>
        <v>0.68367245305943836</v>
      </c>
      <c r="AM55" s="2">
        <f t="shared" ca="1" si="24"/>
        <v>1.0826950012475689E-2</v>
      </c>
    </row>
    <row r="56" spans="2:54" x14ac:dyDescent="0.2">
      <c r="D56" s="8">
        <f t="shared" si="9"/>
        <v>37114</v>
      </c>
      <c r="E56" s="9">
        <f t="shared" si="20"/>
        <v>0.11225188227241616</v>
      </c>
      <c r="G56" s="5">
        <f t="shared" ca="1" si="19"/>
        <v>4.5852602380756533</v>
      </c>
      <c r="H56" s="5">
        <f t="shared" ca="1" si="10"/>
        <v>-3.5529958620714425E-2</v>
      </c>
      <c r="I56" s="4">
        <f t="shared" si="5"/>
        <v>30</v>
      </c>
      <c r="J56" s="4">
        <f t="shared" si="11"/>
        <v>0</v>
      </c>
      <c r="K56" s="4"/>
      <c r="L56" s="5"/>
      <c r="M56" s="18">
        <f t="shared" si="12"/>
        <v>0.8</v>
      </c>
      <c r="N56" s="4">
        <f t="shared" si="13"/>
        <v>10</v>
      </c>
      <c r="O56" s="5">
        <f t="shared" si="21"/>
        <v>0.73413034838579772</v>
      </c>
      <c r="Q56" s="4">
        <f t="shared" ca="1" si="22"/>
        <v>6.1419862838619981</v>
      </c>
      <c r="R56" s="5">
        <f t="shared" ca="1" si="14"/>
        <v>-0.22214759695077912</v>
      </c>
      <c r="S56" s="5"/>
      <c r="T56" s="5">
        <f t="shared" si="23"/>
        <v>1.3395065852226684</v>
      </c>
      <c r="U56" s="5">
        <f t="shared" ca="1" si="15"/>
        <v>4.5852602380756533</v>
      </c>
      <c r="V56" s="5">
        <f t="shared" ca="1" si="16"/>
        <v>-0.22214759695077965</v>
      </c>
      <c r="W56" s="5">
        <f t="shared" ca="1" si="17"/>
        <v>0</v>
      </c>
      <c r="X56" s="5"/>
      <c r="Y56" s="5">
        <f t="shared" ca="1" si="18"/>
        <v>5.2735593669694936E-16</v>
      </c>
      <c r="AA56" s="2">
        <f t="shared" ca="1" si="7"/>
        <v>-0.8278593745160947</v>
      </c>
      <c r="AB56" s="2">
        <f t="shared" ca="1" si="24"/>
        <v>0.58974790693105716</v>
      </c>
      <c r="AC56" s="2">
        <f t="shared" ca="1" si="24"/>
        <v>0.88082170845342145</v>
      </c>
      <c r="AD56" s="2">
        <f t="shared" ca="1" si="24"/>
        <v>7.5419785240253834E-3</v>
      </c>
      <c r="AE56" s="2">
        <f t="shared" ca="1" si="24"/>
        <v>0.51387881053606066</v>
      </c>
      <c r="AF56" s="2">
        <f t="shared" ca="1" si="24"/>
        <v>7.137743430955068E-2</v>
      </c>
      <c r="AG56" s="2">
        <f t="shared" ca="1" si="24"/>
        <v>0.11432211218685329</v>
      </c>
      <c r="AH56" s="2">
        <f t="shared" ca="1" si="24"/>
        <v>0.11597542711107323</v>
      </c>
      <c r="AI56" s="2">
        <f t="shared" ca="1" si="24"/>
        <v>0.40693197955660654</v>
      </c>
      <c r="AJ56" s="2">
        <f t="shared" ca="1" si="24"/>
        <v>0.80413171016803031</v>
      </c>
      <c r="AK56" s="2">
        <f t="shared" ca="1" si="24"/>
        <v>0.11720962835561277</v>
      </c>
      <c r="AL56" s="2">
        <f t="shared" ca="1" si="24"/>
        <v>0.6076800304029002</v>
      </c>
      <c r="AM56" s="2">
        <f t="shared" ca="1" si="24"/>
        <v>0.94252189894871397</v>
      </c>
    </row>
    <row r="57" spans="2:54" x14ac:dyDescent="0.2">
      <c r="D57" s="8">
        <f t="shared" si="9"/>
        <v>37115</v>
      </c>
      <c r="E57" s="9">
        <f t="shared" si="20"/>
        <v>0.11498973305954825</v>
      </c>
      <c r="G57" s="5">
        <f t="shared" ca="1" si="19"/>
        <v>4.1808868086873874</v>
      </c>
      <c r="H57" s="5">
        <f t="shared" ca="1" si="10"/>
        <v>-9.2323483451439078E-2</v>
      </c>
      <c r="I57" s="4">
        <f t="shared" si="5"/>
        <v>30</v>
      </c>
      <c r="J57" s="4">
        <f t="shared" si="11"/>
        <v>0</v>
      </c>
      <c r="K57" s="4"/>
      <c r="L57" s="5"/>
      <c r="M57" s="18">
        <f t="shared" si="12"/>
        <v>0.8</v>
      </c>
      <c r="N57" s="4">
        <f t="shared" si="13"/>
        <v>10</v>
      </c>
      <c r="O57" s="5">
        <f t="shared" si="21"/>
        <v>0.75424723326565069</v>
      </c>
      <c r="Q57" s="4">
        <f t="shared" ca="1" si="22"/>
        <v>5.6003254123073418</v>
      </c>
      <c r="R57" s="5">
        <f t="shared" ca="1" si="14"/>
        <v>-0.54166087155465625</v>
      </c>
      <c r="S57" s="5"/>
      <c r="T57" s="5">
        <f t="shared" si="23"/>
        <v>1.3395065852226684</v>
      </c>
      <c r="U57" s="5">
        <f t="shared" ca="1" si="15"/>
        <v>4.1808868086873874</v>
      </c>
      <c r="V57" s="5">
        <f t="shared" ca="1" si="16"/>
        <v>-0.54166087155465592</v>
      </c>
      <c r="W57" s="5">
        <f t="shared" ca="1" si="17"/>
        <v>0</v>
      </c>
      <c r="X57" s="5"/>
      <c r="Y57" s="5">
        <f t="shared" ca="1" si="18"/>
        <v>0</v>
      </c>
      <c r="AA57" s="2">
        <f t="shared" ca="1" si="7"/>
        <v>-2.1846222412556302</v>
      </c>
      <c r="AB57" s="2">
        <f t="shared" ca="1" si="24"/>
        <v>0.51099818538895814</v>
      </c>
      <c r="AC57" s="2">
        <f t="shared" ca="1" si="24"/>
        <v>0.86941353851735348</v>
      </c>
      <c r="AD57" s="2">
        <f t="shared" ca="1" si="24"/>
        <v>2.7726778254777429E-2</v>
      </c>
      <c r="AE57" s="2">
        <f t="shared" ca="1" si="24"/>
        <v>0.48806643664034766</v>
      </c>
      <c r="AF57" s="2">
        <f t="shared" ca="1" si="24"/>
        <v>3.9252219940449695E-2</v>
      </c>
      <c r="AG57" s="2">
        <f t="shared" ca="1" si="24"/>
        <v>0.43663210976626154</v>
      </c>
      <c r="AH57" s="2">
        <f t="shared" ca="1" si="24"/>
        <v>3.5904549949433595E-2</v>
      </c>
      <c r="AI57" s="2">
        <f t="shared" ca="1" si="24"/>
        <v>0.18629468328864429</v>
      </c>
      <c r="AJ57" s="2">
        <f t="shared" ca="1" si="24"/>
        <v>6.7434336155734464E-2</v>
      </c>
      <c r="AK57" s="2">
        <f t="shared" ca="1" si="24"/>
        <v>0.4280085900736248</v>
      </c>
      <c r="AL57" s="2">
        <f t="shared" ca="1" si="24"/>
        <v>7.5030491091112261E-2</v>
      </c>
      <c r="AM57" s="2">
        <f t="shared" ca="1" si="24"/>
        <v>0.65061583967767289</v>
      </c>
    </row>
    <row r="58" spans="2:54" x14ac:dyDescent="0.2">
      <c r="D58" s="8">
        <f t="shared" si="9"/>
        <v>37116</v>
      </c>
      <c r="E58" s="9">
        <f t="shared" si="20"/>
        <v>0.11772758384668036</v>
      </c>
      <c r="G58" s="5">
        <f t="shared" ca="1" si="19"/>
        <v>4.0908439119704116</v>
      </c>
      <c r="H58" s="5">
        <f t="shared" ca="1" si="10"/>
        <v>-2.1772095007737028E-2</v>
      </c>
      <c r="I58" s="4">
        <f t="shared" si="5"/>
        <v>30</v>
      </c>
      <c r="J58" s="4">
        <f t="shared" si="11"/>
        <v>0</v>
      </c>
      <c r="K58" s="4"/>
      <c r="L58" s="5"/>
      <c r="M58" s="18">
        <f t="shared" si="12"/>
        <v>0.8</v>
      </c>
      <c r="N58" s="4">
        <f t="shared" si="13"/>
        <v>10</v>
      </c>
      <c r="O58" s="5">
        <f t="shared" si="21"/>
        <v>0.77611400011626552</v>
      </c>
      <c r="Q58" s="4">
        <f t="shared" ca="1" si="22"/>
        <v>5.4797123592024279</v>
      </c>
      <c r="R58" s="5">
        <f t="shared" ca="1" si="14"/>
        <v>-0.12061305310491388</v>
      </c>
      <c r="S58" s="5"/>
      <c r="T58" s="5">
        <f t="shared" si="23"/>
        <v>1.3395065852226682</v>
      </c>
      <c r="U58" s="5">
        <f t="shared" ca="1" si="15"/>
        <v>4.0908439119704116</v>
      </c>
      <c r="V58" s="5">
        <f t="shared" ca="1" si="16"/>
        <v>-0.12061305310491359</v>
      </c>
      <c r="W58" s="5">
        <f t="shared" ca="1" si="17"/>
        <v>0</v>
      </c>
      <c r="X58" s="5"/>
      <c r="Y58" s="5">
        <f t="shared" ca="1" si="18"/>
        <v>-2.9143354396410359E-16</v>
      </c>
      <c r="AA58" s="2">
        <f t="shared" ca="1" si="7"/>
        <v>-0.49919235602428902</v>
      </c>
      <c r="AB58" s="2">
        <f t="shared" ca="1" si="24"/>
        <v>0.92843718556351373</v>
      </c>
      <c r="AC58" s="2">
        <f t="shared" ca="1" si="24"/>
        <v>0.42480457041901432</v>
      </c>
      <c r="AD58" s="2">
        <f t="shared" ca="1" si="24"/>
        <v>0.13752899982558375</v>
      </c>
      <c r="AE58" s="2">
        <f t="shared" ca="1" si="24"/>
        <v>0.24424007779253887</v>
      </c>
      <c r="AF58" s="2">
        <f t="shared" ca="1" si="24"/>
        <v>0.10550051514465908</v>
      </c>
      <c r="AG58" s="2">
        <f t="shared" ca="1" si="24"/>
        <v>0.77486469738776098</v>
      </c>
      <c r="AH58" s="2">
        <f t="shared" ca="1" si="24"/>
        <v>7.9683533184493616E-3</v>
      </c>
      <c r="AI58" s="2">
        <f t="shared" ca="1" si="24"/>
        <v>0.4884498848560026</v>
      </c>
      <c r="AJ58" s="2">
        <f t="shared" ca="1" si="24"/>
        <v>0.3369202055829239</v>
      </c>
      <c r="AK58" s="2">
        <f t="shared" ca="1" si="24"/>
        <v>0.86747440736337744</v>
      </c>
      <c r="AL58" s="2">
        <f t="shared" ca="1" si="24"/>
        <v>0.40074772717863061</v>
      </c>
      <c r="AM58" s="2">
        <f t="shared" ca="1" si="24"/>
        <v>0.78387101954325644</v>
      </c>
    </row>
    <row r="59" spans="2:54" x14ac:dyDescent="0.2">
      <c r="B59" t="s">
        <v>30</v>
      </c>
      <c r="D59" s="15">
        <f t="shared" si="9"/>
        <v>37117</v>
      </c>
      <c r="E59" s="16">
        <f t="shared" si="20"/>
        <v>0.12046543463381246</v>
      </c>
      <c r="G59" s="7">
        <f t="shared" ca="1" si="19"/>
        <v>3.8745552270212498</v>
      </c>
      <c r="H59" s="7">
        <f t="shared" ca="1" si="10"/>
        <v>-5.4320408121549188E-2</v>
      </c>
      <c r="I59" s="21">
        <f t="shared" ref="I59:I75" ca="1" si="25">I58+AO59*$G$9/SQRT(COUNT($D$59:$D$75))</f>
        <v>28.786084540251835</v>
      </c>
      <c r="J59" s="21">
        <f ca="1">I59-I58</f>
        <v>-1.2139154597481649</v>
      </c>
      <c r="K59" s="21"/>
      <c r="L59" s="7">
        <f ca="1">CORREL(H59:$H$75,J59:$J$75)</f>
        <v>0.9025617155032678</v>
      </c>
      <c r="M59" s="22">
        <f t="shared" si="12"/>
        <v>0.8</v>
      </c>
      <c r="N59" s="21">
        <f>SQRT(MAX(N58^2-$G$9^2/COUNT($D$59:$D$732),0))</f>
        <v>9.7014250014533197</v>
      </c>
      <c r="O59" s="7">
        <f t="shared" si="21"/>
        <v>0.8</v>
      </c>
      <c r="P59" s="23"/>
      <c r="Q59" s="21">
        <f t="shared" ca="1" si="22"/>
        <v>0.33164955908127514</v>
      </c>
      <c r="R59" s="7">
        <f t="shared" ca="1" si="14"/>
        <v>-5.1480628001211528</v>
      </c>
      <c r="S59" s="7"/>
      <c r="T59" s="7">
        <f t="shared" ca="1" si="23"/>
        <v>8.5596807800890629E-2</v>
      </c>
      <c r="U59" s="7">
        <f t="shared" ca="1" si="15"/>
        <v>3.8745552270212498</v>
      </c>
      <c r="V59" s="7">
        <f ca="1">T58*(G59-G58)+U58*(I59-I58)</f>
        <v>-5.255658785956097</v>
      </c>
      <c r="W59" s="7">
        <f ca="1">$G$11*(G59-G58)*(I59-I58)</f>
        <v>0.26255617842838785</v>
      </c>
      <c r="X59" s="7"/>
      <c r="Y59" s="7">
        <f t="shared" ca="1" si="18"/>
        <v>0.10759598583494423</v>
      </c>
      <c r="AA59" s="2">
        <f t="shared" ca="1" si="7"/>
        <v>-1.2767518179427624</v>
      </c>
      <c r="AB59" s="2">
        <f t="shared" ca="1" si="24"/>
        <v>6.4313583610360658E-2</v>
      </c>
      <c r="AC59" s="2">
        <f t="shared" ca="1" si="24"/>
        <v>0.49851056096086077</v>
      </c>
      <c r="AD59" s="2">
        <f t="shared" ca="1" si="24"/>
        <v>0.35487882154642136</v>
      </c>
      <c r="AE59" s="2">
        <f t="shared" ca="1" si="24"/>
        <v>3.9733681338374072E-2</v>
      </c>
      <c r="AF59" s="2">
        <f t="shared" ca="1" si="24"/>
        <v>0.2925221943035915</v>
      </c>
      <c r="AG59" s="2">
        <f t="shared" ca="1" si="24"/>
        <v>0.61558020617322329</v>
      </c>
      <c r="AH59" s="2">
        <f t="shared" ca="1" si="24"/>
        <v>0.78113823376075486</v>
      </c>
      <c r="AI59" s="2">
        <f t="shared" ca="1" si="24"/>
        <v>0.33393748681083424</v>
      </c>
      <c r="AJ59" s="2">
        <f t="shared" ca="1" si="24"/>
        <v>0.38091208575353552</v>
      </c>
      <c r="AK59" s="2">
        <f t="shared" ca="1" si="24"/>
        <v>0.50759339003775705</v>
      </c>
      <c r="AL59" s="2">
        <f t="shared" ca="1" si="24"/>
        <v>0.73390413050972658</v>
      </c>
      <c r="AM59" s="2">
        <f t="shared" ca="1" si="24"/>
        <v>0.12022380725179815</v>
      </c>
      <c r="AO59" s="2">
        <f t="shared" ref="AO59:AO75" ca="1" si="26">AA59*$J$10+AP59*$J$11</f>
        <v>-0.5005101661111907</v>
      </c>
      <c r="AP59" s="2">
        <f t="shared" ref="AP59:AP75" ca="1" si="27">SUM(AQ59:BB59)-6</f>
        <v>0.86815214707169908</v>
      </c>
      <c r="AQ59" s="2">
        <f t="shared" ref="AQ59:BB75" ca="1" si="28">RAND()</f>
        <v>0.23045236373862776</v>
      </c>
      <c r="AR59" s="2">
        <f t="shared" ca="1" si="28"/>
        <v>0.67450891297629467</v>
      </c>
      <c r="AS59" s="2">
        <f t="shared" ca="1" si="28"/>
        <v>0.66994630720902193</v>
      </c>
      <c r="AT59" s="2">
        <f t="shared" ca="1" si="28"/>
        <v>0.95862293878100657</v>
      </c>
      <c r="AU59" s="2">
        <f t="shared" ca="1" si="28"/>
        <v>0.28370756617952331</v>
      </c>
      <c r="AV59" s="2">
        <f t="shared" ca="1" si="28"/>
        <v>0.85823033695518469</v>
      </c>
      <c r="AW59" s="2">
        <f t="shared" ca="1" si="28"/>
        <v>0.58767361797500595</v>
      </c>
      <c r="AX59" s="2">
        <f t="shared" ca="1" si="28"/>
        <v>0.80503013090862197</v>
      </c>
      <c r="AY59" s="2">
        <f t="shared" ca="1" si="28"/>
        <v>8.4250578979499058E-2</v>
      </c>
      <c r="AZ59" s="2">
        <f t="shared" ca="1" si="28"/>
        <v>0.12143704403733224</v>
      </c>
      <c r="BA59" s="2">
        <f t="shared" ca="1" si="28"/>
        <v>0.61733795090518973</v>
      </c>
      <c r="BB59" s="2">
        <f t="shared" ca="1" si="28"/>
        <v>0.97695439842639153</v>
      </c>
    </row>
    <row r="60" spans="2:54" x14ac:dyDescent="0.2">
      <c r="D60" s="15">
        <f t="shared" si="9"/>
        <v>37118</v>
      </c>
      <c r="E60" s="16">
        <f t="shared" si="20"/>
        <v>0.12320328542094455</v>
      </c>
      <c r="G60" s="7">
        <f t="shared" ca="1" si="19"/>
        <v>4.1739627267630901</v>
      </c>
      <c r="H60" s="7">
        <f t="shared" ca="1" si="10"/>
        <v>7.4435002660813931E-2</v>
      </c>
      <c r="I60" s="21">
        <f t="shared" ca="1" si="25"/>
        <v>31.46149162248194</v>
      </c>
      <c r="J60" s="21">
        <f t="shared" ca="1" si="11"/>
        <v>2.6754070822301053</v>
      </c>
      <c r="K60" s="21"/>
      <c r="L60" s="7"/>
      <c r="M60" s="22">
        <f t="shared" si="12"/>
        <v>0.8</v>
      </c>
      <c r="N60" s="21">
        <f t="shared" ref="N60:N75" si="29">SQRT(MAX(N59^2-$G$9^2/COUNT($D$59:$D$732),0))</f>
        <v>9.3933643662772432</v>
      </c>
      <c r="O60" s="7">
        <f t="shared" si="21"/>
        <v>0.8</v>
      </c>
      <c r="P60" s="23"/>
      <c r="Q60" s="21">
        <f t="shared" ca="1" si="22"/>
        <v>11.185320089954704</v>
      </c>
      <c r="R60" s="7">
        <f t="shared" ca="1" si="14"/>
        <v>10.85367053087343</v>
      </c>
      <c r="S60" s="7"/>
      <c r="T60" s="7">
        <f t="shared" ca="1" si="23"/>
        <v>2.6797843733091802</v>
      </c>
      <c r="U60" s="7">
        <f t="shared" ca="1" si="15"/>
        <v>4.1739627267630901</v>
      </c>
      <c r="V60" s="7">
        <f ca="1">T59*(G60-G59)+U59*(I60-I59)</f>
        <v>10.391640821073873</v>
      </c>
      <c r="W60" s="7">
        <f t="shared" ref="W60:W75" ca="1" si="30">$G$11*(G60-G59)*(I60-I59)</f>
        <v>0.80103694528212799</v>
      </c>
      <c r="X60" s="7"/>
      <c r="Y60" s="7">
        <f t="shared" ca="1" si="18"/>
        <v>0.46202970979955715</v>
      </c>
      <c r="AA60" s="2">
        <f t="shared" ca="1" si="7"/>
        <v>1.7991368641205092</v>
      </c>
      <c r="AB60" s="2">
        <f t="shared" ca="1" si="24"/>
        <v>0.86026231831425026</v>
      </c>
      <c r="AC60" s="2">
        <f t="shared" ca="1" si="24"/>
        <v>0.29864992688348013</v>
      </c>
      <c r="AD60" s="2">
        <f t="shared" ca="1" si="24"/>
        <v>0.80370923932419958</v>
      </c>
      <c r="AE60" s="2">
        <f t="shared" ca="1" si="24"/>
        <v>0.41346057194361108</v>
      </c>
      <c r="AF60" s="2">
        <f t="shared" ca="1" si="24"/>
        <v>0.84598683608209468</v>
      </c>
      <c r="AG60" s="2">
        <f t="shared" ca="1" si="24"/>
        <v>0.7251345213283803</v>
      </c>
      <c r="AH60" s="2">
        <f t="shared" ca="1" si="24"/>
        <v>0.57019525771618707</v>
      </c>
      <c r="AI60" s="2">
        <f t="shared" ca="1" si="24"/>
        <v>0.58403584426373545</v>
      </c>
      <c r="AJ60" s="2">
        <f t="shared" ca="1" si="24"/>
        <v>0.88580539228116273</v>
      </c>
      <c r="AK60" s="2">
        <f t="shared" ca="1" si="24"/>
        <v>0.42104392426465664</v>
      </c>
      <c r="AL60" s="2">
        <f t="shared" ca="1" si="24"/>
        <v>0.56940573313256204</v>
      </c>
      <c r="AM60" s="2">
        <f t="shared" ca="1" si="24"/>
        <v>0.82144729858618981</v>
      </c>
      <c r="AO60" s="2">
        <f t="shared" ca="1" si="26"/>
        <v>1.1030985991560276</v>
      </c>
      <c r="AP60" s="2">
        <f t="shared" ca="1" si="27"/>
        <v>-0.56035148690063341</v>
      </c>
      <c r="AQ60" s="2">
        <f t="shared" ca="1" si="28"/>
        <v>0.57699184339584075</v>
      </c>
      <c r="AR60" s="2">
        <f t="shared" ca="1" si="28"/>
        <v>0.76227189044796717</v>
      </c>
      <c r="AS60" s="2">
        <f t="shared" ca="1" si="28"/>
        <v>0.87015710955068459</v>
      </c>
      <c r="AT60" s="2">
        <f t="shared" ca="1" si="28"/>
        <v>0.18799427035093452</v>
      </c>
      <c r="AU60" s="2">
        <f t="shared" ca="1" si="28"/>
        <v>0.70870434425265638</v>
      </c>
      <c r="AV60" s="2">
        <f t="shared" ca="1" si="28"/>
        <v>0.22446726791747551</v>
      </c>
      <c r="AW60" s="2">
        <f t="shared" ca="1" si="28"/>
        <v>1.7217912893451759E-2</v>
      </c>
      <c r="AX60" s="2">
        <f t="shared" ca="1" si="28"/>
        <v>4.9372096913958829E-2</v>
      </c>
      <c r="AY60" s="2">
        <f t="shared" ca="1" si="28"/>
        <v>0.7212957681198362</v>
      </c>
      <c r="AZ60" s="2">
        <f t="shared" ca="1" si="28"/>
        <v>0.69798736020561458</v>
      </c>
      <c r="BA60" s="2">
        <f t="shared" ca="1" si="28"/>
        <v>7.7107040672530491E-4</v>
      </c>
      <c r="BB60" s="2">
        <f t="shared" ca="1" si="28"/>
        <v>0.62241757864422109</v>
      </c>
    </row>
    <row r="61" spans="2:54" x14ac:dyDescent="0.2">
      <c r="D61" s="15">
        <f t="shared" si="9"/>
        <v>37119</v>
      </c>
      <c r="E61" s="16">
        <f t="shared" si="20"/>
        <v>0.12594113620807665</v>
      </c>
      <c r="G61" s="7">
        <f t="shared" ca="1" si="19"/>
        <v>4.1462325053860667</v>
      </c>
      <c r="H61" s="7">
        <f t="shared" ca="1" si="10"/>
        <v>-6.6657868669271914E-3</v>
      </c>
      <c r="I61" s="21">
        <f t="shared" ca="1" si="25"/>
        <v>32.15405526769738</v>
      </c>
      <c r="J61" s="21">
        <f t="shared" ca="1" si="11"/>
        <v>0.69256364521544</v>
      </c>
      <c r="K61" s="21"/>
      <c r="L61" s="7"/>
      <c r="M61" s="22">
        <f t="shared" si="12"/>
        <v>0.8</v>
      </c>
      <c r="N61" s="21">
        <f t="shared" si="29"/>
        <v>9.0748521297303029</v>
      </c>
      <c r="O61" s="7">
        <f t="shared" si="21"/>
        <v>0.8</v>
      </c>
      <c r="P61" s="23"/>
      <c r="Q61" s="21">
        <f t="shared" ca="1" si="22"/>
        <v>13.645783973577334</v>
      </c>
      <c r="R61" s="7">
        <f t="shared" ca="1" si="14"/>
        <v>2.46046388362263</v>
      </c>
      <c r="S61" s="7"/>
      <c r="T61" s="7">
        <f t="shared" ca="1" si="23"/>
        <v>3.2911285018028043</v>
      </c>
      <c r="U61" s="7">
        <f t="shared" ca="1" si="15"/>
        <v>4.1462325053860667</v>
      </c>
      <c r="V61" s="7">
        <f t="shared" ref="V61:V75" ca="1" si="31">T60*(G61-G60)+U60*(I61-I60)</f>
        <v>2.8164238271258717</v>
      </c>
      <c r="W61" s="7">
        <f t="shared" ca="1" si="30"/>
        <v>-1.9204943199502451E-2</v>
      </c>
      <c r="X61" s="7"/>
      <c r="Y61" s="7">
        <f t="shared" ca="1" si="18"/>
        <v>-0.35595994350324167</v>
      </c>
      <c r="AA61" s="2">
        <f t="shared" ca="1" si="7"/>
        <v>-0.1383118155037959</v>
      </c>
      <c r="AB61" s="2">
        <f t="shared" ca="1" si="24"/>
        <v>4.637389218650112E-2</v>
      </c>
      <c r="AC61" s="2">
        <f t="shared" ca="1" si="24"/>
        <v>0.39951154440357528</v>
      </c>
      <c r="AD61" s="2">
        <f t="shared" ca="1" si="24"/>
        <v>0.11217771022905321</v>
      </c>
      <c r="AE61" s="2">
        <f t="shared" ca="1" si="24"/>
        <v>0.32371767762313253</v>
      </c>
      <c r="AF61" s="2">
        <f t="shared" ca="1" si="24"/>
        <v>0.8388775011024393</v>
      </c>
      <c r="AG61" s="2">
        <f t="shared" ca="1" si="24"/>
        <v>0.96518911214115688</v>
      </c>
      <c r="AH61" s="2">
        <f t="shared" ca="1" si="24"/>
        <v>0.90539705454774089</v>
      </c>
      <c r="AI61" s="2">
        <f t="shared" ca="1" si="24"/>
        <v>0.40651090859678485</v>
      </c>
      <c r="AJ61" s="2">
        <f t="shared" ca="1" si="24"/>
        <v>0.30785550140566564</v>
      </c>
      <c r="AK61" s="2">
        <f t="shared" ca="1" si="24"/>
        <v>0.96289197893563727</v>
      </c>
      <c r="AL61" s="2">
        <f t="shared" ca="1" si="24"/>
        <v>0.16578846904786959</v>
      </c>
      <c r="AM61" s="2">
        <f t="shared" ca="1" si="24"/>
        <v>0.42739683427664787</v>
      </c>
      <c r="AO61" s="2">
        <f t="shared" ca="1" si="26"/>
        <v>0.2855513061686058</v>
      </c>
      <c r="AP61" s="2">
        <f t="shared" ca="1" si="27"/>
        <v>0.66033459761940438</v>
      </c>
      <c r="AQ61" s="2">
        <f t="shared" ca="1" si="28"/>
        <v>0.55690634018881813</v>
      </c>
      <c r="AR61" s="2">
        <f t="shared" ca="1" si="28"/>
        <v>0.56053935633560514</v>
      </c>
      <c r="AS61" s="2">
        <f t="shared" ca="1" si="28"/>
        <v>0.70261459272912952</v>
      </c>
      <c r="AT61" s="2">
        <f t="shared" ca="1" si="28"/>
        <v>0.50516902466225</v>
      </c>
      <c r="AU61" s="2">
        <f t="shared" ca="1" si="28"/>
        <v>0.67856405731675984</v>
      </c>
      <c r="AV61" s="2">
        <f t="shared" ca="1" si="28"/>
        <v>0.24520918432663674</v>
      </c>
      <c r="AW61" s="2">
        <f t="shared" ca="1" si="28"/>
        <v>0.74922508996395754</v>
      </c>
      <c r="AX61" s="2">
        <f t="shared" ca="1" si="28"/>
        <v>0.70231455845645063</v>
      </c>
      <c r="AY61" s="2">
        <f t="shared" ca="1" si="28"/>
        <v>0.53947839267755859</v>
      </c>
      <c r="AZ61" s="2">
        <f t="shared" ca="1" si="28"/>
        <v>0.62745905537710345</v>
      </c>
      <c r="BA61" s="2">
        <f t="shared" ca="1" si="28"/>
        <v>0.10505194642740967</v>
      </c>
      <c r="BB61" s="2">
        <f t="shared" ca="1" si="28"/>
        <v>0.68780299915772403</v>
      </c>
    </row>
    <row r="62" spans="2:54" x14ac:dyDescent="0.2">
      <c r="D62" s="15">
        <f t="shared" si="9"/>
        <v>37120</v>
      </c>
      <c r="E62" s="16">
        <f t="shared" si="20"/>
        <v>0.12867898699520877</v>
      </c>
      <c r="G62" s="7">
        <f t="shared" ca="1" si="19"/>
        <v>3.8444671883680823</v>
      </c>
      <c r="H62" s="7">
        <f t="shared" ca="1" si="10"/>
        <v>-7.556507112844553E-2</v>
      </c>
      <c r="I62" s="21">
        <f t="shared" ca="1" si="25"/>
        <v>29.78199995432896</v>
      </c>
      <c r="J62" s="21">
        <f t="shared" ca="1" si="11"/>
        <v>-2.3720553133684206</v>
      </c>
      <c r="K62" s="21"/>
      <c r="L62" s="7"/>
      <c r="M62" s="22">
        <f t="shared" si="12"/>
        <v>0.8</v>
      </c>
      <c r="N62" s="21">
        <f t="shared" si="29"/>
        <v>8.7447463219520642</v>
      </c>
      <c r="O62" s="7">
        <f t="shared" si="21"/>
        <v>0.8</v>
      </c>
      <c r="P62" s="23"/>
      <c r="Q62" s="21">
        <f t="shared" ca="1" si="22"/>
        <v>3.2211009495526892</v>
      </c>
      <c r="R62" s="7">
        <f t="shared" ca="1" si="14"/>
        <v>-10.424683024024645</v>
      </c>
      <c r="S62" s="7"/>
      <c r="T62" s="7">
        <f t="shared" ca="1" si="23"/>
        <v>0.83785367171256753</v>
      </c>
      <c r="U62" s="7">
        <f t="shared" ca="1" si="15"/>
        <v>3.8444671883680823</v>
      </c>
      <c r="V62" s="7">
        <f t="shared" ca="1" si="31"/>
        <v>-10.828241280555325</v>
      </c>
      <c r="W62" s="7">
        <f t="shared" ca="1" si="30"/>
        <v>0.7158040236228157</v>
      </c>
      <c r="X62" s="7"/>
      <c r="Y62" s="7">
        <f t="shared" ca="1" si="18"/>
        <v>0.40355825653067967</v>
      </c>
      <c r="AA62" s="2">
        <f t="shared" ca="1" si="7"/>
        <v>-1.7842739337132194</v>
      </c>
      <c r="AB62" s="2">
        <f t="shared" ca="1" si="24"/>
        <v>0.73939029495176745</v>
      </c>
      <c r="AC62" s="2">
        <f t="shared" ca="1" si="24"/>
        <v>0.39350144962770017</v>
      </c>
      <c r="AD62" s="2">
        <f t="shared" ca="1" si="24"/>
        <v>0.58378160728002704</v>
      </c>
      <c r="AE62" s="2">
        <f t="shared" ca="1" si="24"/>
        <v>0.27784809875080663</v>
      </c>
      <c r="AF62" s="2">
        <f t="shared" ca="1" si="24"/>
        <v>0.26324133714408804</v>
      </c>
      <c r="AG62" s="2">
        <f t="shared" ca="1" si="24"/>
        <v>0.30479913847549145</v>
      </c>
      <c r="AH62" s="2">
        <f t="shared" ca="1" si="24"/>
        <v>0.60605028049544141</v>
      </c>
      <c r="AI62" s="2">
        <f t="shared" ca="1" si="24"/>
        <v>6.7624824757179125E-2</v>
      </c>
      <c r="AJ62" s="2">
        <f t="shared" ca="1" si="24"/>
        <v>0.27803850470931646</v>
      </c>
      <c r="AK62" s="2">
        <f t="shared" ca="1" si="24"/>
        <v>0.34398050771295541</v>
      </c>
      <c r="AL62" s="2">
        <f t="shared" ca="1" si="24"/>
        <v>2.0151913780515174E-2</v>
      </c>
      <c r="AM62" s="2">
        <f t="shared" ca="1" si="24"/>
        <v>0.33731810860149214</v>
      </c>
      <c r="AO62" s="2">
        <f t="shared" ca="1" si="26"/>
        <v>-0.97802346068256041</v>
      </c>
      <c r="AP62" s="2">
        <f t="shared" ca="1" si="27"/>
        <v>0.74899281048002564</v>
      </c>
      <c r="AQ62" s="2">
        <f t="shared" ca="1" si="28"/>
        <v>0.93328818967993155</v>
      </c>
      <c r="AR62" s="2">
        <f t="shared" ca="1" si="28"/>
        <v>0.9103086050171092</v>
      </c>
      <c r="AS62" s="2">
        <f t="shared" ca="1" si="28"/>
        <v>0.45718080312699527</v>
      </c>
      <c r="AT62" s="2">
        <f t="shared" ca="1" si="28"/>
        <v>0.51291184777734133</v>
      </c>
      <c r="AU62" s="2">
        <f t="shared" ca="1" si="28"/>
        <v>0.6665426737622675</v>
      </c>
      <c r="AV62" s="2">
        <f t="shared" ca="1" si="28"/>
        <v>0.34540287231343003</v>
      </c>
      <c r="AW62" s="2">
        <f t="shared" ca="1" si="28"/>
        <v>0.13887531199042746</v>
      </c>
      <c r="AX62" s="2">
        <f t="shared" ca="1" si="28"/>
        <v>0.13725276116207563</v>
      </c>
      <c r="AY62" s="2">
        <f t="shared" ca="1" si="28"/>
        <v>0.95811455678771529</v>
      </c>
      <c r="AZ62" s="2">
        <f t="shared" ca="1" si="28"/>
        <v>0.10507949546104289</v>
      </c>
      <c r="BA62" s="2">
        <f t="shared" ca="1" si="28"/>
        <v>0.62658106751371678</v>
      </c>
      <c r="BB62" s="2">
        <f t="shared" ca="1" si="28"/>
        <v>0.95745462588797325</v>
      </c>
    </row>
    <row r="63" spans="2:54" x14ac:dyDescent="0.2">
      <c r="D63" s="15">
        <f t="shared" si="9"/>
        <v>37121</v>
      </c>
      <c r="E63" s="16">
        <f t="shared" si="20"/>
        <v>0.13141683778234087</v>
      </c>
      <c r="G63" s="7">
        <f t="shared" ca="1" si="19"/>
        <v>3.8052595057382783</v>
      </c>
      <c r="H63" s="7">
        <f t="shared" ca="1" si="10"/>
        <v>-1.025083052613382E-2</v>
      </c>
      <c r="I63" s="21">
        <f t="shared" ca="1" si="25"/>
        <v>27.858015687452294</v>
      </c>
      <c r="J63" s="21">
        <f t="shared" ca="1" si="11"/>
        <v>-1.9239842668766656</v>
      </c>
      <c r="K63" s="21"/>
      <c r="L63" s="7"/>
      <c r="M63" s="22">
        <f t="shared" si="12"/>
        <v>0.8</v>
      </c>
      <c r="N63" s="21">
        <f t="shared" si="29"/>
        <v>8.4016805041680609</v>
      </c>
      <c r="O63" s="7">
        <f t="shared" si="21"/>
        <v>0.8</v>
      </c>
      <c r="P63" s="7"/>
      <c r="Q63" s="21">
        <f t="shared" ca="1" si="22"/>
        <v>-4.4420701097785171</v>
      </c>
      <c r="R63" s="7">
        <f t="shared" ca="1" si="14"/>
        <v>-7.6631710593312068</v>
      </c>
      <c r="S63" s="7"/>
      <c r="T63" s="7">
        <f t="shared" ca="1" si="23"/>
        <v>-1.167350111885914</v>
      </c>
      <c r="U63" s="7">
        <f t="shared" ca="1" si="15"/>
        <v>3.8052595057382783</v>
      </c>
      <c r="V63" s="7">
        <f t="shared" ca="1" si="31"/>
        <v>-7.4295446857944825</v>
      </c>
      <c r="W63" s="7">
        <f t="shared" ca="1" si="30"/>
        <v>7.5434964520436437E-2</v>
      </c>
      <c r="X63" s="7"/>
      <c r="Y63" s="7">
        <f t="shared" ca="1" si="18"/>
        <v>-0.23362637353672433</v>
      </c>
      <c r="AA63" s="2">
        <f t="shared" ca="1" si="7"/>
        <v>-0.22395633443353447</v>
      </c>
      <c r="AB63" s="2">
        <f t="shared" ca="1" si="24"/>
        <v>0.81666069437567068</v>
      </c>
      <c r="AC63" s="2">
        <f t="shared" ca="1" si="24"/>
        <v>0.38649946222813347</v>
      </c>
      <c r="AD63" s="2">
        <f t="shared" ca="1" si="24"/>
        <v>4.6079999429671226E-3</v>
      </c>
      <c r="AE63" s="2">
        <f t="shared" ca="1" si="24"/>
        <v>0.20047855510768786</v>
      </c>
      <c r="AF63" s="2">
        <f t="shared" ca="1" si="24"/>
        <v>0.75223379858880224</v>
      </c>
      <c r="AG63" s="2">
        <f t="shared" ca="1" si="24"/>
        <v>0.83344687881927271</v>
      </c>
      <c r="AH63" s="2">
        <f t="shared" ca="1" si="24"/>
        <v>0.5383563342564226</v>
      </c>
      <c r="AI63" s="2">
        <f t="shared" ca="1" si="24"/>
        <v>0.21777737245236062</v>
      </c>
      <c r="AJ63" s="2">
        <f t="shared" ca="1" si="24"/>
        <v>0.27082230737816282</v>
      </c>
      <c r="AK63" s="2">
        <f t="shared" ca="1" si="24"/>
        <v>0.77937430931555429</v>
      </c>
      <c r="AL63" s="2">
        <f t="shared" ca="1" si="24"/>
        <v>0.28668999227700853</v>
      </c>
      <c r="AM63" s="2">
        <f t="shared" ca="1" si="24"/>
        <v>0.68909596082442226</v>
      </c>
      <c r="AO63" s="2">
        <f t="shared" ca="1" si="26"/>
        <v>-0.7932790354359045</v>
      </c>
      <c r="AP63" s="2">
        <f t="shared" ca="1" si="27"/>
        <v>-1.0235232798151284</v>
      </c>
      <c r="AQ63" s="2">
        <f t="shared" ca="1" si="28"/>
        <v>0.46103666846937752</v>
      </c>
      <c r="AR63" s="2">
        <f t="shared" ca="1" si="28"/>
        <v>0.10489216324878037</v>
      </c>
      <c r="AS63" s="2">
        <f t="shared" ca="1" si="28"/>
        <v>0.85183832914096247</v>
      </c>
      <c r="AT63" s="2">
        <f t="shared" ca="1" si="28"/>
        <v>0.11785416423160089</v>
      </c>
      <c r="AU63" s="2">
        <f t="shared" ca="1" si="28"/>
        <v>0.27821206814958543</v>
      </c>
      <c r="AV63" s="2">
        <f t="shared" ca="1" si="28"/>
        <v>0.43892713505641812</v>
      </c>
      <c r="AW63" s="2">
        <f t="shared" ca="1" si="28"/>
        <v>0.30884818564086813</v>
      </c>
      <c r="AX63" s="2">
        <f t="shared" ca="1" si="28"/>
        <v>0.53095491595790612</v>
      </c>
      <c r="AY63" s="2">
        <f t="shared" ca="1" si="28"/>
        <v>0.37895572281519341</v>
      </c>
      <c r="AZ63" s="2">
        <f t="shared" ca="1" si="28"/>
        <v>0.88803034802505676</v>
      </c>
      <c r="BA63" s="2">
        <f t="shared" ca="1" si="28"/>
        <v>0.27205734386436953</v>
      </c>
      <c r="BB63" s="2">
        <f t="shared" ca="1" si="28"/>
        <v>0.3448696755847529</v>
      </c>
    </row>
    <row r="64" spans="2:54" x14ac:dyDescent="0.2">
      <c r="D64" s="15">
        <f t="shared" si="9"/>
        <v>37122</v>
      </c>
      <c r="E64" s="16">
        <f t="shared" si="20"/>
        <v>0.13415468856947296</v>
      </c>
      <c r="G64" s="7">
        <f t="shared" ca="1" si="19"/>
        <v>4.0161549456201682</v>
      </c>
      <c r="H64" s="7">
        <f t="shared" ca="1" si="10"/>
        <v>5.3940773488567129E-2</v>
      </c>
      <c r="I64" s="21">
        <f t="shared" ca="1" si="25"/>
        <v>30.649281457749879</v>
      </c>
      <c r="J64" s="21">
        <f t="shared" ca="1" si="11"/>
        <v>2.7912657702975849</v>
      </c>
      <c r="K64" s="21"/>
      <c r="L64" s="7"/>
      <c r="M64" s="22">
        <f t="shared" si="12"/>
        <v>0.8</v>
      </c>
      <c r="N64" s="21">
        <f t="shared" si="29"/>
        <v>8.0439966653984403</v>
      </c>
      <c r="O64" s="7">
        <f t="shared" si="21"/>
        <v>0.8</v>
      </c>
      <c r="P64" s="7"/>
      <c r="Q64" s="21">
        <f t="shared" ca="1" si="22"/>
        <v>6.1957067390368641</v>
      </c>
      <c r="R64" s="7">
        <f t="shared" ca="1" si="14"/>
        <v>10.637776848815381</v>
      </c>
      <c r="S64" s="7"/>
      <c r="T64" s="7">
        <f t="shared" ca="1" si="23"/>
        <v>1.5426961416898552</v>
      </c>
      <c r="U64" s="7">
        <f t="shared" ca="1" si="15"/>
        <v>4.0161549456201682</v>
      </c>
      <c r="V64" s="7">
        <f t="shared" ca="1" si="31"/>
        <v>10.375301790124409</v>
      </c>
      <c r="W64" s="7">
        <f ca="1">$G$11*(G64-G63)*(I64-I63)</f>
        <v>0.5886652224541713</v>
      </c>
      <c r="X64" s="7"/>
      <c r="Y64" s="7">
        <f t="shared" ca="1" si="18"/>
        <v>0.26247505869097232</v>
      </c>
      <c r="AA64" s="2">
        <f t="shared" ca="1" si="7"/>
        <v>1.3095421575719888</v>
      </c>
      <c r="AB64" s="2">
        <f t="shared" ca="1" si="24"/>
        <v>0.68952667792516598</v>
      </c>
      <c r="AC64" s="2">
        <f t="shared" ca="1" si="24"/>
        <v>0.56175005454651761</v>
      </c>
      <c r="AD64" s="2">
        <f t="shared" ca="1" si="24"/>
        <v>0.60866781222134514</v>
      </c>
      <c r="AE64" s="2">
        <f t="shared" ca="1" si="24"/>
        <v>0.35418905010079171</v>
      </c>
      <c r="AF64" s="2">
        <f t="shared" ca="1" si="24"/>
        <v>0.88391100611439921</v>
      </c>
      <c r="AG64" s="2">
        <f t="shared" ca="1" si="24"/>
        <v>0.7334191748613611</v>
      </c>
      <c r="AH64" s="2">
        <f t="shared" ca="1" si="24"/>
        <v>0.96338591198899115</v>
      </c>
      <c r="AI64" s="2">
        <f t="shared" ca="1" si="24"/>
        <v>0.40094935546062593</v>
      </c>
      <c r="AJ64" s="2">
        <f t="shared" ca="1" si="24"/>
        <v>0.50917586588338992</v>
      </c>
      <c r="AK64" s="2">
        <f t="shared" ca="1" si="24"/>
        <v>0.69171143657720402</v>
      </c>
      <c r="AL64" s="2">
        <f t="shared" ca="1" si="24"/>
        <v>1.2825655902739985E-2</v>
      </c>
      <c r="AM64" s="2">
        <f t="shared" ca="1" si="24"/>
        <v>0.90003015598945824</v>
      </c>
      <c r="AO64" s="2">
        <f t="shared" ca="1" si="26"/>
        <v>1.1508683600107985</v>
      </c>
      <c r="AP64" s="2">
        <f t="shared" ca="1" si="27"/>
        <v>0.17205772325534596</v>
      </c>
      <c r="AQ64" s="2">
        <f t="shared" ca="1" si="28"/>
        <v>0.95352940695475952</v>
      </c>
      <c r="AR64" s="2">
        <f t="shared" ca="1" si="28"/>
        <v>0.61107242144572727</v>
      </c>
      <c r="AS64" s="2">
        <f t="shared" ca="1" si="28"/>
        <v>0.6567953637593601</v>
      </c>
      <c r="AT64" s="2">
        <f t="shared" ca="1" si="28"/>
        <v>0.3153991764350732</v>
      </c>
      <c r="AU64" s="2">
        <f t="shared" ca="1" si="28"/>
        <v>0.92469191730820632</v>
      </c>
      <c r="AV64" s="2">
        <f t="shared" ca="1" si="28"/>
        <v>0.12756235030068752</v>
      </c>
      <c r="AW64" s="2">
        <f t="shared" ca="1" si="28"/>
        <v>0.2722274629320206</v>
      </c>
      <c r="AX64" s="2">
        <f t="shared" ca="1" si="28"/>
        <v>0.37781517337367343</v>
      </c>
      <c r="AY64" s="2">
        <f t="shared" ca="1" si="28"/>
        <v>0.28282876941668289</v>
      </c>
      <c r="AZ64" s="2">
        <f t="shared" ca="1" si="28"/>
        <v>0.40540009011766731</v>
      </c>
      <c r="BA64" s="2">
        <f t="shared" ca="1" si="28"/>
        <v>0.75718552584438348</v>
      </c>
      <c r="BB64" s="2">
        <f t="shared" ca="1" si="28"/>
        <v>0.4875500653671041</v>
      </c>
    </row>
    <row r="65" spans="4:54" x14ac:dyDescent="0.2">
      <c r="D65" s="15">
        <f t="shared" si="9"/>
        <v>37123</v>
      </c>
      <c r="E65" s="16">
        <f t="shared" si="20"/>
        <v>0.13689253935660506</v>
      </c>
      <c r="G65" s="7">
        <f t="shared" ca="1" si="19"/>
        <v>4.0854802167329964</v>
      </c>
      <c r="H65" s="7">
        <f t="shared" ca="1" si="10"/>
        <v>1.7114313796682188E-2</v>
      </c>
      <c r="I65" s="21">
        <f t="shared" ca="1" si="25"/>
        <v>30.913388513802282</v>
      </c>
      <c r="J65" s="21">
        <f t="shared" ca="1" si="11"/>
        <v>0.26410705605240281</v>
      </c>
      <c r="K65" s="21"/>
      <c r="L65" s="7"/>
      <c r="M65" s="22">
        <f t="shared" si="12"/>
        <v>0.8</v>
      </c>
      <c r="N65" s="21">
        <f t="shared" si="29"/>
        <v>7.6696498884737077</v>
      </c>
      <c r="O65" s="7">
        <f t="shared" si="21"/>
        <v>0.8</v>
      </c>
      <c r="P65" s="7"/>
      <c r="Q65" s="21">
        <f t="shared" ca="1" si="22"/>
        <v>7.049837991126318</v>
      </c>
      <c r="R65" s="7">
        <f t="shared" ca="1" si="14"/>
        <v>0.85413125208945395</v>
      </c>
      <c r="S65" s="7"/>
      <c r="T65" s="7">
        <f t="shared" ca="1" si="23"/>
        <v>1.7255836810204421</v>
      </c>
      <c r="U65" s="7">
        <f t="shared" ca="1" si="15"/>
        <v>4.0854802167329964</v>
      </c>
      <c r="V65" s="7">
        <f t="shared" ca="1" si="31"/>
        <v>1.1676426876054038</v>
      </c>
      <c r="W65" s="7">
        <f t="shared" ca="1" si="30"/>
        <v>1.8309293263643757E-2</v>
      </c>
      <c r="X65" s="7"/>
      <c r="Y65" s="7">
        <f t="shared" ca="1" si="18"/>
        <v>-0.31351143551594984</v>
      </c>
      <c r="AA65" s="2">
        <f t="shared" ca="1" si="7"/>
        <v>0.42978036831253341</v>
      </c>
      <c r="AB65" s="2">
        <f t="shared" ca="1" si="24"/>
        <v>0.25754872430757392</v>
      </c>
      <c r="AC65" s="2">
        <f t="shared" ca="1" si="24"/>
        <v>7.3879781312727988E-2</v>
      </c>
      <c r="AD65" s="2">
        <f t="shared" ca="1" si="24"/>
        <v>5.4440255672649429E-2</v>
      </c>
      <c r="AE65" s="2">
        <f t="shared" ca="1" si="24"/>
        <v>0.36209553381180526</v>
      </c>
      <c r="AF65" s="2">
        <f t="shared" ca="1" si="24"/>
        <v>0.84796462954226248</v>
      </c>
      <c r="AG65" s="2">
        <f t="shared" ca="1" si="24"/>
        <v>0.48309421170258515</v>
      </c>
      <c r="AH65" s="2">
        <f t="shared" ca="1" si="24"/>
        <v>0.85330168253308414</v>
      </c>
      <c r="AI65" s="2">
        <f t="shared" ca="1" si="24"/>
        <v>0.85812906574490733</v>
      </c>
      <c r="AJ65" s="2">
        <f t="shared" ca="1" si="24"/>
        <v>4.2194358782906782E-2</v>
      </c>
      <c r="AK65" s="2">
        <f t="shared" ca="1" si="24"/>
        <v>0.82517499653144055</v>
      </c>
      <c r="AL65" s="2">
        <f t="shared" ca="1" si="24"/>
        <v>0.91341574389686719</v>
      </c>
      <c r="AM65" s="2">
        <f t="shared" ca="1" si="24"/>
        <v>0.85854138447372386</v>
      </c>
      <c r="AO65" s="2">
        <f t="shared" ca="1" si="26"/>
        <v>0.10889412885749797</v>
      </c>
      <c r="AP65" s="2">
        <f t="shared" ca="1" si="27"/>
        <v>-0.39155027632088135</v>
      </c>
      <c r="AQ65" s="2">
        <f t="shared" ca="1" si="28"/>
        <v>0.31825933354844271</v>
      </c>
      <c r="AR65" s="2">
        <f t="shared" ca="1" si="28"/>
        <v>0.68943768176118869</v>
      </c>
      <c r="AS65" s="2">
        <f t="shared" ca="1" si="28"/>
        <v>0.73381986596667947</v>
      </c>
      <c r="AT65" s="2">
        <f t="shared" ca="1" si="28"/>
        <v>0.88506935758336103</v>
      </c>
      <c r="AU65" s="2">
        <f t="shared" ca="1" si="28"/>
        <v>0.76308484699144075</v>
      </c>
      <c r="AV65" s="2">
        <f t="shared" ca="1" si="28"/>
        <v>7.9771245448559736E-2</v>
      </c>
      <c r="AW65" s="2">
        <f t="shared" ca="1" si="28"/>
        <v>0.86385750356839219</v>
      </c>
      <c r="AX65" s="2">
        <f t="shared" ca="1" si="28"/>
        <v>0.93285193305929792</v>
      </c>
      <c r="AY65" s="2">
        <f t="shared" ca="1" si="28"/>
        <v>4.5477431508945232E-2</v>
      </c>
      <c r="AZ65" s="2">
        <f t="shared" ca="1" si="28"/>
        <v>2.9987455639728156E-2</v>
      </c>
      <c r="BA65" s="2">
        <f t="shared" ca="1" si="28"/>
        <v>0.23292993043941979</v>
      </c>
      <c r="BB65" s="2">
        <f t="shared" ca="1" si="28"/>
        <v>3.3903138163663193E-2</v>
      </c>
    </row>
    <row r="66" spans="4:54" x14ac:dyDescent="0.2">
      <c r="D66" s="15">
        <f t="shared" si="9"/>
        <v>37124</v>
      </c>
      <c r="E66" s="16">
        <f t="shared" si="20"/>
        <v>0.13963039014373715</v>
      </c>
      <c r="G66" s="7">
        <f t="shared" ca="1" si="19"/>
        <v>3.8584283245701974</v>
      </c>
      <c r="H66" s="7">
        <f t="shared" ca="1" si="10"/>
        <v>-5.7179346758434849E-2</v>
      </c>
      <c r="I66" s="21">
        <f t="shared" ca="1" si="25"/>
        <v>26.624894390666682</v>
      </c>
      <c r="J66" s="21">
        <f t="shared" ca="1" si="11"/>
        <v>-4.2884941231355995</v>
      </c>
      <c r="K66" s="21"/>
      <c r="L66" s="7"/>
      <c r="M66" s="22">
        <f t="shared" si="12"/>
        <v>0.8</v>
      </c>
      <c r="N66" s="21">
        <f t="shared" si="29"/>
        <v>7.2760687510899933</v>
      </c>
      <c r="O66" s="7">
        <f t="shared" si="21"/>
        <v>0.8</v>
      </c>
      <c r="P66" s="7"/>
      <c r="Q66" s="21">
        <f t="shared" ca="1" si="22"/>
        <v>-10.202185927021208</v>
      </c>
      <c r="R66" s="7">
        <f t="shared" ca="1" si="14"/>
        <v>-17.252023918147525</v>
      </c>
      <c r="S66" s="7"/>
      <c r="T66" s="7">
        <f t="shared" ca="1" si="23"/>
        <v>-2.6441299588369733</v>
      </c>
      <c r="U66" s="7">
        <f t="shared" ca="1" si="15"/>
        <v>3.8584283245701974</v>
      </c>
      <c r="V66" s="7">
        <f t="shared" ca="1" si="31"/>
        <v>-17.91235493950715</v>
      </c>
      <c r="W66" s="7">
        <f t="shared" ca="1" si="30"/>
        <v>0.97371070518698177</v>
      </c>
      <c r="X66" s="7"/>
      <c r="Y66" s="7">
        <f t="shared" ca="1" si="18"/>
        <v>0.66033102135962451</v>
      </c>
      <c r="AA66" s="2">
        <f t="shared" ca="1" si="7"/>
        <v>-1.3450501282232858</v>
      </c>
      <c r="AB66" s="2">
        <f t="shared" ca="1" si="24"/>
        <v>6.6599170214439507E-2</v>
      </c>
      <c r="AC66" s="2">
        <f t="shared" ca="1" si="24"/>
        <v>0.56430194332964112</v>
      </c>
      <c r="AD66" s="2">
        <f t="shared" ca="1" si="24"/>
        <v>0.28259906490888509</v>
      </c>
      <c r="AE66" s="2">
        <f t="shared" ca="1" si="24"/>
        <v>0.84381802903458902</v>
      </c>
      <c r="AF66" s="2">
        <f t="shared" ca="1" si="24"/>
        <v>0.76776427075559828</v>
      </c>
      <c r="AG66" s="2">
        <f t="shared" ca="1" si="24"/>
        <v>0.30168032569634851</v>
      </c>
      <c r="AH66" s="2">
        <f t="shared" ca="1" si="24"/>
        <v>0.2282910686241717</v>
      </c>
      <c r="AI66" s="2">
        <f t="shared" ca="1" si="24"/>
        <v>0.30025530730288497</v>
      </c>
      <c r="AJ66" s="2">
        <f t="shared" ca="1" si="24"/>
        <v>0.91465957862989911</v>
      </c>
      <c r="AK66" s="2">
        <f t="shared" ca="1" si="24"/>
        <v>0.12960057319630824</v>
      </c>
      <c r="AL66" s="2">
        <f t="shared" ca="1" si="24"/>
        <v>0.1805548780161943</v>
      </c>
      <c r="AM66" s="2">
        <f t="shared" ca="1" si="24"/>
        <v>7.4825662067755094E-2</v>
      </c>
      <c r="AO66" s="2">
        <f t="shared" ca="1" si="26"/>
        <v>-1.7681914244528665</v>
      </c>
      <c r="AP66" s="2">
        <f t="shared" ca="1" si="27"/>
        <v>-1.1535855364570633</v>
      </c>
      <c r="AQ66" s="2">
        <f t="shared" ca="1" si="28"/>
        <v>0.31045575640764556</v>
      </c>
      <c r="AR66" s="2">
        <f t="shared" ca="1" si="28"/>
        <v>0.69032721170570854</v>
      </c>
      <c r="AS66" s="2">
        <f t="shared" ca="1" si="28"/>
        <v>0.53381033080094964</v>
      </c>
      <c r="AT66" s="2">
        <f t="shared" ca="1" si="28"/>
        <v>0.87774885158181093</v>
      </c>
      <c r="AU66" s="2">
        <f t="shared" ca="1" si="28"/>
        <v>0.25203644483531151</v>
      </c>
      <c r="AV66" s="2">
        <f t="shared" ca="1" si="28"/>
        <v>0.77603896761456981</v>
      </c>
      <c r="AW66" s="2">
        <f t="shared" ca="1" si="28"/>
        <v>0.26244056012638273</v>
      </c>
      <c r="AX66" s="2">
        <f t="shared" ca="1" si="28"/>
        <v>6.5087850312702811E-3</v>
      </c>
      <c r="AY66" s="2">
        <f t="shared" ca="1" si="28"/>
        <v>0.40074882735632511</v>
      </c>
      <c r="AZ66" s="2">
        <f t="shared" ca="1" si="28"/>
        <v>0.40106605617920033</v>
      </c>
      <c r="BA66" s="2">
        <f t="shared" ca="1" si="28"/>
        <v>7.5565188225009683E-3</v>
      </c>
      <c r="BB66" s="2">
        <f t="shared" ca="1" si="28"/>
        <v>0.32767615308126175</v>
      </c>
    </row>
    <row r="67" spans="4:54" x14ac:dyDescent="0.2">
      <c r="D67" s="15">
        <f t="shared" si="9"/>
        <v>37125</v>
      </c>
      <c r="E67" s="16">
        <f t="shared" si="20"/>
        <v>0.14236824093086928</v>
      </c>
      <c r="G67" s="7">
        <f t="shared" ca="1" si="19"/>
        <v>3.8524354854425193</v>
      </c>
      <c r="H67" s="7">
        <f t="shared" ca="1" si="10"/>
        <v>-1.5543888420170224E-3</v>
      </c>
      <c r="I67" s="21">
        <f t="shared" ca="1" si="25"/>
        <v>27.734958690000337</v>
      </c>
      <c r="J67" s="21">
        <f t="shared" ca="1" si="11"/>
        <v>1.1100642993336542</v>
      </c>
      <c r="K67" s="21"/>
      <c r="L67" s="7"/>
      <c r="M67" s="22">
        <f t="shared" si="12"/>
        <v>0.8</v>
      </c>
      <c r="N67" s="21">
        <f t="shared" si="29"/>
        <v>6.8599434057003581</v>
      </c>
      <c r="O67" s="7">
        <f t="shared" si="21"/>
        <v>0.8</v>
      </c>
      <c r="P67" s="7"/>
      <c r="Q67" s="21">
        <f t="shared" ca="1" si="22"/>
        <v>-6.2227819319989841</v>
      </c>
      <c r="R67" s="7">
        <f t="shared" ca="1" si="14"/>
        <v>3.9794039950222242</v>
      </c>
      <c r="S67" s="7"/>
      <c r="T67" s="7">
        <f t="shared" ca="1" si="23"/>
        <v>-1.6152851762251352</v>
      </c>
      <c r="U67" s="7">
        <f t="shared" ca="1" si="15"/>
        <v>3.8524354854425193</v>
      </c>
      <c r="V67" s="7">
        <f t="shared" ca="1" si="31"/>
        <v>4.2989493801191259</v>
      </c>
      <c r="W67" s="7">
        <f t="shared" ca="1" si="30"/>
        <v>-6.652436767285194E-3</v>
      </c>
      <c r="X67" s="7"/>
      <c r="Y67" s="7">
        <f t="shared" ca="1" si="18"/>
        <v>-0.31954538509690167</v>
      </c>
      <c r="AA67" s="2">
        <f t="shared" ca="1" si="7"/>
        <v>-1.6203616409025123E-2</v>
      </c>
      <c r="AB67" s="2">
        <f t="shared" ca="1" si="24"/>
        <v>0.76706796980780867</v>
      </c>
      <c r="AC67" s="2">
        <f t="shared" ca="1" si="24"/>
        <v>0.25784209562570748</v>
      </c>
      <c r="AD67" s="2">
        <f t="shared" ca="1" si="24"/>
        <v>0.34056873803391552</v>
      </c>
      <c r="AE67" s="2">
        <f t="shared" ca="1" si="24"/>
        <v>0.85167448708378612</v>
      </c>
      <c r="AF67" s="2">
        <f t="shared" ca="1" si="24"/>
        <v>0.48725579831279953</v>
      </c>
      <c r="AG67" s="2">
        <f t="shared" ca="1" si="24"/>
        <v>0.64981066070137228</v>
      </c>
      <c r="AH67" s="2">
        <f t="shared" ca="1" si="24"/>
        <v>0.24833045577608082</v>
      </c>
      <c r="AI67" s="2">
        <f t="shared" ca="1" si="24"/>
        <v>0.19348584420913706</v>
      </c>
      <c r="AJ67" s="2">
        <f t="shared" ca="1" si="24"/>
        <v>0.78251320321254669</v>
      </c>
      <c r="AK67" s="2">
        <f t="shared" ca="1" si="24"/>
        <v>0.38993098701390361</v>
      </c>
      <c r="AL67" s="2">
        <f t="shared" ca="1" si="24"/>
        <v>0.85687283207361975</v>
      </c>
      <c r="AM67" s="2">
        <f t="shared" ca="1" si="24"/>
        <v>0.15844331174029647</v>
      </c>
      <c r="AO67" s="2">
        <f t="shared" ca="1" si="26"/>
        <v>0.45769123573799131</v>
      </c>
      <c r="AP67" s="2">
        <f t="shared" ca="1" si="27"/>
        <v>0.78442354810868586</v>
      </c>
      <c r="AQ67" s="2">
        <f t="shared" ca="1" si="28"/>
        <v>1.8242710324755773E-2</v>
      </c>
      <c r="AR67" s="2">
        <f t="shared" ca="1" si="28"/>
        <v>0.11842329594612988</v>
      </c>
      <c r="AS67" s="2">
        <f t="shared" ca="1" si="28"/>
        <v>0.7576417494157196</v>
      </c>
      <c r="AT67" s="2">
        <f t="shared" ca="1" si="28"/>
        <v>0.74425347792776786</v>
      </c>
      <c r="AU67" s="2">
        <f t="shared" ca="1" si="28"/>
        <v>0.9983435737965467</v>
      </c>
      <c r="AV67" s="2">
        <f t="shared" ca="1" si="28"/>
        <v>0.82699430580103361</v>
      </c>
      <c r="AW67" s="2">
        <f t="shared" ca="1" si="28"/>
        <v>0.4438068308501969</v>
      </c>
      <c r="AX67" s="2">
        <f t="shared" ca="1" si="28"/>
        <v>0.70157225870312745</v>
      </c>
      <c r="AY67" s="2">
        <f t="shared" ca="1" si="28"/>
        <v>0.29135218187179779</v>
      </c>
      <c r="AZ67" s="2">
        <f t="shared" ca="1" si="28"/>
        <v>0.69762957630972777</v>
      </c>
      <c r="BA67" s="2">
        <f t="shared" ca="1" si="28"/>
        <v>0.95114257110921774</v>
      </c>
      <c r="BB67" s="2">
        <f t="shared" ca="1" si="28"/>
        <v>0.23502101605266446</v>
      </c>
    </row>
    <row r="68" spans="4:54" x14ac:dyDescent="0.2">
      <c r="D68" s="15">
        <f t="shared" si="9"/>
        <v>37126</v>
      </c>
      <c r="E68" s="16">
        <f t="shared" si="20"/>
        <v>0.14510609171800137</v>
      </c>
      <c r="G68" s="7">
        <f t="shared" ca="1" si="19"/>
        <v>3.858729371413852</v>
      </c>
      <c r="H68" s="7">
        <f t="shared" ca="1" si="10"/>
        <v>1.6324089773225856E-3</v>
      </c>
      <c r="I68" s="21">
        <f t="shared" ca="1" si="25"/>
        <v>26.623323561735116</v>
      </c>
      <c r="J68" s="21">
        <f t="shared" ca="1" si="11"/>
        <v>-1.1116351282652204</v>
      </c>
      <c r="K68" s="21"/>
      <c r="L68" s="7"/>
      <c r="M68" s="22">
        <f t="shared" si="12"/>
        <v>0.8</v>
      </c>
      <c r="N68" s="21">
        <f t="shared" si="29"/>
        <v>6.4168894791974838</v>
      </c>
      <c r="O68" s="7">
        <f t="shared" si="21"/>
        <v>0.8</v>
      </c>
      <c r="P68" s="7"/>
      <c r="Q68" s="21">
        <f t="shared" ca="1" si="22"/>
        <v>-10.83585160714825</v>
      </c>
      <c r="R68" s="7">
        <f t="shared" ca="1" si="14"/>
        <v>-4.6130696751492657</v>
      </c>
      <c r="S68" s="7"/>
      <c r="T68" s="7">
        <f t="shared" ca="1" si="23"/>
        <v>-2.8081398212121718</v>
      </c>
      <c r="U68" s="7">
        <f t="shared" ca="1" si="15"/>
        <v>3.858729371413852</v>
      </c>
      <c r="V68" s="7">
        <f t="shared" ca="1" si="31"/>
        <v>-4.2926690357037263</v>
      </c>
      <c r="W68" s="7">
        <f t="shared" ca="1" si="30"/>
        <v>-6.9965047390290131E-3</v>
      </c>
      <c r="X68" s="7"/>
      <c r="Y68" s="7">
        <f t="shared" ca="1" si="18"/>
        <v>-0.32040063944553943</v>
      </c>
      <c r="AA68" s="2">
        <f t="shared" ca="1" si="7"/>
        <v>5.9927050915698388E-2</v>
      </c>
      <c r="AB68" s="2">
        <f t="shared" ca="1" si="24"/>
        <v>0.77247174266605745</v>
      </c>
      <c r="AC68" s="2">
        <f t="shared" ca="1" si="24"/>
        <v>0.77566239752735322</v>
      </c>
      <c r="AD68" s="2">
        <f t="shared" ca="1" si="24"/>
        <v>0.16669402989624704</v>
      </c>
      <c r="AE68" s="2">
        <f t="shared" ca="1" si="24"/>
        <v>0.52623389791577779</v>
      </c>
      <c r="AF68" s="2">
        <f t="shared" ca="1" si="24"/>
        <v>0.13997593709971334</v>
      </c>
      <c r="AG68" s="2">
        <f t="shared" ca="1" si="24"/>
        <v>0.54186367754055542</v>
      </c>
      <c r="AH68" s="2">
        <f t="shared" ca="1" si="24"/>
        <v>0.8071163678872354</v>
      </c>
      <c r="AI68" s="2">
        <f t="shared" ca="1" si="24"/>
        <v>0.63582559206429135</v>
      </c>
      <c r="AJ68" s="2">
        <f t="shared" ca="1" si="24"/>
        <v>0.81351477197671063</v>
      </c>
      <c r="AK68" s="2">
        <f t="shared" ca="1" si="24"/>
        <v>0.75995498252452975</v>
      </c>
      <c r="AL68" s="2">
        <f t="shared" ca="1" si="24"/>
        <v>0.10324855354903395</v>
      </c>
      <c r="AM68" s="2">
        <f t="shared" ca="1" si="24"/>
        <v>1.7365100268193823E-2</v>
      </c>
      <c r="AO68" s="2">
        <f t="shared" ca="1" si="26"/>
        <v>-0.4583389050984541</v>
      </c>
      <c r="AP68" s="2">
        <f t="shared" ca="1" si="27"/>
        <v>-0.84380090971835475</v>
      </c>
      <c r="AQ68" s="2">
        <f t="shared" ca="1" si="28"/>
        <v>0.80695435095569878</v>
      </c>
      <c r="AR68" s="2">
        <f t="shared" ca="1" si="28"/>
        <v>7.1855785021508245E-2</v>
      </c>
      <c r="AS68" s="2">
        <f t="shared" ca="1" si="28"/>
        <v>0.54092179730886136</v>
      </c>
      <c r="AT68" s="2">
        <f t="shared" ca="1" si="28"/>
        <v>0.53083650515632053</v>
      </c>
      <c r="AU68" s="2">
        <f t="shared" ca="1" si="28"/>
        <v>0.48433761959043253</v>
      </c>
      <c r="AV68" s="2">
        <f t="shared" ca="1" si="28"/>
        <v>0.15829179729448573</v>
      </c>
      <c r="AW68" s="2">
        <f t="shared" ca="1" si="28"/>
        <v>0.23941789228868315</v>
      </c>
      <c r="AX68" s="2">
        <f t="shared" ca="1" si="28"/>
        <v>0.88956534914843621</v>
      </c>
      <c r="AY68" s="2">
        <f t="shared" ca="1" si="28"/>
        <v>0.50216181286128081</v>
      </c>
      <c r="AZ68" s="2">
        <f t="shared" ca="1" si="28"/>
        <v>0.71924506200738747</v>
      </c>
      <c r="BA68" s="2">
        <f t="shared" ca="1" si="28"/>
        <v>0.15088647626672191</v>
      </c>
      <c r="BB68" s="2">
        <f t="shared" ca="1" si="28"/>
        <v>6.1724642381827288E-2</v>
      </c>
    </row>
    <row r="69" spans="4:54" x14ac:dyDescent="0.2">
      <c r="D69" s="15">
        <f t="shared" si="9"/>
        <v>37127</v>
      </c>
      <c r="E69" s="16">
        <f t="shared" si="20"/>
        <v>0.14784394250513347</v>
      </c>
      <c r="G69" s="7">
        <f t="shared" ca="1" si="19"/>
        <v>3.8635908780281714</v>
      </c>
      <c r="H69" s="7">
        <f t="shared" ca="1" si="10"/>
        <v>1.2590794216047704E-3</v>
      </c>
      <c r="I69" s="21">
        <f t="shared" ca="1" si="25"/>
        <v>27.90833239870393</v>
      </c>
      <c r="J69" s="21">
        <f t="shared" ca="1" si="11"/>
        <v>1.2850088369688137</v>
      </c>
      <c r="K69" s="21"/>
      <c r="L69" s="7"/>
      <c r="M69" s="22">
        <f t="shared" si="12"/>
        <v>0.8</v>
      </c>
      <c r="N69" s="21">
        <f t="shared" si="29"/>
        <v>5.9408852578600513</v>
      </c>
      <c r="O69" s="7">
        <f t="shared" si="21"/>
        <v>0.8</v>
      </c>
      <c r="P69" s="7"/>
      <c r="Q69" s="21">
        <f t="shared" ca="1" si="22"/>
        <v>-6.1985539606889724</v>
      </c>
      <c r="R69" s="7">
        <f t="shared" ca="1" si="14"/>
        <v>4.6372976464592774</v>
      </c>
      <c r="S69" s="7"/>
      <c r="T69" s="7">
        <f t="shared" ca="1" si="23"/>
        <v>-1.6043505009651737</v>
      </c>
      <c r="U69" s="7">
        <f t="shared" ca="1" si="15"/>
        <v>3.8635908780281714</v>
      </c>
      <c r="V69" s="7">
        <f t="shared" ca="1" si="31"/>
        <v>4.9448495514231583</v>
      </c>
      <c r="W69" s="7">
        <f t="shared" ca="1" si="30"/>
        <v>6.247078960382753E-3</v>
      </c>
      <c r="X69" s="7"/>
      <c r="Y69" s="7">
        <f t="shared" ca="1" si="18"/>
        <v>-0.30755190496388085</v>
      </c>
      <c r="AA69" s="2">
        <f t="shared" ca="1" si="7"/>
        <v>5.1008434228958954E-2</v>
      </c>
      <c r="AB69" s="2">
        <f t="shared" ca="1" si="24"/>
        <v>0.58853358394042299</v>
      </c>
      <c r="AC69" s="2">
        <f t="shared" ca="1" si="24"/>
        <v>0.71297447452208884</v>
      </c>
      <c r="AD69" s="2">
        <f t="shared" ca="1" si="24"/>
        <v>0.90030341890584598</v>
      </c>
      <c r="AE69" s="2">
        <f t="shared" ref="AC69:AM75" ca="1" si="32">RAND()</f>
        <v>9.9628162432602752E-2</v>
      </c>
      <c r="AF69" s="2">
        <f t="shared" ca="1" si="32"/>
        <v>1.5991990356748587E-2</v>
      </c>
      <c r="AG69" s="2">
        <f t="shared" ca="1" si="32"/>
        <v>0.52454210084717323</v>
      </c>
      <c r="AH69" s="2">
        <f t="shared" ca="1" si="32"/>
        <v>0.72754594617488066</v>
      </c>
      <c r="AI69" s="2">
        <f t="shared" ca="1" si="32"/>
        <v>0.48394463121647724</v>
      </c>
      <c r="AJ69" s="2">
        <f t="shared" ca="1" si="32"/>
        <v>0.32736916423287421</v>
      </c>
      <c r="AK69" s="2">
        <f t="shared" ca="1" si="32"/>
        <v>0.75979554110859016</v>
      </c>
      <c r="AL69" s="2">
        <f t="shared" ca="1" si="32"/>
        <v>0.47612189659961746</v>
      </c>
      <c r="AM69" s="2">
        <f t="shared" ca="1" si="32"/>
        <v>0.4342575238916353</v>
      </c>
      <c r="AO69" s="2">
        <f t="shared" ca="1" si="26"/>
        <v>0.52982271646745205</v>
      </c>
      <c r="AP69" s="2">
        <f t="shared" ca="1" si="27"/>
        <v>0.81502661514047503</v>
      </c>
      <c r="AQ69" s="2">
        <f t="shared" ca="1" si="28"/>
        <v>0.32785170244053286</v>
      </c>
      <c r="AR69" s="2">
        <f t="shared" ca="1" si="28"/>
        <v>0.76141012427289878</v>
      </c>
      <c r="AS69" s="2">
        <f t="shared" ca="1" si="28"/>
        <v>0.8920883650135556</v>
      </c>
      <c r="AT69" s="2">
        <f t="shared" ca="1" si="28"/>
        <v>0.79220484716048556</v>
      </c>
      <c r="AU69" s="2">
        <f t="shared" ca="1" si="28"/>
        <v>0.13153715447197112</v>
      </c>
      <c r="AV69" s="2">
        <f t="shared" ca="1" si="28"/>
        <v>0.79020119174683312</v>
      </c>
      <c r="AW69" s="2">
        <f t="shared" ca="1" si="28"/>
        <v>9.5734644154794601E-2</v>
      </c>
      <c r="AX69" s="2">
        <f t="shared" ca="1" si="28"/>
        <v>0.73912678740950788</v>
      </c>
      <c r="AY69" s="2">
        <f t="shared" ca="1" si="28"/>
        <v>0.9021825042887488</v>
      </c>
      <c r="AZ69" s="2">
        <f t="shared" ca="1" si="28"/>
        <v>0.47508094290364689</v>
      </c>
      <c r="BA69" s="2">
        <f t="shared" ca="1" si="28"/>
        <v>0.24158476217376457</v>
      </c>
      <c r="BB69" s="2">
        <f t="shared" ca="1" si="28"/>
        <v>0.66602358910373505</v>
      </c>
    </row>
    <row r="70" spans="4:54" x14ac:dyDescent="0.2">
      <c r="D70" s="15">
        <f t="shared" si="9"/>
        <v>37128</v>
      </c>
      <c r="E70" s="16">
        <f t="shared" si="20"/>
        <v>0.15058179329226556</v>
      </c>
      <c r="G70" s="7">
        <f t="shared" ca="1" si="19"/>
        <v>3.8093822301259377</v>
      </c>
      <c r="H70" s="7">
        <f t="shared" ca="1" si="10"/>
        <v>-1.4129998649154839E-2</v>
      </c>
      <c r="I70" s="21">
        <f t="shared" ca="1" si="25"/>
        <v>27.313820882412578</v>
      </c>
      <c r="J70" s="21">
        <f t="shared" ca="1" si="11"/>
        <v>-0.59451151629135168</v>
      </c>
      <c r="K70" s="21"/>
      <c r="L70" s="7"/>
      <c r="M70" s="22">
        <f t="shared" si="12"/>
        <v>0.8</v>
      </c>
      <c r="N70" s="21">
        <f t="shared" si="29"/>
        <v>5.4232614454664105</v>
      </c>
      <c r="O70" s="7">
        <f t="shared" si="21"/>
        <v>0.8</v>
      </c>
      <c r="P70" s="7"/>
      <c r="Q70" s="21">
        <f t="shared" ca="1" si="22"/>
        <v>-8.6857020787753818</v>
      </c>
      <c r="R70" s="7">
        <f t="shared" ca="1" si="14"/>
        <v>-2.4871481180864095</v>
      </c>
      <c r="S70" s="7"/>
      <c r="T70" s="7">
        <f t="shared" ca="1" si="23"/>
        <v>-2.2800815339783411</v>
      </c>
      <c r="U70" s="7">
        <f t="shared" ca="1" si="15"/>
        <v>3.8093822301259377</v>
      </c>
      <c r="V70" s="7">
        <f t="shared" ca="1" si="31"/>
        <v>-2.2099795998073697</v>
      </c>
      <c r="W70" s="7">
        <f t="shared" ca="1" si="30"/>
        <v>3.2227665460460943E-2</v>
      </c>
      <c r="X70" s="7"/>
      <c r="Y70" s="7">
        <f t="shared" ca="1" si="18"/>
        <v>-0.27716851827903977</v>
      </c>
      <c r="AA70" s="2">
        <f t="shared" ca="1" si="7"/>
        <v>-0.31662730843702391</v>
      </c>
      <c r="AB70" s="2">
        <f t="shared" ref="AB70:AB75" ca="1" si="33">RAND()</f>
        <v>0.79362981161961765</v>
      </c>
      <c r="AC70" s="2">
        <f t="shared" ca="1" si="32"/>
        <v>0.42035582641263847</v>
      </c>
      <c r="AD70" s="2">
        <f t="shared" ca="1" si="32"/>
        <v>0.63833963345721412</v>
      </c>
      <c r="AE70" s="2">
        <f t="shared" ca="1" si="32"/>
        <v>0.36135023149407142</v>
      </c>
      <c r="AF70" s="2">
        <f t="shared" ca="1" si="32"/>
        <v>0.77978878903132309</v>
      </c>
      <c r="AG70" s="2">
        <f t="shared" ca="1" si="32"/>
        <v>1.3332140678305793E-2</v>
      </c>
      <c r="AH70" s="2">
        <f t="shared" ca="1" si="32"/>
        <v>8.2760563347311522E-2</v>
      </c>
      <c r="AI70" s="2">
        <f t="shared" ca="1" si="32"/>
        <v>0.59292174959514965</v>
      </c>
      <c r="AJ70" s="2">
        <f t="shared" ca="1" si="32"/>
        <v>0.20124342977818332</v>
      </c>
      <c r="AK70" s="2">
        <f t="shared" ca="1" si="32"/>
        <v>0.51251426648321052</v>
      </c>
      <c r="AL70" s="2">
        <f t="shared" ca="1" si="32"/>
        <v>0.37158756937607573</v>
      </c>
      <c r="AM70" s="2">
        <f t="shared" ca="1" si="32"/>
        <v>0.91554868028987646</v>
      </c>
      <c r="AO70" s="2">
        <f t="shared" ca="1" si="26"/>
        <v>-0.24512337773153609</v>
      </c>
      <c r="AP70" s="2">
        <f t="shared" ca="1" si="27"/>
        <v>1.3630781696805094E-2</v>
      </c>
      <c r="AQ70" s="2">
        <f t="shared" ca="1" si="28"/>
        <v>5.1429078515558779E-2</v>
      </c>
      <c r="AR70" s="2">
        <f t="shared" ca="1" si="28"/>
        <v>0.68357742688074008</v>
      </c>
      <c r="AS70" s="2">
        <f t="shared" ca="1" si="28"/>
        <v>0.36868165470321701</v>
      </c>
      <c r="AT70" s="2">
        <f t="shared" ca="1" si="28"/>
        <v>1.1361723729531703E-2</v>
      </c>
      <c r="AU70" s="2">
        <f t="shared" ca="1" si="28"/>
        <v>0.78746142646849093</v>
      </c>
      <c r="AV70" s="2">
        <f t="shared" ca="1" si="28"/>
        <v>0.9288995148205208</v>
      </c>
      <c r="AW70" s="2">
        <f t="shared" ca="1" si="28"/>
        <v>0.7920143817934393</v>
      </c>
      <c r="AX70" s="2">
        <f t="shared" ca="1" si="28"/>
        <v>0.44396926956441285</v>
      </c>
      <c r="AY70" s="2">
        <f t="shared" ca="1" si="28"/>
        <v>0.68018613341870304</v>
      </c>
      <c r="AZ70" s="2">
        <f t="shared" ca="1" si="28"/>
        <v>0.62481437914494353</v>
      </c>
      <c r="BA70" s="2">
        <f t="shared" ca="1" si="28"/>
        <v>0.16049284331874603</v>
      </c>
      <c r="BB70" s="2">
        <f t="shared" ca="1" si="28"/>
        <v>0.4807429493385017</v>
      </c>
    </row>
    <row r="71" spans="4:54" x14ac:dyDescent="0.2">
      <c r="D71" s="15">
        <f t="shared" si="9"/>
        <v>37129</v>
      </c>
      <c r="E71" s="16">
        <f t="shared" si="20"/>
        <v>0.15331964407939766</v>
      </c>
      <c r="G71" s="7">
        <f t="shared" ca="1" si="19"/>
        <v>3.9183036380884659</v>
      </c>
      <c r="H71" s="7">
        <f t="shared" ca="1" si="10"/>
        <v>2.8191783087572735E-2</v>
      </c>
      <c r="I71" s="21">
        <f t="shared" ca="1" si="25"/>
        <v>28.14422579701095</v>
      </c>
      <c r="J71" s="21">
        <f t="shared" ca="1" si="11"/>
        <v>0.83040491459837185</v>
      </c>
      <c r="K71" s="21"/>
      <c r="L71" s="7"/>
      <c r="M71" s="22">
        <f t="shared" si="12"/>
        <v>0.8</v>
      </c>
      <c r="N71" s="21">
        <f t="shared" si="29"/>
        <v>4.850712500726666</v>
      </c>
      <c r="O71" s="7">
        <f t="shared" si="21"/>
        <v>0.8</v>
      </c>
      <c r="P71" s="7"/>
      <c r="Q71" s="21">
        <f t="shared" ca="1" si="22"/>
        <v>-5.9985158996232002</v>
      </c>
      <c r="R71" s="7">
        <f t="shared" ca="1" si="14"/>
        <v>2.6871861791521816</v>
      </c>
      <c r="S71" s="7"/>
      <c r="T71" s="7">
        <f t="shared" ca="1" si="23"/>
        <v>-1.5308961361017854</v>
      </c>
      <c r="U71" s="7">
        <f t="shared" ca="1" si="15"/>
        <v>3.9183036380884659</v>
      </c>
      <c r="V71" s="7">
        <f t="shared" ca="1" si="31"/>
        <v>2.9149800345300023</v>
      </c>
      <c r="W71" s="7">
        <f t="shared" ca="1" si="30"/>
        <v>9.0448872477057685E-2</v>
      </c>
      <c r="X71" s="7"/>
      <c r="Y71" s="7">
        <f t="shared" ca="1" si="18"/>
        <v>-0.22779385537782071</v>
      </c>
      <c r="AA71" s="2">
        <f t="shared" ca="1" si="7"/>
        <v>0.69441439192920384</v>
      </c>
      <c r="AB71" s="2">
        <f t="shared" ca="1" si="33"/>
        <v>0.41352719000889038</v>
      </c>
      <c r="AC71" s="2">
        <f t="shared" ca="1" si="32"/>
        <v>0.59875560601308753</v>
      </c>
      <c r="AD71" s="2">
        <f t="shared" ca="1" si="32"/>
        <v>0.38817178942072506</v>
      </c>
      <c r="AE71" s="2">
        <f t="shared" ca="1" si="32"/>
        <v>0.60160269632613439</v>
      </c>
      <c r="AF71" s="2">
        <f t="shared" ca="1" si="32"/>
        <v>0.4499714831769478</v>
      </c>
      <c r="AG71" s="2">
        <f t="shared" ca="1" si="32"/>
        <v>0.84407108972687417</v>
      </c>
      <c r="AH71" s="2">
        <f t="shared" ca="1" si="32"/>
        <v>0.31539331344416988</v>
      </c>
      <c r="AI71" s="2">
        <f t="shared" ca="1" si="32"/>
        <v>0.74112563492748607</v>
      </c>
      <c r="AJ71" s="2">
        <f t="shared" ca="1" si="32"/>
        <v>0.52968113077855483</v>
      </c>
      <c r="AK71" s="2">
        <f t="shared" ca="1" si="32"/>
        <v>8.2036217292993818E-2</v>
      </c>
      <c r="AL71" s="2">
        <f t="shared" ca="1" si="32"/>
        <v>0.75608814034113481</v>
      </c>
      <c r="AM71" s="2">
        <f t="shared" ca="1" si="32"/>
        <v>0.97399010047220402</v>
      </c>
      <c r="AO71" s="2">
        <f t="shared" ca="1" si="26"/>
        <v>0.34238471749211008</v>
      </c>
      <c r="AP71" s="2">
        <f t="shared" ca="1" si="27"/>
        <v>-0.35524466008542177</v>
      </c>
      <c r="AQ71" s="2">
        <f t="shared" ca="1" si="28"/>
        <v>0.55530937490944732</v>
      </c>
      <c r="AR71" s="2">
        <f t="shared" ca="1" si="28"/>
        <v>0.51349223357784846</v>
      </c>
      <c r="AS71" s="2">
        <f t="shared" ca="1" si="28"/>
        <v>0.29572185021007169</v>
      </c>
      <c r="AT71" s="2">
        <f t="shared" ca="1" si="28"/>
        <v>0.86840073636781079</v>
      </c>
      <c r="AU71" s="2">
        <f t="shared" ca="1" si="28"/>
        <v>0.11180433654190558</v>
      </c>
      <c r="AV71" s="2">
        <f t="shared" ca="1" si="28"/>
        <v>5.2727978351833182E-2</v>
      </c>
      <c r="AW71" s="2">
        <f t="shared" ca="1" si="28"/>
        <v>0.37404777645474485</v>
      </c>
      <c r="AX71" s="2">
        <f t="shared" ca="1" si="28"/>
        <v>0.49842266516520806</v>
      </c>
      <c r="AY71" s="2">
        <f t="shared" ca="1" si="28"/>
        <v>0.67755775540320873</v>
      </c>
      <c r="AZ71" s="2">
        <f t="shared" ca="1" si="28"/>
        <v>0.87557578014162218</v>
      </c>
      <c r="BA71" s="2">
        <f t="shared" ca="1" si="28"/>
        <v>0.46547957146916763</v>
      </c>
      <c r="BB71" s="2">
        <f t="shared" ca="1" si="28"/>
        <v>0.3562152813217101</v>
      </c>
    </row>
    <row r="72" spans="4:54" x14ac:dyDescent="0.2">
      <c r="D72" s="15">
        <f t="shared" si="9"/>
        <v>37130</v>
      </c>
      <c r="E72" s="16">
        <f t="shared" si="20"/>
        <v>0.15605749486652978</v>
      </c>
      <c r="G72" s="7">
        <f t="shared" ca="1" si="19"/>
        <v>3.8465503864504584</v>
      </c>
      <c r="H72" s="7">
        <f t="shared" ca="1" si="10"/>
        <v>-1.8482071626229744E-2</v>
      </c>
      <c r="I72" s="21">
        <f t="shared" ca="1" si="25"/>
        <v>26.295972379158851</v>
      </c>
      <c r="J72" s="21">
        <f t="shared" ca="1" si="11"/>
        <v>-1.8482534178520993</v>
      </c>
      <c r="K72" s="21"/>
      <c r="L72" s="7"/>
      <c r="M72" s="22">
        <f t="shared" si="12"/>
        <v>0.8</v>
      </c>
      <c r="N72" s="21">
        <f t="shared" si="29"/>
        <v>4.2008402520840367</v>
      </c>
      <c r="O72" s="7">
        <f t="shared" si="21"/>
        <v>0.8</v>
      </c>
      <c r="P72" s="7"/>
      <c r="Q72" s="21">
        <f t="shared" ca="1" si="22"/>
        <v>-13.310483986068832</v>
      </c>
      <c r="R72" s="7">
        <f t="shared" ca="1" si="14"/>
        <v>-7.3119680864456313</v>
      </c>
      <c r="S72" s="7"/>
      <c r="T72" s="7">
        <f t="shared" ca="1" si="23"/>
        <v>-3.4603690706757009</v>
      </c>
      <c r="U72" s="7">
        <f t="shared" ca="1" si="15"/>
        <v>3.8465503864504584</v>
      </c>
      <c r="V72" s="7">
        <f t="shared" ca="1" si="31"/>
        <v>-7.1321713155939577</v>
      </c>
      <c r="W72" s="7">
        <f t="shared" ca="1" si="30"/>
        <v>0.1326181925819491</v>
      </c>
      <c r="X72" s="7"/>
      <c r="Y72" s="7">
        <f t="shared" ca="1" si="18"/>
        <v>-0.17979677085167367</v>
      </c>
      <c r="AA72" s="2">
        <f t="shared" ca="1" si="7"/>
        <v>-0.4205956926187584</v>
      </c>
      <c r="AB72" s="2">
        <f t="shared" ca="1" si="33"/>
        <v>8.8196724434861817E-2</v>
      </c>
      <c r="AC72" s="2">
        <f t="shared" ca="1" si="32"/>
        <v>0.29234385640829641</v>
      </c>
      <c r="AD72" s="2">
        <f t="shared" ca="1" si="32"/>
        <v>0.85396300341772091</v>
      </c>
      <c r="AE72" s="2">
        <f t="shared" ca="1" si="32"/>
        <v>3.8648658378105494E-2</v>
      </c>
      <c r="AF72" s="2">
        <f t="shared" ca="1" si="32"/>
        <v>0.36813403442246218</v>
      </c>
      <c r="AG72" s="2">
        <f t="shared" ca="1" si="32"/>
        <v>0.60134642120662929</v>
      </c>
      <c r="AH72" s="2">
        <f t="shared" ca="1" si="32"/>
        <v>0.36929370348465396</v>
      </c>
      <c r="AI72" s="2">
        <f t="shared" ca="1" si="32"/>
        <v>0.81253311782601978</v>
      </c>
      <c r="AJ72" s="2">
        <f t="shared" ca="1" si="32"/>
        <v>0.32828878704502795</v>
      </c>
      <c r="AK72" s="2">
        <f t="shared" ca="1" si="32"/>
        <v>0.68840869271154848</v>
      </c>
      <c r="AL72" s="2">
        <f t="shared" ca="1" si="32"/>
        <v>0.23301538803464628</v>
      </c>
      <c r="AM72" s="2">
        <f t="shared" ca="1" si="32"/>
        <v>0.90523192001126962</v>
      </c>
      <c r="AO72" s="2">
        <f t="shared" ca="1" si="26"/>
        <v>-0.7620544064713064</v>
      </c>
      <c r="AP72" s="2">
        <f t="shared" ca="1" si="27"/>
        <v>-0.70929642062716614</v>
      </c>
      <c r="AQ72" s="2">
        <f t="shared" ca="1" si="28"/>
        <v>0.69605486603738942</v>
      </c>
      <c r="AR72" s="2">
        <f t="shared" ca="1" si="28"/>
        <v>0.28610662781436069</v>
      </c>
      <c r="AS72" s="2">
        <f t="shared" ca="1" si="28"/>
        <v>0.41093176586792157</v>
      </c>
      <c r="AT72" s="2">
        <f t="shared" ca="1" si="28"/>
        <v>0.11073410445978982</v>
      </c>
      <c r="AU72" s="2">
        <f t="shared" ca="1" si="28"/>
        <v>0.27512567910446917</v>
      </c>
      <c r="AV72" s="2">
        <f t="shared" ca="1" si="28"/>
        <v>0.34743433761508746</v>
      </c>
      <c r="AW72" s="2">
        <f t="shared" ca="1" si="28"/>
        <v>0.90615444497740782</v>
      </c>
      <c r="AX72" s="2">
        <f t="shared" ca="1" si="28"/>
        <v>0.57532105964081492</v>
      </c>
      <c r="AY72" s="2">
        <f t="shared" ca="1" si="28"/>
        <v>8.313844599931941E-2</v>
      </c>
      <c r="AZ72" s="2">
        <f t="shared" ca="1" si="28"/>
        <v>0.46231242755266322</v>
      </c>
      <c r="BA72" s="2">
        <f t="shared" ca="1" si="28"/>
        <v>0.89643278815709393</v>
      </c>
      <c r="BB72" s="2">
        <f t="shared" ca="1" si="28"/>
        <v>0.24095703214651654</v>
      </c>
    </row>
    <row r="73" spans="4:54" x14ac:dyDescent="0.2">
      <c r="D73" s="15">
        <f t="shared" si="9"/>
        <v>37131</v>
      </c>
      <c r="E73" s="16">
        <f t="shared" si="20"/>
        <v>0.15879534565366188</v>
      </c>
      <c r="G73" s="7">
        <f t="shared" ca="1" si="19"/>
        <v>3.8802119981643246</v>
      </c>
      <c r="H73" s="7">
        <f t="shared" ca="1" si="10"/>
        <v>8.7130477154485075E-3</v>
      </c>
      <c r="I73" s="21">
        <f t="shared" ca="1" si="25"/>
        <v>26.253422115460637</v>
      </c>
      <c r="J73" s="21">
        <f t="shared" ca="1" si="11"/>
        <v>-4.2550263698213797E-2</v>
      </c>
      <c r="K73" s="21"/>
      <c r="L73" s="7"/>
      <c r="M73" s="22">
        <f t="shared" si="12"/>
        <v>0.8</v>
      </c>
      <c r="N73" s="21">
        <f>SQRT(MAX(N72^2-$G$9^2/COUNT($D$59:$D$732),0))</f>
        <v>3.4299717028501857</v>
      </c>
      <c r="O73" s="7">
        <f t="shared" si="21"/>
        <v>0.8</v>
      </c>
      <c r="P73" s="7"/>
      <c r="Q73" s="21">
        <f t="shared" ca="1" si="22"/>
        <v>-13.907218573108551</v>
      </c>
      <c r="R73" s="7">
        <f t="shared" ca="1" si="14"/>
        <v>-0.5967345870397196</v>
      </c>
      <c r="S73" s="7"/>
      <c r="T73" s="7">
        <f t="shared" ca="1" si="23"/>
        <v>-3.5841388510957306</v>
      </c>
      <c r="U73" s="7">
        <f t="shared" ca="1" si="15"/>
        <v>3.8802119981643246</v>
      </c>
      <c r="V73" s="7">
        <f t="shared" ca="1" si="31"/>
        <v>-0.28015333331569053</v>
      </c>
      <c r="W73" s="7">
        <f t="shared" ca="1" si="30"/>
        <v>-1.432310454931888E-3</v>
      </c>
      <c r="X73" s="7"/>
      <c r="Y73" s="7">
        <f t="shared" ca="1" si="18"/>
        <v>-0.31658125372402907</v>
      </c>
      <c r="AA73" s="2">
        <f t="shared" ca="1" si="7"/>
        <v>0.22907921643668328</v>
      </c>
      <c r="AB73" s="2">
        <f t="shared" ca="1" si="33"/>
        <v>0.45356025373416153</v>
      </c>
      <c r="AC73" s="2">
        <f t="shared" ca="1" si="32"/>
        <v>0.35446626592307273</v>
      </c>
      <c r="AD73" s="2">
        <f t="shared" ca="1" si="32"/>
        <v>0.81944953195141967</v>
      </c>
      <c r="AE73" s="2">
        <f t="shared" ca="1" si="32"/>
        <v>0.12432192371921502</v>
      </c>
      <c r="AF73" s="2">
        <f t="shared" ca="1" si="32"/>
        <v>0.51893074796900596</v>
      </c>
      <c r="AG73" s="2">
        <f t="shared" ca="1" si="32"/>
        <v>0.71700458756591845</v>
      </c>
      <c r="AH73" s="2">
        <f t="shared" ca="1" si="32"/>
        <v>0.55363231802237056</v>
      </c>
      <c r="AI73" s="2">
        <f t="shared" ca="1" si="32"/>
        <v>0.18930849789191917</v>
      </c>
      <c r="AJ73" s="2">
        <f t="shared" ca="1" si="32"/>
        <v>0.86795824741527905</v>
      </c>
      <c r="AK73" s="2">
        <f t="shared" ca="1" si="32"/>
        <v>0.91091123720936762</v>
      </c>
      <c r="AL73" s="2">
        <f t="shared" ca="1" si="32"/>
        <v>9.5700170402483464E-2</v>
      </c>
      <c r="AM73" s="2">
        <f t="shared" ca="1" si="32"/>
        <v>0.62383543463247093</v>
      </c>
      <c r="AO73" s="2">
        <f t="shared" ca="1" si="26"/>
        <v>-1.7543923162561315E-2</v>
      </c>
      <c r="AP73" s="2">
        <f t="shared" ca="1" si="27"/>
        <v>-0.33467882718651332</v>
      </c>
      <c r="AQ73" s="2">
        <f t="shared" ca="1" si="28"/>
        <v>0.25806002836428066</v>
      </c>
      <c r="AR73" s="2">
        <f t="shared" ca="1" si="28"/>
        <v>3.9575386920425282E-2</v>
      </c>
      <c r="AS73" s="2">
        <f t="shared" ca="1" si="28"/>
        <v>9.6014894394046757E-2</v>
      </c>
      <c r="AT73" s="2">
        <f t="shared" ca="1" si="28"/>
        <v>0.89185702576141945</v>
      </c>
      <c r="AU73" s="2">
        <f t="shared" ca="1" si="28"/>
        <v>0.58011119647170972</v>
      </c>
      <c r="AV73" s="2">
        <f t="shared" ca="1" si="28"/>
        <v>9.0619615855607294E-2</v>
      </c>
      <c r="AW73" s="2">
        <f t="shared" ca="1" si="28"/>
        <v>0.35927436104292421</v>
      </c>
      <c r="AX73" s="2">
        <f t="shared" ca="1" si="28"/>
        <v>0.93153057865704014</v>
      </c>
      <c r="AY73" s="2">
        <f t="shared" ca="1" si="28"/>
        <v>0.10326924875397014</v>
      </c>
      <c r="AZ73" s="2">
        <f t="shared" ca="1" si="28"/>
        <v>0.61265521608303219</v>
      </c>
      <c r="BA73" s="2">
        <f t="shared" ca="1" si="28"/>
        <v>0.71711834362354654</v>
      </c>
      <c r="BB73" s="2">
        <f t="shared" ca="1" si="28"/>
        <v>0.98523527688548529</v>
      </c>
    </row>
    <row r="74" spans="4:54" x14ac:dyDescent="0.2">
      <c r="D74" s="15">
        <f t="shared" si="9"/>
        <v>37132</v>
      </c>
      <c r="E74" s="16">
        <f t="shared" si="20"/>
        <v>0.16153319644079397</v>
      </c>
      <c r="G74" s="7">
        <f t="shared" ca="1" si="19"/>
        <v>4.1335641672623122</v>
      </c>
      <c r="H74" s="7">
        <f t="shared" ca="1" si="10"/>
        <v>6.3250238457113597E-2</v>
      </c>
      <c r="I74" s="21">
        <f t="shared" ca="1" si="25"/>
        <v>30.880063421524135</v>
      </c>
      <c r="J74" s="21">
        <f t="shared" ca="1" si="11"/>
        <v>4.6266413060634974</v>
      </c>
      <c r="K74" s="21"/>
      <c r="L74" s="7"/>
      <c r="M74" s="22">
        <f t="shared" si="12"/>
        <v>0.8</v>
      </c>
      <c r="N74" s="21">
        <f t="shared" si="29"/>
        <v>2.4253562503633423</v>
      </c>
      <c r="O74" s="7">
        <f t="shared" si="21"/>
        <v>0.8</v>
      </c>
      <c r="P74" s="7"/>
      <c r="Q74" s="21">
        <f t="shared" ca="1" si="22"/>
        <v>3.9735247081340925</v>
      </c>
      <c r="R74" s="7">
        <f t="shared" ca="1" si="14"/>
        <v>17.880743281242644</v>
      </c>
      <c r="S74" s="7"/>
      <c r="T74" s="7">
        <f t="shared" ca="1" si="23"/>
        <v>0.9612829382459509</v>
      </c>
      <c r="U74" s="7">
        <f t="shared" ca="1" si="15"/>
        <v>4.1335641672623122</v>
      </c>
      <c r="V74" s="7">
        <f t="shared" ca="1" si="31"/>
        <v>17.044299754716771</v>
      </c>
      <c r="W74" s="7">
        <f t="shared" ca="1" si="30"/>
        <v>1.1721696105295336</v>
      </c>
      <c r="X74" s="7"/>
      <c r="Y74" s="7">
        <f t="shared" ca="1" si="18"/>
        <v>0.83644352652587273</v>
      </c>
      <c r="AA74" s="2">
        <f t="shared" ca="1" si="7"/>
        <v>1.5319396301039889</v>
      </c>
      <c r="AB74" s="2">
        <f t="shared" ca="1" si="33"/>
        <v>0.30190363237661699</v>
      </c>
      <c r="AC74" s="2">
        <f t="shared" ca="1" si="32"/>
        <v>0.87577485520701037</v>
      </c>
      <c r="AD74" s="2">
        <f t="shared" ca="1" si="32"/>
        <v>0.1465537505723542</v>
      </c>
      <c r="AE74" s="2">
        <f t="shared" ca="1" si="32"/>
        <v>0.92943661992880067</v>
      </c>
      <c r="AF74" s="2">
        <f t="shared" ca="1" si="32"/>
        <v>0.3027494977623999</v>
      </c>
      <c r="AG74" s="2">
        <f t="shared" ca="1" si="32"/>
        <v>0.66897534429644945</v>
      </c>
      <c r="AH74" s="2">
        <f t="shared" ca="1" si="32"/>
        <v>0.74083736115637133</v>
      </c>
      <c r="AI74" s="2">
        <f t="shared" ca="1" si="32"/>
        <v>0.7555425986635389</v>
      </c>
      <c r="AJ74" s="2">
        <f t="shared" ca="1" si="32"/>
        <v>0.72841216450049184</v>
      </c>
      <c r="AK74" s="2">
        <f t="shared" ca="1" si="32"/>
        <v>0.76501845490532594</v>
      </c>
      <c r="AL74" s="2">
        <f t="shared" ca="1" si="32"/>
        <v>0.63911296629606817</v>
      </c>
      <c r="AM74" s="2">
        <f t="shared" ca="1" si="32"/>
        <v>0.67762238443856082</v>
      </c>
      <c r="AO74" s="2">
        <f t="shared" ca="1" si="26"/>
        <v>1.9076130796745452</v>
      </c>
      <c r="AP74" s="2">
        <f t="shared" ca="1" si="27"/>
        <v>1.1367689593189239</v>
      </c>
      <c r="AQ74" s="2">
        <f t="shared" ca="1" si="28"/>
        <v>0.64295811190849095</v>
      </c>
      <c r="AR74" s="2">
        <f t="shared" ca="1" si="28"/>
        <v>0.67293739485358872</v>
      </c>
      <c r="AS74" s="2">
        <f t="shared" ca="1" si="28"/>
        <v>0.25095951792947191</v>
      </c>
      <c r="AT74" s="2">
        <f t="shared" ca="1" si="28"/>
        <v>0.7382595247478464</v>
      </c>
      <c r="AU74" s="2">
        <f t="shared" ca="1" si="28"/>
        <v>0.62672502206259983</v>
      </c>
      <c r="AV74" s="2">
        <f t="shared" ca="1" si="28"/>
        <v>0.16682219931055531</v>
      </c>
      <c r="AW74" s="2">
        <f t="shared" ca="1" si="28"/>
        <v>0.48508397221726796</v>
      </c>
      <c r="AX74" s="2">
        <f t="shared" ca="1" si="28"/>
        <v>0.97991758556535702</v>
      </c>
      <c r="AY74" s="2">
        <f t="shared" ca="1" si="28"/>
        <v>0.70740446317897965</v>
      </c>
      <c r="AZ74" s="2">
        <f t="shared" ca="1" si="28"/>
        <v>0.11695022021727119</v>
      </c>
      <c r="BA74" s="2">
        <f t="shared" ca="1" si="28"/>
        <v>0.82251242368939947</v>
      </c>
      <c r="BB74" s="2">
        <f t="shared" ca="1" si="28"/>
        <v>0.92623852363809556</v>
      </c>
    </row>
    <row r="75" spans="4:54" x14ac:dyDescent="0.2">
      <c r="D75" s="15">
        <f t="shared" si="9"/>
        <v>37133</v>
      </c>
      <c r="E75" s="16">
        <f t="shared" si="20"/>
        <v>0.16427104722792607</v>
      </c>
      <c r="G75" s="7">
        <f t="shared" ca="1" si="19"/>
        <v>4.5563407400345293</v>
      </c>
      <c r="H75" s="7">
        <f t="shared" ca="1" si="10"/>
        <v>9.7379802782982638E-2</v>
      </c>
      <c r="I75" s="21">
        <f t="shared" ca="1" si="25"/>
        <v>37.467252790561936</v>
      </c>
      <c r="J75" s="21">
        <f t="shared" ca="1" si="11"/>
        <v>6.5871893690378016</v>
      </c>
      <c r="K75" s="21"/>
      <c r="L75" s="7"/>
      <c r="M75" s="22">
        <f>$D$10</f>
        <v>0.8</v>
      </c>
      <c r="N75" s="21">
        <f t="shared" si="29"/>
        <v>2.4575624618635539E-7</v>
      </c>
      <c r="O75" s="7">
        <f>$J$10</f>
        <v>0.8</v>
      </c>
      <c r="P75" s="7"/>
      <c r="Q75" s="21">
        <f t="shared" ca="1" si="22"/>
        <v>34.023348105773877</v>
      </c>
      <c r="R75" s="7">
        <f t="shared" ca="1" si="14"/>
        <v>30.049823397639784</v>
      </c>
      <c r="S75" s="7"/>
      <c r="T75" s="7">
        <f t="shared" ca="1" si="23"/>
        <v>7.4672527905619361</v>
      </c>
      <c r="U75" s="7">
        <f t="shared" ca="1" si="15"/>
        <v>4.5563407400345293</v>
      </c>
      <c r="V75" s="7">
        <f t="shared" ca="1" si="31"/>
        <v>27.634977844921924</v>
      </c>
      <c r="W75" s="7">
        <f t="shared" ca="1" si="30"/>
        <v>2.7849093456433844</v>
      </c>
      <c r="X75" s="7"/>
      <c r="Y75" s="7">
        <f t="shared" ca="1" si="18"/>
        <v>2.4148455527178605</v>
      </c>
      <c r="AA75" s="2">
        <f t="shared" ca="1" si="7"/>
        <v>2.3472742245556155</v>
      </c>
      <c r="AB75" s="2">
        <f t="shared" ca="1" si="33"/>
        <v>0.91417851920296944</v>
      </c>
      <c r="AC75" s="2">
        <f t="shared" ca="1" si="32"/>
        <v>0.89447279478476727</v>
      </c>
      <c r="AD75" s="2">
        <f t="shared" ca="1" si="32"/>
        <v>0.52644641404480841</v>
      </c>
      <c r="AE75" s="2">
        <f t="shared" ca="1" si="32"/>
        <v>0.88176590872701499</v>
      </c>
      <c r="AF75" s="2">
        <f t="shared" ca="1" si="32"/>
        <v>0.39642945772105542</v>
      </c>
      <c r="AG75" s="2">
        <f t="shared" ca="1" si="32"/>
        <v>0.52032008256234408</v>
      </c>
      <c r="AH75" s="2">
        <f t="shared" ca="1" si="32"/>
        <v>0.58972118515596272</v>
      </c>
      <c r="AI75" s="2">
        <f t="shared" ca="1" si="32"/>
        <v>0.96819069525084323</v>
      </c>
      <c r="AJ75" s="2">
        <f t="shared" ca="1" si="32"/>
        <v>0.68524366304318018</v>
      </c>
      <c r="AK75" s="2">
        <f t="shared" ca="1" si="32"/>
        <v>0.86405364933642392</v>
      </c>
      <c r="AL75" s="2">
        <f t="shared" ca="1" si="32"/>
        <v>0.27356216507304199</v>
      </c>
      <c r="AM75" s="2">
        <f t="shared" ca="1" si="32"/>
        <v>0.83288968965320398</v>
      </c>
      <c r="AO75" s="2">
        <f t="shared" ca="1" si="26"/>
        <v>2.7159677544488621</v>
      </c>
      <c r="AP75" s="2">
        <f t="shared" ca="1" si="27"/>
        <v>1.3969139580072829</v>
      </c>
      <c r="AQ75" s="2">
        <f t="shared" ca="1" si="28"/>
        <v>0.49006357267749368</v>
      </c>
      <c r="AR75" s="2">
        <f t="shared" ca="1" si="28"/>
        <v>0.43764683237021185</v>
      </c>
      <c r="AS75" s="2">
        <f t="shared" ca="1" si="28"/>
        <v>0.96835521869808261</v>
      </c>
      <c r="AT75" s="2">
        <f t="shared" ca="1" si="28"/>
        <v>0.96156543354571566</v>
      </c>
      <c r="AU75" s="2">
        <f t="shared" ca="1" si="28"/>
        <v>3.5745019493532593E-2</v>
      </c>
      <c r="AV75" s="2">
        <f t="shared" ca="1" si="28"/>
        <v>0.59148824947408019</v>
      </c>
      <c r="AW75" s="2">
        <f t="shared" ca="1" si="28"/>
        <v>0.19630117860077423</v>
      </c>
      <c r="AX75" s="2">
        <f t="shared" ca="1" si="28"/>
        <v>0.60881993302529946</v>
      </c>
      <c r="AY75" s="2">
        <f t="shared" ca="1" si="28"/>
        <v>0.93028040066043838</v>
      </c>
      <c r="AZ75" s="2">
        <f t="shared" ca="1" si="28"/>
        <v>0.55406274513168985</v>
      </c>
      <c r="BA75" s="2">
        <f t="shared" ca="1" si="28"/>
        <v>0.71209992361612306</v>
      </c>
      <c r="BB75" s="2">
        <f t="shared" ca="1" si="28"/>
        <v>0.91048545071384079</v>
      </c>
    </row>
    <row r="78" spans="4:54" x14ac:dyDescent="0.2">
      <c r="Y78" s="5"/>
    </row>
    <row r="79" spans="4:54" x14ac:dyDescent="0.2">
      <c r="Y79" s="18"/>
    </row>
  </sheetData>
  <phoneticPr fontId="0" type="noConversion"/>
  <pageMargins left="0.18" right="0.19" top="1" bottom="1" header="0.5" footer="0.5"/>
  <pageSetup scale="70" fitToWidth="2" fitToHeight="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pfissle</dc:creator>
  <cp:lastModifiedBy>Felienne</cp:lastModifiedBy>
  <cp:lastPrinted>2001-06-18T18:41:45Z</cp:lastPrinted>
  <dcterms:created xsi:type="dcterms:W3CDTF">2001-05-16T14:24:18Z</dcterms:created>
  <dcterms:modified xsi:type="dcterms:W3CDTF">2014-09-04T14:07:24Z</dcterms:modified>
</cp:coreProperties>
</file>