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410" windowWidth="11880" windowHeight="6885" activeTab="1"/>
  </bookViews>
  <sheets>
    <sheet name="NFL Bets" sheetId="1" r:id="rId1"/>
    <sheet name="Summary Sheet" sheetId="2" r:id="rId2"/>
  </sheets>
  <definedNames>
    <definedName name="_xlnm.Print_Area" localSheetId="0">'NFL Bets'!$AV$3:$BC$23</definedName>
  </definedNames>
  <calcPr calcId="152511"/>
</workbook>
</file>

<file path=xl/calcChain.xml><?xml version="1.0" encoding="utf-8"?>
<calcChain xmlns="http://schemas.openxmlformats.org/spreadsheetml/2006/main">
  <c r="M4" i="1" l="1"/>
  <c r="AC4" i="1"/>
  <c r="AT4" i="1"/>
  <c r="BB4" i="1"/>
  <c r="BK4" i="1"/>
  <c r="M5" i="1"/>
  <c r="M21" i="1" s="1"/>
  <c r="AT5" i="1"/>
  <c r="AT21" i="1" s="1"/>
  <c r="C11" i="2" s="1"/>
  <c r="BB5" i="1"/>
  <c r="BK5" i="1"/>
  <c r="M6" i="1"/>
  <c r="U6" i="1"/>
  <c r="AT6" i="1"/>
  <c r="BB6" i="1"/>
  <c r="BK6" i="1"/>
  <c r="M7" i="1"/>
  <c r="U7" i="1"/>
  <c r="AC7" i="1"/>
  <c r="AC21" i="1" s="1"/>
  <c r="BB7" i="1"/>
  <c r="BK7" i="1"/>
  <c r="M8" i="1"/>
  <c r="AC8" i="1"/>
  <c r="AT8" i="1"/>
  <c r="BB8" i="1"/>
  <c r="BB21" i="1" s="1"/>
  <c r="C12" i="2" s="1"/>
  <c r="BK8" i="1"/>
  <c r="M9" i="1"/>
  <c r="U9" i="1"/>
  <c r="AC9" i="1"/>
  <c r="AT9" i="1"/>
  <c r="BB9" i="1"/>
  <c r="BK9" i="1"/>
  <c r="U10" i="1"/>
  <c r="U21" i="1" s="1"/>
  <c r="AC10" i="1"/>
  <c r="AT10" i="1"/>
  <c r="AC11" i="1"/>
  <c r="AT11" i="1"/>
  <c r="BB11" i="1"/>
  <c r="BK11" i="1"/>
  <c r="AC12" i="1"/>
  <c r="BB12" i="1"/>
  <c r="BK12" i="1"/>
  <c r="AC13" i="1"/>
  <c r="AT13" i="1"/>
  <c r="BB13" i="1"/>
  <c r="BK13" i="1"/>
  <c r="AC14" i="1"/>
  <c r="AT14" i="1"/>
  <c r="BB14" i="1"/>
  <c r="BK14" i="1"/>
  <c r="U15" i="1"/>
  <c r="AC15" i="1"/>
  <c r="AT15" i="1"/>
  <c r="BB15" i="1"/>
  <c r="BK15" i="1"/>
  <c r="U16" i="1"/>
  <c r="AT16" i="1"/>
  <c r="M18" i="1"/>
  <c r="U18" i="1"/>
  <c r="BK18" i="1"/>
  <c r="AC20" i="1"/>
  <c r="AK20" i="1"/>
  <c r="AT20" i="1"/>
  <c r="BB20" i="1"/>
  <c r="E21" i="1"/>
  <c r="C6" i="2" s="1"/>
  <c r="F6" i="2" s="1"/>
  <c r="AK21" i="1"/>
  <c r="BK21" i="1"/>
  <c r="C13" i="2" s="1"/>
  <c r="AK23" i="1"/>
  <c r="G6" i="2"/>
  <c r="G7" i="2" s="1"/>
  <c r="C10" i="2"/>
  <c r="D10" i="2"/>
  <c r="E10" i="2"/>
  <c r="G8" i="2" l="1"/>
  <c r="C8" i="2"/>
  <c r="M22" i="1"/>
  <c r="U22" i="1" s="1"/>
  <c r="AC22" i="1" s="1"/>
  <c r="AK22" i="1" s="1"/>
  <c r="C7" i="2"/>
  <c r="F7" i="2" s="1"/>
  <c r="C9" i="2"/>
  <c r="H6" i="2"/>
  <c r="F8" i="2" l="1"/>
  <c r="F9" i="2" s="1"/>
  <c r="F10" i="2" s="1"/>
  <c r="F11" i="2" s="1"/>
  <c r="F12" i="2" s="1"/>
  <c r="F13" i="2" s="1"/>
  <c r="H7" i="2"/>
  <c r="H8" i="2"/>
  <c r="G9" i="2"/>
  <c r="H9" i="2" l="1"/>
  <c r="G10" i="2"/>
  <c r="H10" i="2" l="1"/>
  <c r="G11" i="2"/>
  <c r="H11" i="2" l="1"/>
  <c r="G12" i="2"/>
  <c r="H12" i="2" l="1"/>
  <c r="G13" i="2"/>
  <c r="H13" i="2" s="1"/>
</calcChain>
</file>

<file path=xl/comments1.xml><?xml version="1.0" encoding="utf-8"?>
<comments xmlns="http://schemas.openxmlformats.org/spreadsheetml/2006/main">
  <authors>
    <author>Barry Tycholiz</author>
  </authors>
  <commentList>
    <comment ref="Z4" authorId="0" shapeId="0">
      <text>
        <r>
          <rPr>
            <b/>
            <sz val="8"/>
            <color indexed="81"/>
            <rFont val="Tahoma"/>
          </rPr>
          <t>Barry Tycholiz:</t>
        </r>
        <r>
          <rPr>
            <sz val="8"/>
            <color indexed="81"/>
            <rFont val="Tahoma"/>
          </rPr>
          <t xml:space="preserve">
Tease
</t>
        </r>
      </text>
    </comment>
  </commentList>
</comments>
</file>

<file path=xl/sharedStrings.xml><?xml version="1.0" encoding="utf-8"?>
<sst xmlns="http://schemas.openxmlformats.org/spreadsheetml/2006/main" count="483" uniqueCount="236">
  <si>
    <t>Week 1</t>
  </si>
  <si>
    <t>Week 2</t>
  </si>
  <si>
    <t>Week 3</t>
  </si>
  <si>
    <t xml:space="preserve"> </t>
  </si>
  <si>
    <t>Miami at Rams</t>
  </si>
  <si>
    <t>K.C. at Washington</t>
  </si>
  <si>
    <t>Green Bay at Carolina</t>
  </si>
  <si>
    <t>Pitt at Buffalo</t>
  </si>
  <si>
    <t>Indianapolis at New England</t>
  </si>
  <si>
    <t>Tampa at Minnesota</t>
  </si>
  <si>
    <t>Atlanta at Arizona</t>
  </si>
  <si>
    <t>Seattle at Oakland</t>
  </si>
  <si>
    <t>Baltimore at Denver</t>
  </si>
  <si>
    <t>Cincinnatic at San Diego</t>
  </si>
  <si>
    <t>Cleveland at Jacksonville</t>
  </si>
  <si>
    <t>Dallas at Philedalphia</t>
  </si>
  <si>
    <t>SanFransisco at NY Jets</t>
  </si>
  <si>
    <t>New Orleans at Giants</t>
  </si>
  <si>
    <t>Over Under</t>
  </si>
  <si>
    <t>Line</t>
  </si>
  <si>
    <t>St.L minus 6</t>
  </si>
  <si>
    <t>KC minus 3.5</t>
  </si>
  <si>
    <t>Giants minus 3</t>
  </si>
  <si>
    <t>GB minus 3.5</t>
  </si>
  <si>
    <t>Pitt minus 3</t>
  </si>
  <si>
    <t>Ind minus 12.5</t>
  </si>
  <si>
    <t>Tampa minus 2.5</t>
  </si>
  <si>
    <t>Atl minus 3</t>
  </si>
  <si>
    <t>Oak minus 10.5</t>
  </si>
  <si>
    <t>Denver minus 5</t>
  </si>
  <si>
    <t>SD minus 6.5</t>
  </si>
  <si>
    <t>Phil minus 13.5</t>
  </si>
  <si>
    <t>Jets minus 3</t>
  </si>
  <si>
    <t>Jax minus 9</t>
  </si>
  <si>
    <t>Amount</t>
  </si>
  <si>
    <t>Cumulative $'s</t>
  </si>
  <si>
    <t>Wager</t>
  </si>
  <si>
    <t>Miami + 12, under 50</t>
  </si>
  <si>
    <t>Giants + 3 under 43</t>
  </si>
  <si>
    <t>Carolina + 9.5 under 47</t>
  </si>
  <si>
    <t>Pitt + 3 under 41.5</t>
  </si>
  <si>
    <t>Indi minus 12.5</t>
  </si>
  <si>
    <t>Minn + 8 under 44.5</t>
  </si>
  <si>
    <t>Win/Loss</t>
  </si>
  <si>
    <t>No Bets</t>
  </si>
  <si>
    <t>Loss</t>
  </si>
  <si>
    <t>Win</t>
  </si>
  <si>
    <t>San Fran + 9 Over 39.5</t>
  </si>
  <si>
    <t>Cumulative</t>
  </si>
  <si>
    <t>Week 4</t>
  </si>
  <si>
    <t>Tenn At Baltimore</t>
  </si>
  <si>
    <t>Wash at Giants</t>
  </si>
  <si>
    <t>San Diego at Cleveland</t>
  </si>
  <si>
    <t>Arizona at Philli</t>
  </si>
  <si>
    <t>Chicago at Atlanta</t>
  </si>
  <si>
    <t>Cincinnati at Pitt</t>
  </si>
  <si>
    <t>Minn. At New Orleans</t>
  </si>
  <si>
    <t>New England at Miami</t>
  </si>
  <si>
    <t>K.C. at Denver</t>
  </si>
  <si>
    <t>NY Jets at Buffalo</t>
  </si>
  <si>
    <t>Green Bay at Tampa</t>
  </si>
  <si>
    <t>Dallas at Oakland</t>
  </si>
  <si>
    <t>Carolina at San Fransisco</t>
  </si>
  <si>
    <t>St. louis at Detroit</t>
  </si>
  <si>
    <t>SD minus 3</t>
  </si>
  <si>
    <t>ariz plus 14</t>
  </si>
  <si>
    <t>chicago plus 3</t>
  </si>
  <si>
    <t>Bengals plus 5</t>
  </si>
  <si>
    <t>N.O. minus 3.5</t>
  </si>
  <si>
    <t>Miami minus 9</t>
  </si>
  <si>
    <t>Denver minus 10</t>
  </si>
  <si>
    <t>Jacksonville at Seattle</t>
  </si>
  <si>
    <t>NYJ minus 4</t>
  </si>
  <si>
    <t>G.B. plus 3</t>
  </si>
  <si>
    <t>Oakland minus 18</t>
  </si>
  <si>
    <t>S.F. minus 7</t>
  </si>
  <si>
    <t>St. Louis minus13</t>
  </si>
  <si>
    <t>Golf</t>
  </si>
  <si>
    <t>baltimore minus 3.5</t>
  </si>
  <si>
    <t>Baltimore minus 3.5</t>
  </si>
  <si>
    <t>Giants  minus 14</t>
  </si>
  <si>
    <t>Wash + 20, over 30</t>
  </si>
  <si>
    <t>philly minus 8, over 34.5</t>
  </si>
  <si>
    <t>Chicago plus 9 under 45.5</t>
  </si>
  <si>
    <t>Cinn plus 11, over 29.5</t>
  </si>
  <si>
    <t>GB</t>
  </si>
  <si>
    <t>NYJ</t>
  </si>
  <si>
    <t>under 41</t>
  </si>
  <si>
    <t>miami minus 3 under 41</t>
  </si>
  <si>
    <t>Minn + 9.5 under 50</t>
  </si>
  <si>
    <t>san fran minus 7</t>
  </si>
  <si>
    <t>KC = 16 under 53.5</t>
  </si>
  <si>
    <t>Record</t>
  </si>
  <si>
    <t>4/4</t>
  </si>
  <si>
    <t>7/6</t>
  </si>
  <si>
    <t>3/5</t>
  </si>
  <si>
    <t>Week 5</t>
  </si>
  <si>
    <t>Baltimore At Green Bay</t>
  </si>
  <si>
    <t>Tampa at Tenn</t>
  </si>
  <si>
    <t>Arizona at Chicago</t>
  </si>
  <si>
    <t>Clev at Cincinnati</t>
  </si>
  <si>
    <t>Detroit at Minn</t>
  </si>
  <si>
    <t>N.O. at Carolina</t>
  </si>
  <si>
    <t>Giants at St. Louis</t>
  </si>
  <si>
    <t>Pitt at K.C.</t>
  </si>
  <si>
    <t>S.D. at New England</t>
  </si>
  <si>
    <t>San Fran at Atlanta</t>
  </si>
  <si>
    <t>Miami at NY Jets</t>
  </si>
  <si>
    <t>Denver at Seattle</t>
  </si>
  <si>
    <t>Oakland at Indy</t>
  </si>
  <si>
    <t>Washington at Dallas</t>
  </si>
  <si>
    <t>Baltimore minus 1</t>
  </si>
  <si>
    <t>Tenn minus 3</t>
  </si>
  <si>
    <t>Chicago minus 7</t>
  </si>
  <si>
    <t>Cinn minus 2</t>
  </si>
  <si>
    <t>Minn minus 10.5</t>
  </si>
  <si>
    <t>NO minus 4.5</t>
  </si>
  <si>
    <t>St. Louis minus 10.5</t>
  </si>
  <si>
    <t>KC minus 3</t>
  </si>
  <si>
    <t>SF minus 3</t>
  </si>
  <si>
    <t>Miami minus 3</t>
  </si>
  <si>
    <t>Denver minus 7</t>
  </si>
  <si>
    <t>Indy minus 3.5</t>
  </si>
  <si>
    <t>Dallas minus 3</t>
  </si>
  <si>
    <t>under 39.5</t>
  </si>
  <si>
    <t>under 39.0</t>
  </si>
  <si>
    <t>minn minus 10.5</t>
  </si>
  <si>
    <t>Oakland plus 3.5</t>
  </si>
  <si>
    <t>over 35</t>
  </si>
  <si>
    <t>under 45</t>
  </si>
  <si>
    <t>Tie</t>
  </si>
  <si>
    <t>Yankees / Oakland</t>
  </si>
  <si>
    <t>Okland Win</t>
  </si>
  <si>
    <t>Week 6</t>
  </si>
  <si>
    <t xml:space="preserve">  </t>
  </si>
  <si>
    <t>Football</t>
  </si>
  <si>
    <t xml:space="preserve">Golf 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</si>
  <si>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</si>
  <si>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</si>
  <si>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</si>
  <si>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</si>
  <si>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</si>
  <si>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</si>
  <si>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</si>
  <si>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</si>
  <si>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</si>
  <si>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</si>
  <si>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NFL Bets</t>
  </si>
  <si>
    <t>Other</t>
  </si>
  <si>
    <t>No Bet</t>
  </si>
  <si>
    <t>Golf Bets</t>
  </si>
  <si>
    <t>Lavorato Charity Fund - Summary Report</t>
  </si>
  <si>
    <t>NFL Total</t>
  </si>
  <si>
    <t xml:space="preserve"> Golf Total</t>
  </si>
  <si>
    <t xml:space="preserve">Totals </t>
  </si>
  <si>
    <t>Minnesota @ Tampa</t>
  </si>
  <si>
    <t>Jags @ Baltimore</t>
  </si>
  <si>
    <t>Cincinnati @ Detroit</t>
  </si>
  <si>
    <t>San Fran at BEARS</t>
  </si>
  <si>
    <t>New Orleans at St. Louis</t>
  </si>
  <si>
    <t>Jets at Carolina</t>
  </si>
  <si>
    <t>Arizona at Dallas</t>
  </si>
  <si>
    <t>Giants at Redskins</t>
  </si>
  <si>
    <t>Oakland at Eagles</t>
  </si>
  <si>
    <t>New England at Denver</t>
  </si>
  <si>
    <t>Buffalo at San Diego</t>
  </si>
  <si>
    <t>Miami at Seattle</t>
  </si>
  <si>
    <t>Tennessee at Pittsburgh</t>
  </si>
  <si>
    <t>Tampa minus 3</t>
  </si>
  <si>
    <t>Detroit minus 2</t>
  </si>
  <si>
    <t>Chicago minus 2.5</t>
  </si>
  <si>
    <t>Jets minus 2.5</t>
  </si>
  <si>
    <t>Baltimore minus 7.5</t>
  </si>
  <si>
    <t>St. Louis minus 12.5</t>
  </si>
  <si>
    <t>Arizona minus 3</t>
  </si>
  <si>
    <t>Giants minus 7.5</t>
  </si>
  <si>
    <t>Eagles minus 1.5</t>
  </si>
  <si>
    <t>SD minus 7.5</t>
  </si>
  <si>
    <t>Miami minus 2.5</t>
  </si>
  <si>
    <t>Minn plus 3</t>
  </si>
  <si>
    <t>Bears minus 2.5</t>
  </si>
  <si>
    <t>Jets</t>
  </si>
  <si>
    <t>Arizona</t>
  </si>
  <si>
    <t>San Diego</t>
  </si>
  <si>
    <t>minus 1.5, under 39.5</t>
  </si>
  <si>
    <t>under 48.5</t>
  </si>
  <si>
    <t>Giants</t>
  </si>
  <si>
    <t>Oakland</t>
  </si>
  <si>
    <t>Cinncinati+8, under 56</t>
  </si>
  <si>
    <t>No Wager</t>
  </si>
  <si>
    <t>Another Great week</t>
  </si>
  <si>
    <t>Jags @ Tenn</t>
  </si>
  <si>
    <t>Baltimore at Pitt</t>
  </si>
  <si>
    <t>Carolina at Miami</t>
  </si>
  <si>
    <t>Dallas at Giants</t>
  </si>
  <si>
    <t>New England at Atlanta</t>
  </si>
  <si>
    <t>Tampa at Green Bay</t>
  </si>
  <si>
    <t>Cleveland at Chicago</t>
  </si>
  <si>
    <t>Phil at Arizona</t>
  </si>
  <si>
    <t>Detroit at San Fransisco</t>
  </si>
  <si>
    <t>Ind. At Buffalo</t>
  </si>
  <si>
    <t>KC at SanDiego</t>
  </si>
  <si>
    <t>Seattle at Wash</t>
  </si>
  <si>
    <t>Jets at Saints</t>
  </si>
  <si>
    <t>Pitt minus 2</t>
  </si>
  <si>
    <t>Miami minus 9.5</t>
  </si>
  <si>
    <t>Giants minus 10.5</t>
  </si>
  <si>
    <t>Atlanta minus 3</t>
  </si>
  <si>
    <t>GB minus 5</t>
  </si>
  <si>
    <t>Chicago minus 4.5</t>
  </si>
  <si>
    <t>Phi minus 6.5</t>
  </si>
  <si>
    <t>SF minus 8.5</t>
  </si>
  <si>
    <t>Ind minus 4</t>
  </si>
  <si>
    <t>SD minus 5.5</t>
  </si>
  <si>
    <t>Sea minus 2.5</t>
  </si>
  <si>
    <t>NO minus 6</t>
  </si>
  <si>
    <t>No Line</t>
  </si>
  <si>
    <t>under 37</t>
  </si>
  <si>
    <t>pitt minus 2</t>
  </si>
  <si>
    <t>carolina plus 15.5, over 30.5</t>
  </si>
  <si>
    <t>Dallas plus 16.5,over 29.5</t>
  </si>
  <si>
    <t>Chicago</t>
  </si>
  <si>
    <t>San Fransisco minus 8.5</t>
  </si>
  <si>
    <t>San Diego minus 5.5</t>
  </si>
  <si>
    <t>Seattle minus 2.5</t>
  </si>
  <si>
    <t>Tampa plus 11, under 43</t>
  </si>
  <si>
    <t>Arizona plus 12.5 under 45.5</t>
  </si>
  <si>
    <t>Saints  minus 6</t>
  </si>
  <si>
    <t xml:space="preserve">John, this could be the week to break it wide open. Is margin call in the future? </t>
  </si>
  <si>
    <t>Arizona Wins World Series</t>
  </si>
  <si>
    <t>3/4/'2</t>
  </si>
  <si>
    <t>Raiders</t>
  </si>
  <si>
    <t>loss</t>
  </si>
  <si>
    <t>Baltimore vs Titans</t>
  </si>
  <si>
    <t>Ravens</t>
  </si>
  <si>
    <t>John, don't know the spread, I am taking Baltimore tonight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</si>
</sst>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6"/>
      <name val="Arial"/>
      <family val="2"/>
    </font>
    <font>
      <b/>
      <sz val="8"/>
      <color indexed="12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44" fontId="0" fillId="0" borderId="0" xfId="1" applyFont="1"/>
    <xf numFmtId="0" fontId="0" fillId="0" borderId="0" xfId="0" applyBorder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44" fontId="0" fillId="0" borderId="0" xfId="0" applyNumberFormat="1"/>
    <xf numFmtId="8" fontId="7" fillId="0" borderId="0" xfId="0" applyNumberFormat="1" applyFont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6" fontId="0" fillId="0" borderId="0" xfId="0" applyNumberFormat="1" applyBorder="1"/>
    <xf numFmtId="164" fontId="0" fillId="0" borderId="0" xfId="0" applyNumberFormat="1" applyBorder="1"/>
    <xf numFmtId="0" fontId="0" fillId="0" borderId="7" xfId="0" applyBorder="1"/>
    <xf numFmtId="8" fontId="0" fillId="0" borderId="0" xfId="0" applyNumberFormat="1" applyBorder="1"/>
    <xf numFmtId="8" fontId="7" fillId="0" borderId="0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/>
    <xf numFmtId="14" fontId="0" fillId="0" borderId="0" xfId="0" applyNumberFormat="1"/>
    <xf numFmtId="44" fontId="0" fillId="0" borderId="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L26"/>
  <sheetViews>
    <sheetView topLeftCell="AZ1" workbookViewId="0">
      <selection activeCell="BG27" sqref="BG27"/>
    </sheetView>
  </sheetViews>
  <sheetFormatPr defaultRowHeight="12.75" x14ac:dyDescent="0.2"/>
  <cols>
    <col min="7" max="7" width="24.7109375" bestFit="1" customWidth="1"/>
    <col min="8" max="8" width="15.42578125" bestFit="1" customWidth="1"/>
    <col min="9" max="9" width="11.28515625" bestFit="1" customWidth="1"/>
    <col min="10" max="10" width="20.5703125" bestFit="1" customWidth="1"/>
    <col min="13" max="13" width="14.28515625" bestFit="1" customWidth="1"/>
    <col min="15" max="15" width="24.7109375" bestFit="1" customWidth="1"/>
    <col min="16" max="16" width="18.140625" bestFit="1" customWidth="1"/>
    <col min="17" max="17" width="11.28515625" bestFit="1" customWidth="1"/>
    <col min="18" max="18" width="23" bestFit="1" customWidth="1"/>
    <col min="23" max="23" width="22.85546875" bestFit="1" customWidth="1"/>
    <col min="24" max="24" width="17.5703125" bestFit="1" customWidth="1"/>
    <col min="25" max="25" width="11.28515625" bestFit="1" customWidth="1"/>
    <col min="26" max="26" width="23" bestFit="1" customWidth="1"/>
    <col min="28" max="28" width="10" bestFit="1" customWidth="1"/>
    <col min="29" max="29" width="14.28515625" bestFit="1" customWidth="1"/>
    <col min="35" max="35" width="9.28515625" bestFit="1" customWidth="1"/>
    <col min="36" max="36" width="10" bestFit="1" customWidth="1"/>
    <col min="37" max="37" width="9.28515625" bestFit="1" customWidth="1"/>
    <col min="40" max="40" width="21" bestFit="1" customWidth="1"/>
    <col min="41" max="41" width="18.42578125" bestFit="1" customWidth="1"/>
    <col min="42" max="42" width="11.28515625" bestFit="1" customWidth="1"/>
    <col min="43" max="43" width="19.85546875" bestFit="1" customWidth="1"/>
    <col min="48" max="48" width="22.140625" bestFit="1" customWidth="1"/>
    <col min="49" max="49" width="18.42578125" bestFit="1" customWidth="1"/>
    <col min="50" max="50" width="11.28515625" bestFit="1" customWidth="1"/>
    <col min="51" max="51" width="25.140625" bestFit="1" customWidth="1"/>
  </cols>
  <sheetData>
    <row r="2" spans="1:64" ht="13.5" thickBot="1" x14ac:dyDescent="0.25">
      <c r="D2" t="s">
        <v>92</v>
      </c>
      <c r="E2" s="9" t="s">
        <v>95</v>
      </c>
      <c r="J2" s="6" t="s">
        <v>92</v>
      </c>
      <c r="K2" s="8" t="s">
        <v>93</v>
      </c>
      <c r="R2" s="6" t="s">
        <v>92</v>
      </c>
      <c r="S2" s="7" t="s">
        <v>94</v>
      </c>
      <c r="Z2" s="6" t="s">
        <v>92</v>
      </c>
      <c r="AA2" s="10" t="s">
        <v>3</v>
      </c>
      <c r="BE2" s="35" t="s">
        <v>230</v>
      </c>
    </row>
    <row r="3" spans="1:64" ht="13.5" thickBot="1" x14ac:dyDescent="0.25">
      <c r="A3" t="s">
        <v>3</v>
      </c>
      <c r="C3" t="s">
        <v>0</v>
      </c>
      <c r="E3" t="s">
        <v>1</v>
      </c>
      <c r="G3" s="3" t="s">
        <v>2</v>
      </c>
      <c r="H3" s="3" t="s">
        <v>19</v>
      </c>
      <c r="I3" s="3" t="s">
        <v>18</v>
      </c>
      <c r="J3" s="3" t="s">
        <v>36</v>
      </c>
      <c r="K3" s="3" t="s">
        <v>43</v>
      </c>
      <c r="L3" s="3" t="s">
        <v>34</v>
      </c>
      <c r="M3" s="3" t="s">
        <v>35</v>
      </c>
      <c r="O3" s="3" t="s">
        <v>49</v>
      </c>
      <c r="P3" s="3" t="s">
        <v>19</v>
      </c>
      <c r="Q3" s="3" t="s">
        <v>18</v>
      </c>
      <c r="R3" s="3" t="s">
        <v>36</v>
      </c>
      <c r="S3" s="3" t="s">
        <v>43</v>
      </c>
      <c r="T3" s="3" t="s">
        <v>34</v>
      </c>
      <c r="U3" s="3" t="s">
        <v>35</v>
      </c>
      <c r="W3" s="3" t="s">
        <v>96</v>
      </c>
      <c r="X3" s="3" t="s">
        <v>19</v>
      </c>
      <c r="Y3" s="3" t="s">
        <v>18</v>
      </c>
      <c r="Z3" s="3" t="s">
        <v>36</v>
      </c>
      <c r="AA3" s="3" t="s">
        <v>43</v>
      </c>
      <c r="AB3" s="3" t="s">
        <v>34</v>
      </c>
      <c r="AC3" s="3" t="s">
        <v>35</v>
      </c>
      <c r="AE3" s="3" t="s">
        <v>133</v>
      </c>
      <c r="AF3" s="3" t="s">
        <v>19</v>
      </c>
      <c r="AG3" s="3" t="s">
        <v>18</v>
      </c>
      <c r="AH3" s="3" t="s">
        <v>36</v>
      </c>
      <c r="AI3" s="3" t="s">
        <v>43</v>
      </c>
      <c r="AJ3" s="3" t="s">
        <v>34</v>
      </c>
      <c r="AK3" s="3" t="s">
        <v>35</v>
      </c>
      <c r="AN3" s="3" t="s">
        <v>137</v>
      </c>
      <c r="AO3" s="3" t="s">
        <v>19</v>
      </c>
      <c r="AP3" s="3" t="s">
        <v>18</v>
      </c>
      <c r="AQ3" s="3" t="s">
        <v>36</v>
      </c>
      <c r="AR3" s="3" t="s">
        <v>43</v>
      </c>
      <c r="AS3" s="3" t="s">
        <v>34</v>
      </c>
      <c r="AT3" s="3" t="s">
        <v>35</v>
      </c>
      <c r="AV3" s="21" t="s">
        <v>138</v>
      </c>
      <c r="AW3" s="22" t="s">
        <v>19</v>
      </c>
      <c r="AX3" s="22" t="s">
        <v>18</v>
      </c>
      <c r="AY3" s="22" t="s">
        <v>36</v>
      </c>
      <c r="AZ3" s="22" t="s">
        <v>43</v>
      </c>
      <c r="BA3" s="22" t="s">
        <v>34</v>
      </c>
      <c r="BB3" s="22" t="s">
        <v>35</v>
      </c>
      <c r="BC3" s="23"/>
      <c r="BE3" s="21" t="s">
        <v>139</v>
      </c>
      <c r="BF3" s="22" t="s">
        <v>19</v>
      </c>
      <c r="BG3" s="22" t="s">
        <v>18</v>
      </c>
      <c r="BH3" s="22" t="s">
        <v>36</v>
      </c>
      <c r="BI3" s="22" t="s">
        <v>43</v>
      </c>
      <c r="BJ3" s="22" t="s">
        <v>34</v>
      </c>
      <c r="BK3" s="22" t="s">
        <v>35</v>
      </c>
      <c r="BL3" s="23"/>
    </row>
    <row r="4" spans="1:64" x14ac:dyDescent="0.2">
      <c r="G4" t="s">
        <v>4</v>
      </c>
      <c r="H4" t="s">
        <v>20</v>
      </c>
      <c r="I4">
        <v>44</v>
      </c>
      <c r="J4" t="s">
        <v>37</v>
      </c>
      <c r="K4" t="s">
        <v>45</v>
      </c>
      <c r="L4" s="1">
        <v>20</v>
      </c>
      <c r="M4" s="4">
        <f>L4*1.1*-1</f>
        <v>-22</v>
      </c>
      <c r="O4" t="s">
        <v>50</v>
      </c>
      <c r="P4" t="s">
        <v>78</v>
      </c>
      <c r="Q4" s="5">
        <v>33.5</v>
      </c>
      <c r="R4" t="s">
        <v>79</v>
      </c>
      <c r="S4" t="s">
        <v>46</v>
      </c>
      <c r="T4" s="1">
        <v>20</v>
      </c>
      <c r="U4" s="4">
        <v>20</v>
      </c>
      <c r="W4" t="s">
        <v>97</v>
      </c>
      <c r="X4" t="s">
        <v>111</v>
      </c>
      <c r="Y4" s="5">
        <v>33.5</v>
      </c>
      <c r="Z4" s="11" t="s">
        <v>124</v>
      </c>
      <c r="AA4" s="13" t="s">
        <v>45</v>
      </c>
      <c r="AB4" s="1">
        <v>50</v>
      </c>
      <c r="AC4" s="4">
        <f>AB4*-1*1.1</f>
        <v>-55.000000000000007</v>
      </c>
      <c r="AE4" t="s">
        <v>3</v>
      </c>
      <c r="AF4" t="s">
        <v>3</v>
      </c>
      <c r="AG4" s="5"/>
      <c r="AH4" s="15"/>
      <c r="AI4" s="13"/>
      <c r="AJ4" s="1"/>
      <c r="AK4" s="4"/>
      <c r="AN4" t="s">
        <v>156</v>
      </c>
      <c r="AO4" t="s">
        <v>172</v>
      </c>
      <c r="AP4" s="5">
        <v>33.5</v>
      </c>
      <c r="AQ4" t="s">
        <v>184</v>
      </c>
      <c r="AR4" s="13" t="s">
        <v>45</v>
      </c>
      <c r="AS4" s="1">
        <v>25</v>
      </c>
      <c r="AT4" s="4">
        <f>AS4*-1.1</f>
        <v>-27.500000000000004</v>
      </c>
      <c r="AU4" t="s">
        <v>3</v>
      </c>
      <c r="AV4" s="24" t="s">
        <v>191</v>
      </c>
      <c r="AW4" s="15" t="s">
        <v>112</v>
      </c>
      <c r="AX4" s="25">
        <v>37</v>
      </c>
      <c r="AY4" s="15" t="s">
        <v>217</v>
      </c>
      <c r="AZ4" s="13" t="s">
        <v>45</v>
      </c>
      <c r="BA4" s="26">
        <v>20</v>
      </c>
      <c r="BB4" s="27">
        <f>BA4*-1.1</f>
        <v>-22</v>
      </c>
      <c r="BC4" s="28"/>
      <c r="BE4" s="24" t="s">
        <v>3</v>
      </c>
      <c r="BF4" s="15"/>
      <c r="BG4" s="25"/>
      <c r="BH4" s="15"/>
      <c r="BI4" s="13" t="s">
        <v>46</v>
      </c>
      <c r="BJ4" s="26">
        <v>20</v>
      </c>
      <c r="BK4" s="27">
        <f>BJ4</f>
        <v>20</v>
      </c>
      <c r="BL4" s="28"/>
    </row>
    <row r="5" spans="1:64" ht="13.5" thickBot="1" x14ac:dyDescent="0.25">
      <c r="A5" t="s">
        <v>3</v>
      </c>
      <c r="G5" t="s">
        <v>5</v>
      </c>
      <c r="H5" t="s">
        <v>21</v>
      </c>
      <c r="I5">
        <v>35.5</v>
      </c>
      <c r="J5" t="s">
        <v>21</v>
      </c>
      <c r="K5" t="s">
        <v>46</v>
      </c>
      <c r="L5" s="1">
        <v>20</v>
      </c>
      <c r="M5" s="1">
        <f>L5</f>
        <v>20</v>
      </c>
      <c r="O5" t="s">
        <v>51</v>
      </c>
      <c r="P5" t="s">
        <v>80</v>
      </c>
      <c r="Q5" s="5">
        <v>36</v>
      </c>
      <c r="R5" t="s">
        <v>81</v>
      </c>
      <c r="S5" t="s">
        <v>46</v>
      </c>
      <c r="T5" s="1">
        <v>20</v>
      </c>
      <c r="U5" s="4">
        <v>20</v>
      </c>
      <c r="W5" t="s">
        <v>98</v>
      </c>
      <c r="X5" t="s">
        <v>112</v>
      </c>
      <c r="Y5" s="5">
        <v>33</v>
      </c>
      <c r="Z5" s="12" t="s">
        <v>125</v>
      </c>
      <c r="AA5" t="s">
        <v>3</v>
      </c>
      <c r="AB5" s="1">
        <v>0</v>
      </c>
      <c r="AC5" s="4">
        <v>0</v>
      </c>
      <c r="AE5" t="s">
        <v>3</v>
      </c>
      <c r="AF5" t="s">
        <v>3</v>
      </c>
      <c r="AG5" s="5"/>
      <c r="AH5" s="15"/>
      <c r="AI5" s="15"/>
      <c r="AJ5" s="1"/>
      <c r="AK5" s="4"/>
      <c r="AN5" t="s">
        <v>155</v>
      </c>
      <c r="AO5" t="s">
        <v>168</v>
      </c>
      <c r="AP5" s="5">
        <v>39</v>
      </c>
      <c r="AQ5" t="s">
        <v>179</v>
      </c>
      <c r="AR5" t="s">
        <v>45</v>
      </c>
      <c r="AS5" s="1">
        <v>25</v>
      </c>
      <c r="AT5" s="4">
        <f t="shared" ref="AT5:AT16" si="0">AS5*-1.1</f>
        <v>-27.500000000000004</v>
      </c>
      <c r="AV5" s="24" t="s">
        <v>192</v>
      </c>
      <c r="AW5" s="15" t="s">
        <v>204</v>
      </c>
      <c r="AX5" s="25">
        <v>33</v>
      </c>
      <c r="AY5" s="15" t="s">
        <v>218</v>
      </c>
      <c r="AZ5" s="13" t="s">
        <v>45</v>
      </c>
      <c r="BA5" s="26">
        <v>20</v>
      </c>
      <c r="BB5" s="27">
        <f>BA5*-1.1</f>
        <v>-22</v>
      </c>
      <c r="BC5" s="28"/>
      <c r="BE5" s="24" t="s">
        <v>3</v>
      </c>
      <c r="BF5" s="15"/>
      <c r="BG5" s="25"/>
      <c r="BH5" s="15"/>
      <c r="BI5" s="13" t="s">
        <v>46</v>
      </c>
      <c r="BJ5" s="26">
        <v>20</v>
      </c>
      <c r="BK5" s="27">
        <f>BJ5</f>
        <v>20</v>
      </c>
      <c r="BL5" s="28"/>
    </row>
    <row r="6" spans="1:64" x14ac:dyDescent="0.2">
      <c r="C6" t="s">
        <v>44</v>
      </c>
      <c r="G6" t="s">
        <v>17</v>
      </c>
      <c r="H6" t="s">
        <v>22</v>
      </c>
      <c r="I6">
        <v>37</v>
      </c>
      <c r="J6" t="s">
        <v>38</v>
      </c>
      <c r="K6" t="s">
        <v>46</v>
      </c>
      <c r="L6" s="1">
        <v>20</v>
      </c>
      <c r="M6" s="1">
        <f>L6</f>
        <v>20</v>
      </c>
      <c r="O6" t="s">
        <v>52</v>
      </c>
      <c r="P6" t="s">
        <v>64</v>
      </c>
      <c r="Q6" s="5">
        <v>35</v>
      </c>
      <c r="R6" t="s">
        <v>64</v>
      </c>
      <c r="S6" t="s">
        <v>45</v>
      </c>
      <c r="T6" s="1">
        <v>50</v>
      </c>
      <c r="U6" s="4">
        <f>T6*-1.1</f>
        <v>-55.000000000000007</v>
      </c>
      <c r="W6" t="s">
        <v>99</v>
      </c>
      <c r="X6" t="s">
        <v>113</v>
      </c>
      <c r="Y6" s="5">
        <v>39.5</v>
      </c>
      <c r="Z6" t="s">
        <v>113</v>
      </c>
      <c r="AA6" t="s">
        <v>130</v>
      </c>
      <c r="AB6" s="1">
        <v>25</v>
      </c>
      <c r="AC6" s="4">
        <v>0</v>
      </c>
      <c r="AE6" t="s">
        <v>3</v>
      </c>
      <c r="AF6" t="s">
        <v>3</v>
      </c>
      <c r="AG6" s="5"/>
      <c r="AJ6" s="1"/>
      <c r="AK6" s="4"/>
      <c r="AN6" t="s">
        <v>157</v>
      </c>
      <c r="AO6" t="s">
        <v>169</v>
      </c>
      <c r="AP6" s="5">
        <v>49</v>
      </c>
      <c r="AQ6" t="s">
        <v>188</v>
      </c>
      <c r="AR6" t="s">
        <v>45</v>
      </c>
      <c r="AS6" s="1">
        <v>25</v>
      </c>
      <c r="AT6" s="4">
        <f t="shared" si="0"/>
        <v>-27.500000000000004</v>
      </c>
      <c r="AV6" s="24" t="s">
        <v>193</v>
      </c>
      <c r="AW6" s="15" t="s">
        <v>205</v>
      </c>
      <c r="AX6" s="25">
        <v>36.5</v>
      </c>
      <c r="AY6" s="15" t="s">
        <v>219</v>
      </c>
      <c r="AZ6" s="13" t="s">
        <v>45</v>
      </c>
      <c r="BA6" s="26">
        <v>20</v>
      </c>
      <c r="BB6" s="27">
        <f>BA6*-1.1</f>
        <v>-22</v>
      </c>
      <c r="BC6" s="28"/>
      <c r="BE6" s="24" t="s">
        <v>3</v>
      </c>
      <c r="BF6" s="15"/>
      <c r="BG6" s="25"/>
      <c r="BH6" s="15"/>
      <c r="BI6" s="13" t="s">
        <v>46</v>
      </c>
      <c r="BJ6" s="26">
        <v>20</v>
      </c>
      <c r="BK6" s="27">
        <f>BJ6</f>
        <v>20</v>
      </c>
      <c r="BL6" s="28"/>
    </row>
    <row r="7" spans="1:64" x14ac:dyDescent="0.2">
      <c r="E7" s="1">
        <v>-110</v>
      </c>
      <c r="G7" t="s">
        <v>6</v>
      </c>
      <c r="H7" t="s">
        <v>23</v>
      </c>
      <c r="I7">
        <v>41</v>
      </c>
      <c r="J7" t="s">
        <v>39</v>
      </c>
      <c r="K7" t="s">
        <v>45</v>
      </c>
      <c r="L7" s="1">
        <v>20</v>
      </c>
      <c r="M7" s="4">
        <f>L7*1.1*-1</f>
        <v>-22</v>
      </c>
      <c r="O7" t="s">
        <v>53</v>
      </c>
      <c r="P7" t="s">
        <v>65</v>
      </c>
      <c r="Q7" s="5">
        <v>40.5</v>
      </c>
      <c r="R7" t="s">
        <v>82</v>
      </c>
      <c r="S7" t="s">
        <v>45</v>
      </c>
      <c r="T7" s="1">
        <v>20</v>
      </c>
      <c r="U7" s="4">
        <f>T7*-1.1</f>
        <v>-22</v>
      </c>
      <c r="W7" t="s">
        <v>100</v>
      </c>
      <c r="X7" t="s">
        <v>114</v>
      </c>
      <c r="Y7" s="5">
        <v>35</v>
      </c>
      <c r="Z7" t="s">
        <v>128</v>
      </c>
      <c r="AA7" t="s">
        <v>46</v>
      </c>
      <c r="AB7" s="1">
        <v>20</v>
      </c>
      <c r="AC7" s="4">
        <f>AB7*1</f>
        <v>20</v>
      </c>
      <c r="AE7" t="s">
        <v>3</v>
      </c>
      <c r="AF7" t="s">
        <v>3</v>
      </c>
      <c r="AG7" s="5"/>
      <c r="AJ7" s="1"/>
      <c r="AK7" s="4"/>
      <c r="AN7" t="s">
        <v>158</v>
      </c>
      <c r="AO7" t="s">
        <v>170</v>
      </c>
      <c r="AP7" s="5">
        <v>39</v>
      </c>
      <c r="AQ7" t="s">
        <v>180</v>
      </c>
      <c r="AR7" t="s">
        <v>46</v>
      </c>
      <c r="AS7" s="1">
        <v>25</v>
      </c>
      <c r="AT7" s="4">
        <v>25</v>
      </c>
      <c r="AV7" s="24" t="s">
        <v>194</v>
      </c>
      <c r="AW7" s="15" t="s">
        <v>206</v>
      </c>
      <c r="AX7" s="25">
        <v>35.5</v>
      </c>
      <c r="AY7" s="15" t="s">
        <v>220</v>
      </c>
      <c r="AZ7" s="13" t="s">
        <v>46</v>
      </c>
      <c r="BA7" s="26">
        <v>20</v>
      </c>
      <c r="BB7" s="27">
        <f>BA7</f>
        <v>20</v>
      </c>
      <c r="BC7" s="28"/>
      <c r="BE7" s="24" t="s">
        <v>3</v>
      </c>
      <c r="BF7" s="15"/>
      <c r="BG7" s="25"/>
      <c r="BH7" s="15"/>
      <c r="BI7" s="13" t="s">
        <v>45</v>
      </c>
      <c r="BJ7" s="26">
        <v>20</v>
      </c>
      <c r="BK7" s="27">
        <f>BJ7*-1.1</f>
        <v>-22</v>
      </c>
      <c r="BL7" s="28"/>
    </row>
    <row r="8" spans="1:64" x14ac:dyDescent="0.2">
      <c r="G8" t="s">
        <v>7</v>
      </c>
      <c r="H8" t="s">
        <v>24</v>
      </c>
      <c r="I8">
        <v>35.5</v>
      </c>
      <c r="J8" t="s">
        <v>40</v>
      </c>
      <c r="K8" t="s">
        <v>46</v>
      </c>
      <c r="L8" s="1">
        <v>20</v>
      </c>
      <c r="M8" s="1">
        <f>L8</f>
        <v>20</v>
      </c>
      <c r="O8" t="s">
        <v>54</v>
      </c>
      <c r="P8" t="s">
        <v>66</v>
      </c>
      <c r="Q8" s="5">
        <v>39.5</v>
      </c>
      <c r="R8" t="s">
        <v>83</v>
      </c>
      <c r="S8" t="s">
        <v>46</v>
      </c>
      <c r="T8" s="1">
        <v>20</v>
      </c>
      <c r="U8" s="4">
        <v>20</v>
      </c>
      <c r="W8" t="s">
        <v>101</v>
      </c>
      <c r="X8" t="s">
        <v>115</v>
      </c>
      <c r="Y8" s="5">
        <v>44</v>
      </c>
      <c r="Z8" t="s">
        <v>126</v>
      </c>
      <c r="AA8" t="s">
        <v>45</v>
      </c>
      <c r="AB8" s="1">
        <v>20</v>
      </c>
      <c r="AC8" s="4">
        <f t="shared" ref="AC8:AC15" si="1">AB8*-1*1.1</f>
        <v>-22</v>
      </c>
      <c r="AE8" t="s">
        <v>3</v>
      </c>
      <c r="AF8" t="s">
        <v>3</v>
      </c>
      <c r="AG8" s="5"/>
      <c r="AJ8" s="1"/>
      <c r="AK8" s="4"/>
      <c r="AN8" t="s">
        <v>159</v>
      </c>
      <c r="AO8" t="s">
        <v>173</v>
      </c>
      <c r="AP8" s="5">
        <v>48.5</v>
      </c>
      <c r="AQ8" t="s">
        <v>185</v>
      </c>
      <c r="AR8" t="s">
        <v>45</v>
      </c>
      <c r="AS8" s="1">
        <v>25</v>
      </c>
      <c r="AT8" s="4">
        <f t="shared" si="0"/>
        <v>-27.500000000000004</v>
      </c>
      <c r="AV8" s="24" t="s">
        <v>195</v>
      </c>
      <c r="AW8" s="15" t="s">
        <v>207</v>
      </c>
      <c r="AX8" s="25">
        <v>42</v>
      </c>
      <c r="AY8" s="15" t="s">
        <v>207</v>
      </c>
      <c r="AZ8" s="13" t="s">
        <v>45</v>
      </c>
      <c r="BA8" s="26">
        <v>20</v>
      </c>
      <c r="BB8" s="27">
        <f>BA8*-1.1</f>
        <v>-22</v>
      </c>
      <c r="BC8" s="28"/>
      <c r="BE8" s="24" t="s">
        <v>3</v>
      </c>
      <c r="BF8" s="15"/>
      <c r="BG8" s="25"/>
      <c r="BH8" s="15"/>
      <c r="BI8" s="13" t="s">
        <v>45</v>
      </c>
      <c r="BJ8" s="26">
        <v>20</v>
      </c>
      <c r="BK8" s="27">
        <f>BJ8*-1.1</f>
        <v>-22</v>
      </c>
      <c r="BL8" s="28"/>
    </row>
    <row r="9" spans="1:64" x14ac:dyDescent="0.2">
      <c r="G9" t="s">
        <v>8</v>
      </c>
      <c r="H9" t="s">
        <v>25</v>
      </c>
      <c r="I9">
        <v>45</v>
      </c>
      <c r="J9" t="s">
        <v>41</v>
      </c>
      <c r="K9" t="s">
        <v>45</v>
      </c>
      <c r="L9" s="1">
        <v>20</v>
      </c>
      <c r="M9" s="4">
        <f>L9*1.1*-1</f>
        <v>-22</v>
      </c>
      <c r="O9" t="s">
        <v>55</v>
      </c>
      <c r="P9" t="s">
        <v>67</v>
      </c>
      <c r="Q9" s="5">
        <v>35.5</v>
      </c>
      <c r="R9" t="s">
        <v>84</v>
      </c>
      <c r="S9" t="s">
        <v>45</v>
      </c>
      <c r="T9" s="1">
        <v>20</v>
      </c>
      <c r="U9" s="4">
        <f>T9*-1.1</f>
        <v>-22</v>
      </c>
      <c r="W9" t="s">
        <v>102</v>
      </c>
      <c r="X9" t="s">
        <v>116</v>
      </c>
      <c r="Y9" s="5">
        <v>39</v>
      </c>
      <c r="Z9" t="s">
        <v>116</v>
      </c>
      <c r="AA9" t="s">
        <v>45</v>
      </c>
      <c r="AB9" s="1">
        <v>20</v>
      </c>
      <c r="AC9" s="4">
        <f t="shared" si="1"/>
        <v>-22</v>
      </c>
      <c r="AE9" t="s">
        <v>3</v>
      </c>
      <c r="AF9" t="s">
        <v>3</v>
      </c>
      <c r="AG9" s="5"/>
      <c r="AJ9" s="1"/>
      <c r="AK9" s="4"/>
      <c r="AN9" t="s">
        <v>160</v>
      </c>
      <c r="AO9" t="s">
        <v>171</v>
      </c>
      <c r="AP9" s="5">
        <v>39</v>
      </c>
      <c r="AQ9" t="s">
        <v>181</v>
      </c>
      <c r="AR9" t="s">
        <v>45</v>
      </c>
      <c r="AS9" s="1">
        <v>50</v>
      </c>
      <c r="AT9" s="4">
        <f t="shared" si="0"/>
        <v>-55.000000000000007</v>
      </c>
      <c r="AV9" s="24" t="s">
        <v>196</v>
      </c>
      <c r="AW9" s="15" t="s">
        <v>208</v>
      </c>
      <c r="AX9" s="25">
        <v>37</v>
      </c>
      <c r="AY9" s="15" t="s">
        <v>225</v>
      </c>
      <c r="AZ9" s="13" t="s">
        <v>46</v>
      </c>
      <c r="BA9" s="26">
        <v>20</v>
      </c>
      <c r="BB9" s="27">
        <f>BA9</f>
        <v>20</v>
      </c>
      <c r="BC9" s="28"/>
      <c r="BE9" s="24" t="s">
        <v>3</v>
      </c>
      <c r="BF9" s="15"/>
      <c r="BG9" s="25"/>
      <c r="BH9" s="15"/>
      <c r="BI9" s="13" t="s">
        <v>45</v>
      </c>
      <c r="BJ9" s="26">
        <v>20</v>
      </c>
      <c r="BK9" s="27">
        <f>BJ9*-1.1</f>
        <v>-22</v>
      </c>
      <c r="BL9" s="28"/>
    </row>
    <row r="10" spans="1:64" x14ac:dyDescent="0.2">
      <c r="G10" t="s">
        <v>9</v>
      </c>
      <c r="H10" t="s">
        <v>26</v>
      </c>
      <c r="I10">
        <v>38.5</v>
      </c>
      <c r="J10" t="s">
        <v>42</v>
      </c>
      <c r="K10" t="s">
        <v>46</v>
      </c>
      <c r="L10" s="1">
        <v>20</v>
      </c>
      <c r="M10" s="1">
        <v>20</v>
      </c>
      <c r="O10" t="s">
        <v>56</v>
      </c>
      <c r="P10" t="s">
        <v>68</v>
      </c>
      <c r="Q10" s="5">
        <v>44</v>
      </c>
      <c r="R10" t="s">
        <v>89</v>
      </c>
      <c r="S10" t="s">
        <v>45</v>
      </c>
      <c r="T10" s="1">
        <v>20</v>
      </c>
      <c r="U10" s="4">
        <f>T10*-1.1</f>
        <v>-22</v>
      </c>
      <c r="W10" t="s">
        <v>103</v>
      </c>
      <c r="X10" t="s">
        <v>117</v>
      </c>
      <c r="Y10" s="5">
        <v>45</v>
      </c>
      <c r="Z10" t="s">
        <v>129</v>
      </c>
      <c r="AA10" t="s">
        <v>46</v>
      </c>
      <c r="AB10" s="1">
        <v>20</v>
      </c>
      <c r="AC10" s="4">
        <f>AB10*1</f>
        <v>20</v>
      </c>
      <c r="AE10" t="s">
        <v>3</v>
      </c>
      <c r="AF10" t="s">
        <v>3</v>
      </c>
      <c r="AG10" s="5"/>
      <c r="AJ10" s="1"/>
      <c r="AK10" s="4"/>
      <c r="AN10" t="s">
        <v>161</v>
      </c>
      <c r="AO10" t="s">
        <v>174</v>
      </c>
      <c r="AP10" s="5">
        <v>38</v>
      </c>
      <c r="AQ10" t="s">
        <v>182</v>
      </c>
      <c r="AR10" t="s">
        <v>45</v>
      </c>
      <c r="AS10" s="1">
        <v>50</v>
      </c>
      <c r="AT10" s="4">
        <f t="shared" si="0"/>
        <v>-55.000000000000007</v>
      </c>
      <c r="AV10" s="24" t="s">
        <v>197</v>
      </c>
      <c r="AW10" s="15" t="s">
        <v>209</v>
      </c>
      <c r="AX10" s="25">
        <v>34</v>
      </c>
      <c r="AY10" s="15" t="s">
        <v>221</v>
      </c>
      <c r="AZ10" s="13" t="s">
        <v>46</v>
      </c>
      <c r="BA10" s="26">
        <v>20</v>
      </c>
      <c r="BB10" s="27">
        <v>20</v>
      </c>
      <c r="BC10" s="28"/>
      <c r="BE10" s="24" t="s">
        <v>3</v>
      </c>
      <c r="BF10" s="15"/>
      <c r="BG10" s="25"/>
      <c r="BH10" s="15"/>
      <c r="BI10" s="13" t="s">
        <v>130</v>
      </c>
      <c r="BJ10" s="26"/>
      <c r="BK10" s="27">
        <v>0</v>
      </c>
      <c r="BL10" s="28"/>
    </row>
    <row r="11" spans="1:64" x14ac:dyDescent="0.2">
      <c r="G11" t="s">
        <v>10</v>
      </c>
      <c r="H11" t="s">
        <v>27</v>
      </c>
      <c r="I11">
        <v>42</v>
      </c>
      <c r="O11" t="s">
        <v>57</v>
      </c>
      <c r="P11" t="s">
        <v>69</v>
      </c>
      <c r="Q11" s="5">
        <v>35</v>
      </c>
      <c r="R11" t="s">
        <v>88</v>
      </c>
      <c r="S11" t="s">
        <v>46</v>
      </c>
      <c r="T11" s="1">
        <v>20</v>
      </c>
      <c r="U11" s="4">
        <v>20</v>
      </c>
      <c r="W11" t="s">
        <v>104</v>
      </c>
      <c r="X11" t="s">
        <v>118</v>
      </c>
      <c r="Y11" s="5">
        <v>35.5</v>
      </c>
      <c r="Z11" t="s">
        <v>118</v>
      </c>
      <c r="AA11" t="s">
        <v>45</v>
      </c>
      <c r="AB11" s="1">
        <v>25</v>
      </c>
      <c r="AC11" s="4">
        <f t="shared" si="1"/>
        <v>-27.500000000000004</v>
      </c>
      <c r="AE11" t="s">
        <v>3</v>
      </c>
      <c r="AF11" t="s">
        <v>3</v>
      </c>
      <c r="AG11" s="5"/>
      <c r="AJ11" s="1"/>
      <c r="AK11" s="4"/>
      <c r="AN11" t="s">
        <v>162</v>
      </c>
      <c r="AO11" t="s">
        <v>175</v>
      </c>
      <c r="AP11" s="5">
        <v>33.5</v>
      </c>
      <c r="AQ11" t="s">
        <v>186</v>
      </c>
      <c r="AR11" t="s">
        <v>45</v>
      </c>
      <c r="AS11" s="1">
        <v>25</v>
      </c>
      <c r="AT11" s="4">
        <f t="shared" si="0"/>
        <v>-27.500000000000004</v>
      </c>
      <c r="AV11" s="24" t="s">
        <v>198</v>
      </c>
      <c r="AW11" s="15" t="s">
        <v>210</v>
      </c>
      <c r="AX11" s="25">
        <v>39.5</v>
      </c>
      <c r="AY11" s="15" t="s">
        <v>226</v>
      </c>
      <c r="AZ11" s="13" t="s">
        <v>45</v>
      </c>
      <c r="BA11" s="26">
        <v>20</v>
      </c>
      <c r="BB11" s="27">
        <f>BA11*-1.1</f>
        <v>-22</v>
      </c>
      <c r="BC11" s="28"/>
      <c r="BE11" s="24" t="s">
        <v>3</v>
      </c>
      <c r="BF11" s="15"/>
      <c r="BG11" s="25"/>
      <c r="BH11" s="15"/>
      <c r="BI11" s="13" t="s">
        <v>130</v>
      </c>
      <c r="BJ11" s="26"/>
      <c r="BK11" s="27">
        <f>BJ11*-1.1</f>
        <v>0</v>
      </c>
      <c r="BL11" s="28"/>
    </row>
    <row r="12" spans="1:64" x14ac:dyDescent="0.2">
      <c r="G12" t="s">
        <v>11</v>
      </c>
      <c r="H12" t="s">
        <v>28</v>
      </c>
      <c r="I12">
        <v>39</v>
      </c>
      <c r="O12" t="s">
        <v>58</v>
      </c>
      <c r="P12" t="s">
        <v>70</v>
      </c>
      <c r="Q12" s="5">
        <v>47.5</v>
      </c>
      <c r="R12" t="s">
        <v>91</v>
      </c>
      <c r="S12" t="s">
        <v>46</v>
      </c>
      <c r="T12" s="1">
        <v>20</v>
      </c>
      <c r="U12" s="4">
        <v>20</v>
      </c>
      <c r="W12" t="s">
        <v>105</v>
      </c>
      <c r="X12" t="s">
        <v>64</v>
      </c>
      <c r="Y12" s="5">
        <v>36.5</v>
      </c>
      <c r="Z12" t="s">
        <v>64</v>
      </c>
      <c r="AA12" t="s">
        <v>45</v>
      </c>
      <c r="AB12" s="1">
        <v>25</v>
      </c>
      <c r="AC12" s="4">
        <f t="shared" si="1"/>
        <v>-27.500000000000004</v>
      </c>
      <c r="AE12" t="s">
        <v>3</v>
      </c>
      <c r="AF12" t="s">
        <v>3</v>
      </c>
      <c r="AG12" s="5"/>
      <c r="AJ12" s="1"/>
      <c r="AK12" s="4"/>
      <c r="AN12" t="s">
        <v>163</v>
      </c>
      <c r="AO12" t="s">
        <v>176</v>
      </c>
      <c r="AP12" s="5">
        <v>39</v>
      </c>
      <c r="AQ12" t="s">
        <v>187</v>
      </c>
      <c r="AR12" t="s">
        <v>46</v>
      </c>
      <c r="AS12" s="1">
        <v>25</v>
      </c>
      <c r="AT12" s="4">
        <v>25</v>
      </c>
      <c r="AV12" s="24" t="s">
        <v>199</v>
      </c>
      <c r="AW12" s="15" t="s">
        <v>211</v>
      </c>
      <c r="AX12" s="25">
        <v>47.5</v>
      </c>
      <c r="AY12" s="15" t="s">
        <v>222</v>
      </c>
      <c r="AZ12" s="13" t="s">
        <v>45</v>
      </c>
      <c r="BA12" s="26">
        <v>20</v>
      </c>
      <c r="BB12" s="27">
        <f>BA12*-1.1</f>
        <v>-22</v>
      </c>
      <c r="BC12" s="28"/>
      <c r="BE12" s="24" t="s">
        <v>3</v>
      </c>
      <c r="BF12" s="15"/>
      <c r="BG12" s="25"/>
      <c r="BH12" s="15"/>
      <c r="BI12" s="13"/>
      <c r="BJ12" s="26"/>
      <c r="BK12" s="27">
        <f>BJ12*-1.1</f>
        <v>0</v>
      </c>
      <c r="BL12" s="28"/>
    </row>
    <row r="13" spans="1:64" x14ac:dyDescent="0.2">
      <c r="G13" t="s">
        <v>12</v>
      </c>
      <c r="H13" t="s">
        <v>29</v>
      </c>
      <c r="I13">
        <v>41</v>
      </c>
      <c r="O13" t="s">
        <v>71</v>
      </c>
      <c r="P13" t="s">
        <v>3</v>
      </c>
      <c r="Q13" s="5" t="s">
        <v>3</v>
      </c>
      <c r="T13" s="1" t="s">
        <v>3</v>
      </c>
      <c r="U13" s="4">
        <v>0</v>
      </c>
      <c r="W13" t="s">
        <v>106</v>
      </c>
      <c r="X13" t="s">
        <v>119</v>
      </c>
      <c r="Y13" s="5">
        <v>43.5</v>
      </c>
      <c r="Z13" t="s">
        <v>119</v>
      </c>
      <c r="AA13" t="s">
        <v>46</v>
      </c>
      <c r="AB13" s="1">
        <v>25</v>
      </c>
      <c r="AC13" s="4">
        <f>AB13*1</f>
        <v>25</v>
      </c>
      <c r="AE13" t="s">
        <v>3</v>
      </c>
      <c r="AF13" t="s">
        <v>3</v>
      </c>
      <c r="AG13" s="5"/>
      <c r="AJ13" s="1"/>
      <c r="AK13" s="4"/>
      <c r="AN13" t="s">
        <v>164</v>
      </c>
      <c r="AO13" t="s">
        <v>121</v>
      </c>
      <c r="AP13" s="5">
        <v>44</v>
      </c>
      <c r="AQ13" t="s">
        <v>189</v>
      </c>
      <c r="AR13" t="s">
        <v>3</v>
      </c>
      <c r="AS13" s="1">
        <v>0</v>
      </c>
      <c r="AT13" s="4">
        <f t="shared" si="0"/>
        <v>0</v>
      </c>
      <c r="AV13" s="24" t="s">
        <v>200</v>
      </c>
      <c r="AW13" s="15" t="s">
        <v>212</v>
      </c>
      <c r="AX13" s="25" t="s">
        <v>216</v>
      </c>
      <c r="AY13" s="15" t="s">
        <v>212</v>
      </c>
      <c r="AZ13" s="13" t="s">
        <v>46</v>
      </c>
      <c r="BA13" s="26">
        <v>20</v>
      </c>
      <c r="BB13" s="27">
        <f>BA13</f>
        <v>20</v>
      </c>
      <c r="BC13" s="28"/>
      <c r="BE13" s="24" t="s">
        <v>3</v>
      </c>
      <c r="BF13" s="15"/>
      <c r="BG13" s="25"/>
      <c r="BH13" s="15"/>
      <c r="BI13" s="13"/>
      <c r="BJ13" s="26"/>
      <c r="BK13" s="27">
        <f>BJ13</f>
        <v>0</v>
      </c>
      <c r="BL13" s="28"/>
    </row>
    <row r="14" spans="1:64" x14ac:dyDescent="0.2">
      <c r="G14" t="s">
        <v>13</v>
      </c>
      <c r="H14" t="s">
        <v>30</v>
      </c>
      <c r="I14">
        <v>38</v>
      </c>
      <c r="O14" t="s">
        <v>59</v>
      </c>
      <c r="P14" t="s">
        <v>72</v>
      </c>
      <c r="Q14" s="5">
        <v>36.5</v>
      </c>
      <c r="R14" t="s">
        <v>86</v>
      </c>
      <c r="S14" t="s">
        <v>46</v>
      </c>
      <c r="T14" s="1">
        <v>25</v>
      </c>
      <c r="U14" s="4">
        <v>25</v>
      </c>
      <c r="W14" t="s">
        <v>107</v>
      </c>
      <c r="X14" t="s">
        <v>120</v>
      </c>
      <c r="Y14" s="5">
        <v>37.5</v>
      </c>
      <c r="Z14" t="s">
        <v>120</v>
      </c>
      <c r="AA14" t="s">
        <v>45</v>
      </c>
      <c r="AB14" s="1">
        <v>20</v>
      </c>
      <c r="AC14" s="4">
        <f t="shared" si="1"/>
        <v>-22</v>
      </c>
      <c r="AE14" t="s">
        <v>3</v>
      </c>
      <c r="AF14" t="s">
        <v>3</v>
      </c>
      <c r="AG14" s="5"/>
      <c r="AJ14" s="1"/>
      <c r="AK14" s="4"/>
      <c r="AN14" t="s">
        <v>165</v>
      </c>
      <c r="AO14" t="s">
        <v>177</v>
      </c>
      <c r="AP14" s="5">
        <v>38</v>
      </c>
      <c r="AQ14" t="s">
        <v>183</v>
      </c>
      <c r="AR14" t="s">
        <v>45</v>
      </c>
      <c r="AS14" s="1">
        <v>25</v>
      </c>
      <c r="AT14" s="4">
        <f t="shared" si="0"/>
        <v>-27.500000000000004</v>
      </c>
      <c r="AV14" s="24" t="s">
        <v>201</v>
      </c>
      <c r="AW14" s="15" t="s">
        <v>213</v>
      </c>
      <c r="AX14" s="25">
        <v>41</v>
      </c>
      <c r="AY14" s="15" t="s">
        <v>223</v>
      </c>
      <c r="AZ14" s="13" t="s">
        <v>45</v>
      </c>
      <c r="BA14" s="26">
        <v>20</v>
      </c>
      <c r="BB14" s="27">
        <f>BA14*-1.1</f>
        <v>-22</v>
      </c>
      <c r="BC14" s="28"/>
      <c r="BE14" s="24" t="s">
        <v>3</v>
      </c>
      <c r="BF14" s="15"/>
      <c r="BG14" s="25"/>
      <c r="BH14" s="15"/>
      <c r="BI14" s="13"/>
      <c r="BJ14" s="26"/>
      <c r="BK14" s="27">
        <f>BJ14*-1.1</f>
        <v>0</v>
      </c>
      <c r="BL14" s="28"/>
    </row>
    <row r="15" spans="1:64" x14ac:dyDescent="0.2">
      <c r="G15" t="s">
        <v>14</v>
      </c>
      <c r="H15" t="s">
        <v>33</v>
      </c>
      <c r="I15">
        <v>34.5</v>
      </c>
      <c r="O15" t="s">
        <v>60</v>
      </c>
      <c r="P15" t="s">
        <v>73</v>
      </c>
      <c r="Q15" s="5">
        <v>36.5</v>
      </c>
      <c r="R15" t="s">
        <v>85</v>
      </c>
      <c r="S15" t="s">
        <v>45</v>
      </c>
      <c r="T15" s="1">
        <v>25</v>
      </c>
      <c r="U15" s="4">
        <f>T15*-1.1</f>
        <v>-27.500000000000004</v>
      </c>
      <c r="W15" t="s">
        <v>108</v>
      </c>
      <c r="X15" t="s">
        <v>121</v>
      </c>
      <c r="Y15" s="5">
        <v>44.5</v>
      </c>
      <c r="Z15" t="s">
        <v>121</v>
      </c>
      <c r="AA15" t="s">
        <v>45</v>
      </c>
      <c r="AB15" s="1">
        <v>25</v>
      </c>
      <c r="AC15" s="4">
        <f t="shared" si="1"/>
        <v>-27.500000000000004</v>
      </c>
      <c r="AE15" t="s">
        <v>3</v>
      </c>
      <c r="AF15" t="s">
        <v>3</v>
      </c>
      <c r="AG15" s="5"/>
      <c r="AJ15" s="1"/>
      <c r="AK15" s="4"/>
      <c r="AN15" t="s">
        <v>166</v>
      </c>
      <c r="AO15" t="s">
        <v>178</v>
      </c>
      <c r="AP15" s="5">
        <v>37</v>
      </c>
      <c r="AQ15" t="s">
        <v>189</v>
      </c>
      <c r="AR15" t="s">
        <v>3</v>
      </c>
      <c r="AS15" s="1">
        <v>0</v>
      </c>
      <c r="AT15" s="4">
        <f t="shared" si="0"/>
        <v>0</v>
      </c>
      <c r="AV15" s="24" t="s">
        <v>202</v>
      </c>
      <c r="AW15" s="15" t="s">
        <v>214</v>
      </c>
      <c r="AX15" s="25">
        <v>37</v>
      </c>
      <c r="AY15" s="15" t="s">
        <v>224</v>
      </c>
      <c r="AZ15" s="13" t="s">
        <v>45</v>
      </c>
      <c r="BA15" s="26">
        <v>20</v>
      </c>
      <c r="BB15" s="27">
        <f>BA15*-1.1</f>
        <v>-22</v>
      </c>
      <c r="BC15" s="28"/>
      <c r="BE15" s="24" t="s">
        <v>3</v>
      </c>
      <c r="BF15" s="15"/>
      <c r="BG15" s="25"/>
      <c r="BH15" s="15"/>
      <c r="BI15" s="13"/>
      <c r="BJ15" s="26"/>
      <c r="BK15" s="27">
        <f>BJ15*-1.1</f>
        <v>0</v>
      </c>
      <c r="BL15" s="28"/>
    </row>
    <row r="16" spans="1:64" x14ac:dyDescent="0.2">
      <c r="G16" t="s">
        <v>15</v>
      </c>
      <c r="H16" t="s">
        <v>31</v>
      </c>
      <c r="I16">
        <v>35</v>
      </c>
      <c r="O16" t="s">
        <v>61</v>
      </c>
      <c r="P16" t="s">
        <v>74</v>
      </c>
      <c r="Q16" s="5">
        <v>41</v>
      </c>
      <c r="R16" t="s">
        <v>87</v>
      </c>
      <c r="S16" t="s">
        <v>45</v>
      </c>
      <c r="T16" s="1">
        <v>20</v>
      </c>
      <c r="U16" s="4">
        <f>T16*-1.1</f>
        <v>-22</v>
      </c>
      <c r="Y16" s="5" t="s">
        <v>3</v>
      </c>
      <c r="AA16" t="s">
        <v>3</v>
      </c>
      <c r="AB16" s="1">
        <v>0</v>
      </c>
      <c r="AC16" s="4">
        <v>0</v>
      </c>
      <c r="AF16" t="s">
        <v>3</v>
      </c>
      <c r="AG16" s="5"/>
      <c r="AJ16" s="1"/>
      <c r="AK16" s="4"/>
      <c r="AN16" t="s">
        <v>167</v>
      </c>
      <c r="AO16" t="s">
        <v>24</v>
      </c>
      <c r="AP16" s="5">
        <v>36.5</v>
      </c>
      <c r="AQ16" t="s">
        <v>189</v>
      </c>
      <c r="AR16" t="s">
        <v>3</v>
      </c>
      <c r="AS16" s="1">
        <v>0</v>
      </c>
      <c r="AT16" s="4">
        <f t="shared" si="0"/>
        <v>0</v>
      </c>
      <c r="AV16" s="24" t="s">
        <v>203</v>
      </c>
      <c r="AW16" s="15" t="s">
        <v>215</v>
      </c>
      <c r="AX16" s="25">
        <v>41</v>
      </c>
      <c r="AY16" s="15" t="s">
        <v>227</v>
      </c>
      <c r="AZ16" s="15" t="s">
        <v>3</v>
      </c>
      <c r="BA16" s="26">
        <v>20</v>
      </c>
      <c r="BB16" s="27">
        <v>0</v>
      </c>
      <c r="BC16" s="28"/>
      <c r="BE16" s="24" t="s">
        <v>3</v>
      </c>
      <c r="BF16" s="15"/>
      <c r="BG16" s="25"/>
      <c r="BH16" s="15"/>
      <c r="BI16" s="15"/>
      <c r="BJ16" s="26"/>
      <c r="BK16" s="27">
        <v>0</v>
      </c>
      <c r="BL16" s="28"/>
    </row>
    <row r="17" spans="3:64" x14ac:dyDescent="0.2">
      <c r="O17" t="s">
        <v>62</v>
      </c>
      <c r="P17" t="s">
        <v>75</v>
      </c>
      <c r="Q17" s="5">
        <v>45</v>
      </c>
      <c r="R17" t="s">
        <v>90</v>
      </c>
      <c r="S17" t="s">
        <v>46</v>
      </c>
      <c r="T17" s="1">
        <v>20</v>
      </c>
      <c r="U17" s="4">
        <v>20</v>
      </c>
      <c r="W17" t="s">
        <v>109</v>
      </c>
      <c r="X17" t="s">
        <v>122</v>
      </c>
      <c r="Y17" s="5">
        <v>52</v>
      </c>
      <c r="Z17" t="s">
        <v>127</v>
      </c>
      <c r="AA17" t="s">
        <v>46</v>
      </c>
      <c r="AB17" s="1">
        <v>25</v>
      </c>
      <c r="AC17" s="4">
        <v>25</v>
      </c>
      <c r="AE17" t="s">
        <v>3</v>
      </c>
      <c r="AF17" t="s">
        <v>3</v>
      </c>
      <c r="AG17" s="5" t="s">
        <v>135</v>
      </c>
      <c r="AJ17" s="1"/>
      <c r="AK17" s="4">
        <v>-5</v>
      </c>
      <c r="AN17" t="s">
        <v>3</v>
      </c>
      <c r="AO17" t="s">
        <v>3</v>
      </c>
      <c r="AP17" s="5" t="s">
        <v>3</v>
      </c>
      <c r="AQ17" t="s">
        <v>3</v>
      </c>
      <c r="AR17" t="s">
        <v>3</v>
      </c>
      <c r="AS17" s="1" t="s">
        <v>3</v>
      </c>
      <c r="AT17" s="4" t="s">
        <v>3</v>
      </c>
      <c r="AV17" s="24" t="s">
        <v>3</v>
      </c>
      <c r="AW17" s="15" t="s">
        <v>3</v>
      </c>
      <c r="AX17" s="25" t="s">
        <v>3</v>
      </c>
      <c r="AY17" s="15" t="s">
        <v>3</v>
      </c>
      <c r="AZ17" s="15" t="s">
        <v>3</v>
      </c>
      <c r="BA17" s="26" t="s">
        <v>3</v>
      </c>
      <c r="BB17" s="27" t="s">
        <v>3</v>
      </c>
      <c r="BC17" s="28"/>
      <c r="BE17" s="24" t="s">
        <v>3</v>
      </c>
      <c r="BF17" s="15"/>
      <c r="BG17" s="25"/>
      <c r="BH17" s="15"/>
      <c r="BI17" s="15"/>
      <c r="BJ17" s="26"/>
      <c r="BK17" s="27" t="s">
        <v>3</v>
      </c>
      <c r="BL17" s="28"/>
    </row>
    <row r="18" spans="3:64" x14ac:dyDescent="0.2">
      <c r="G18" t="s">
        <v>16</v>
      </c>
      <c r="H18" t="s">
        <v>32</v>
      </c>
      <c r="I18">
        <v>45.5</v>
      </c>
      <c r="J18" t="s">
        <v>47</v>
      </c>
      <c r="K18" t="s">
        <v>45</v>
      </c>
      <c r="L18" s="1">
        <v>50</v>
      </c>
      <c r="M18" s="4">
        <f>L18*1.1*-1</f>
        <v>-55.000000000000007</v>
      </c>
      <c r="O18" t="s">
        <v>63</v>
      </c>
      <c r="P18" t="s">
        <v>76</v>
      </c>
      <c r="Q18" s="5">
        <v>49</v>
      </c>
      <c r="R18" t="s">
        <v>3</v>
      </c>
      <c r="S18" t="s">
        <v>3</v>
      </c>
      <c r="T18" s="1">
        <v>0</v>
      </c>
      <c r="U18" s="4">
        <f>T18*1.1*-1</f>
        <v>0</v>
      </c>
      <c r="W18" t="s">
        <v>110</v>
      </c>
      <c r="X18" t="s">
        <v>123</v>
      </c>
      <c r="Y18" s="5">
        <v>37.5</v>
      </c>
      <c r="Z18" t="s">
        <v>3</v>
      </c>
      <c r="AA18" t="s">
        <v>3</v>
      </c>
      <c r="AB18" s="1">
        <v>0</v>
      </c>
      <c r="AC18" s="4">
        <v>0</v>
      </c>
      <c r="AE18" t="s">
        <v>3</v>
      </c>
      <c r="AF18" t="s">
        <v>3</v>
      </c>
      <c r="AG18" s="5"/>
      <c r="AJ18" s="1"/>
      <c r="AK18" s="4"/>
      <c r="AN18" t="s">
        <v>3</v>
      </c>
      <c r="AO18" t="s">
        <v>3</v>
      </c>
      <c r="AP18" s="5" t="s">
        <v>3</v>
      </c>
      <c r="AQ18" t="s">
        <v>3</v>
      </c>
      <c r="AR18" t="s">
        <v>3</v>
      </c>
      <c r="AS18" s="1" t="s">
        <v>3</v>
      </c>
      <c r="AT18" s="4" t="s">
        <v>3</v>
      </c>
      <c r="AV18" s="24" t="s">
        <v>3</v>
      </c>
      <c r="AW18" s="15" t="s">
        <v>3</v>
      </c>
      <c r="AX18" s="25" t="s">
        <v>3</v>
      </c>
      <c r="AY18" s="13" t="s">
        <v>229</v>
      </c>
      <c r="AZ18" s="15" t="s">
        <v>3</v>
      </c>
      <c r="BA18" s="26">
        <v>25</v>
      </c>
      <c r="BB18" s="27">
        <v>25</v>
      </c>
      <c r="BC18" s="28"/>
      <c r="BE18" s="24" t="s">
        <v>231</v>
      </c>
      <c r="BF18" s="15"/>
      <c r="BG18" s="25"/>
      <c r="BH18" s="13"/>
      <c r="BI18" s="15" t="s">
        <v>232</v>
      </c>
      <c r="BJ18" s="26">
        <v>20</v>
      </c>
      <c r="BK18" s="27">
        <f>BJ18*-1.1</f>
        <v>-22</v>
      </c>
      <c r="BL18" s="28"/>
    </row>
    <row r="19" spans="3:64" x14ac:dyDescent="0.2">
      <c r="Q19" s="5"/>
      <c r="X19" t="s">
        <v>131</v>
      </c>
      <c r="Y19" s="5"/>
      <c r="Z19" t="s">
        <v>132</v>
      </c>
      <c r="AB19" s="1">
        <v>25</v>
      </c>
      <c r="AC19" s="4">
        <v>-25</v>
      </c>
      <c r="AF19" t="s">
        <v>131</v>
      </c>
      <c r="AG19" s="5"/>
      <c r="AH19" t="s">
        <v>132</v>
      </c>
      <c r="AI19" t="s">
        <v>45</v>
      </c>
      <c r="AJ19" s="1">
        <v>25</v>
      </c>
      <c r="AK19" s="4">
        <v>-25</v>
      </c>
      <c r="AO19" t="s">
        <v>134</v>
      </c>
      <c r="AP19" s="5"/>
      <c r="AQ19" t="s">
        <v>3</v>
      </c>
      <c r="AS19" s="1" t="s">
        <v>3</v>
      </c>
      <c r="AT19" s="4" t="s">
        <v>3</v>
      </c>
      <c r="AV19" s="24"/>
      <c r="AW19" s="15" t="s">
        <v>134</v>
      </c>
      <c r="AX19" s="25"/>
      <c r="AY19" s="15" t="s">
        <v>3</v>
      </c>
      <c r="AZ19" s="15"/>
      <c r="BA19" s="26" t="s">
        <v>3</v>
      </c>
      <c r="BB19" s="27" t="s">
        <v>3</v>
      </c>
      <c r="BC19" s="28"/>
      <c r="BE19" s="24"/>
      <c r="BF19" s="15" t="s">
        <v>134</v>
      </c>
      <c r="BG19" s="25"/>
      <c r="BH19" s="15" t="s">
        <v>3</v>
      </c>
      <c r="BI19" s="15"/>
      <c r="BJ19" s="26" t="s">
        <v>3</v>
      </c>
      <c r="BK19" s="27" t="s">
        <v>3</v>
      </c>
      <c r="BL19" s="28"/>
    </row>
    <row r="20" spans="3:64" x14ac:dyDescent="0.2">
      <c r="AC20" s="4">
        <f>AB20*-1*1.1</f>
        <v>0</v>
      </c>
      <c r="AK20" s="4">
        <f>AJ20*-1*1.1</f>
        <v>0</v>
      </c>
      <c r="AT20" s="4">
        <f>AS20*-1*1.1</f>
        <v>0</v>
      </c>
      <c r="AV20" s="24"/>
      <c r="AW20" s="15"/>
      <c r="AX20" s="15"/>
      <c r="AY20" s="15"/>
      <c r="AZ20" s="15"/>
      <c r="BA20" s="15"/>
      <c r="BB20" s="27">
        <f>BA20*-1*1.1</f>
        <v>0</v>
      </c>
      <c r="BC20" s="28"/>
      <c r="BE20" s="24" t="s">
        <v>233</v>
      </c>
      <c r="BF20" s="15"/>
      <c r="BG20" s="15"/>
      <c r="BH20" s="15" t="s">
        <v>234</v>
      </c>
      <c r="BI20" s="15"/>
      <c r="BJ20" s="36">
        <v>25</v>
      </c>
      <c r="BK20" s="27">
        <v>0</v>
      </c>
      <c r="BL20" s="28"/>
    </row>
    <row r="21" spans="3:64" x14ac:dyDescent="0.2">
      <c r="C21" s="1">
        <v>0</v>
      </c>
      <c r="E21" s="2">
        <f>SUM(E4:E18)</f>
        <v>-110</v>
      </c>
      <c r="L21" t="s">
        <v>2</v>
      </c>
      <c r="M21" s="2">
        <f>SUM(M4:M18)</f>
        <v>-41.000000000000007</v>
      </c>
      <c r="T21" t="s">
        <v>49</v>
      </c>
      <c r="U21" s="2">
        <f>SUM(U4:U18)</f>
        <v>-25.500000000000014</v>
      </c>
      <c r="AB21" t="s">
        <v>96</v>
      </c>
      <c r="AC21" s="2">
        <f>SUM(AC4:AC19)</f>
        <v>-138.5</v>
      </c>
      <c r="AJ21" t="s">
        <v>96</v>
      </c>
      <c r="AK21" s="2">
        <f>SUM(AK4:AK19)</f>
        <v>-30</v>
      </c>
      <c r="AS21" t="s">
        <v>137</v>
      </c>
      <c r="AT21" s="2">
        <f>SUM(AT4:AT19)</f>
        <v>-225.00000000000003</v>
      </c>
      <c r="AV21" s="24"/>
      <c r="AW21" s="15"/>
      <c r="AX21" s="15"/>
      <c r="AY21" s="15"/>
      <c r="AZ21" s="15"/>
      <c r="BA21" s="15" t="s">
        <v>137</v>
      </c>
      <c r="BB21" s="29">
        <f>SUM(BB4:BB19)</f>
        <v>-71</v>
      </c>
      <c r="BC21" s="28"/>
      <c r="BE21" s="24"/>
      <c r="BF21" s="15"/>
      <c r="BG21" s="15"/>
      <c r="BH21" s="15"/>
      <c r="BI21" s="15"/>
      <c r="BJ21" s="15" t="s">
        <v>137</v>
      </c>
      <c r="BK21" s="29">
        <f>SUM(BK4:BK19)</f>
        <v>-28</v>
      </c>
      <c r="BL21" s="28"/>
    </row>
    <row r="22" spans="3:64" x14ac:dyDescent="0.2">
      <c r="L22" t="s">
        <v>48</v>
      </c>
      <c r="M22" s="2">
        <f>M21+E21</f>
        <v>-151</v>
      </c>
      <c r="T22" t="s">
        <v>48</v>
      </c>
      <c r="U22" s="2">
        <f>U21+M22</f>
        <v>-176.5</v>
      </c>
      <c r="AB22" t="s">
        <v>48</v>
      </c>
      <c r="AC22" s="2">
        <f>AC21+U22</f>
        <v>-315</v>
      </c>
      <c r="AJ22" t="s">
        <v>48</v>
      </c>
      <c r="AK22" s="2">
        <f>AK21+AC22</f>
        <v>-345</v>
      </c>
      <c r="AS22" t="s">
        <v>3</v>
      </c>
      <c r="AT22" s="20" t="s">
        <v>190</v>
      </c>
      <c r="AV22" s="24"/>
      <c r="AX22" s="15"/>
      <c r="AY22" s="15"/>
      <c r="AZ22" s="15"/>
      <c r="BA22" s="15" t="s">
        <v>3</v>
      </c>
      <c r="BB22" s="30" t="s">
        <v>3</v>
      </c>
      <c r="BC22" s="28"/>
      <c r="BE22" s="24"/>
      <c r="BG22" s="15"/>
      <c r="BH22" s="15"/>
      <c r="BI22" s="15"/>
      <c r="BJ22" s="15" t="s">
        <v>3</v>
      </c>
      <c r="BK22" s="30" t="s">
        <v>3</v>
      </c>
      <c r="BL22" s="28"/>
    </row>
    <row r="23" spans="3:64" ht="13.5" thickBot="1" x14ac:dyDescent="0.25">
      <c r="L23" t="s">
        <v>77</v>
      </c>
      <c r="M23" s="2">
        <v>360</v>
      </c>
      <c r="T23" t="s">
        <v>77</v>
      </c>
      <c r="U23" s="2">
        <v>360</v>
      </c>
      <c r="AB23" t="s">
        <v>77</v>
      </c>
      <c r="AC23" s="2">
        <v>360</v>
      </c>
      <c r="AF23" t="s">
        <v>136</v>
      </c>
      <c r="AI23" s="2">
        <v>-115</v>
      </c>
      <c r="AJ23" t="s">
        <v>77</v>
      </c>
      <c r="AK23" s="2">
        <f>AC23+AI23</f>
        <v>245</v>
      </c>
      <c r="AS23" t="s">
        <v>3</v>
      </c>
      <c r="AT23" s="2" t="s">
        <v>3</v>
      </c>
      <c r="AV23" s="31"/>
      <c r="AW23" s="32"/>
      <c r="AX23" s="32"/>
      <c r="AY23" s="32"/>
      <c r="AZ23" s="32"/>
      <c r="BA23" s="32"/>
      <c r="BB23" s="32"/>
      <c r="BC23" s="33"/>
      <c r="BE23" s="31"/>
      <c r="BF23" s="32"/>
      <c r="BG23" s="32"/>
      <c r="BH23" s="32"/>
      <c r="BI23" s="32"/>
      <c r="BJ23" s="32"/>
      <c r="BK23" s="32"/>
      <c r="BL23" s="33"/>
    </row>
    <row r="24" spans="3:64" x14ac:dyDescent="0.2">
      <c r="AJ24" t="s">
        <v>3</v>
      </c>
      <c r="AK24" s="2" t="s">
        <v>3</v>
      </c>
    </row>
    <row r="25" spans="3:64" x14ac:dyDescent="0.2">
      <c r="AW25" s="34" t="s">
        <v>228</v>
      </c>
    </row>
    <row r="26" spans="3:64" x14ac:dyDescent="0.2">
      <c r="BG26" t="s">
        <v>235</v>
      </c>
    </row>
  </sheetData>
  <phoneticPr fontId="0" type="noConversion"/>
  <pageMargins left="0.75" right="0.75" top="1" bottom="1" header="0.5" footer="0.5"/>
  <pageSetup orientation="landscape" horizontalDpi="4294967293" vertic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D19" sqref="D19"/>
    </sheetView>
  </sheetViews>
  <sheetFormatPr defaultRowHeight="12.75" x14ac:dyDescent="0.2"/>
  <cols>
    <col min="4" max="4" width="12.28515625" bestFit="1" customWidth="1"/>
    <col min="5" max="5" width="11.42578125" customWidth="1"/>
    <col min="6" max="6" width="11.28515625" bestFit="1" customWidth="1"/>
  </cols>
  <sheetData>
    <row r="2" spans="2:9" ht="20.25" x14ac:dyDescent="0.3">
      <c r="B2" s="17"/>
      <c r="C2" s="17"/>
      <c r="D2" s="17" t="s">
        <v>151</v>
      </c>
      <c r="E2" s="17"/>
      <c r="F2" s="17"/>
      <c r="G2" s="17"/>
    </row>
    <row r="4" spans="2:9" x14ac:dyDescent="0.2">
      <c r="C4" s="16" t="s">
        <v>147</v>
      </c>
      <c r="D4" s="16" t="s">
        <v>150</v>
      </c>
      <c r="E4" s="16" t="s">
        <v>148</v>
      </c>
      <c r="F4" s="16" t="s">
        <v>152</v>
      </c>
      <c r="G4" s="16" t="s">
        <v>153</v>
      </c>
      <c r="H4" s="16" t="s">
        <v>154</v>
      </c>
    </row>
    <row r="5" spans="2:9" x14ac:dyDescent="0.2">
      <c r="B5" s="18" t="s">
        <v>0</v>
      </c>
      <c r="C5" s="16" t="s">
        <v>149</v>
      </c>
      <c r="D5" s="16"/>
      <c r="E5" s="16"/>
      <c r="F5" s="16"/>
    </row>
    <row r="6" spans="2:9" x14ac:dyDescent="0.2">
      <c r="B6" s="18" t="s">
        <v>1</v>
      </c>
      <c r="C6" s="2">
        <f>'NFL Bets'!E21</f>
        <v>-110</v>
      </c>
      <c r="D6" s="14">
        <v>360</v>
      </c>
      <c r="F6" s="2">
        <f>C6</f>
        <v>-110</v>
      </c>
      <c r="G6" s="19">
        <f>D6</f>
        <v>360</v>
      </c>
      <c r="H6" s="19">
        <f t="shared" ref="H6:H13" si="0">G6+F6+E6</f>
        <v>250</v>
      </c>
    </row>
    <row r="7" spans="2:9" x14ac:dyDescent="0.2">
      <c r="B7" s="18" t="s">
        <v>2</v>
      </c>
      <c r="C7" s="2">
        <f>'NFL Bets'!M21</f>
        <v>-41.000000000000007</v>
      </c>
      <c r="D7" s="14">
        <v>0</v>
      </c>
      <c r="F7" s="2">
        <f t="shared" ref="F7:G13" si="1">F6+C7</f>
        <v>-151</v>
      </c>
      <c r="G7" s="19">
        <f t="shared" si="1"/>
        <v>360</v>
      </c>
      <c r="H7" s="19">
        <f t="shared" si="0"/>
        <v>209</v>
      </c>
    </row>
    <row r="8" spans="2:9" x14ac:dyDescent="0.2">
      <c r="B8" s="18" t="s">
        <v>49</v>
      </c>
      <c r="C8" s="2">
        <f>'NFL Bets'!U21</f>
        <v>-25.500000000000014</v>
      </c>
      <c r="D8" s="14">
        <v>0</v>
      </c>
      <c r="F8" s="2">
        <f t="shared" si="1"/>
        <v>-176.5</v>
      </c>
      <c r="G8" s="19">
        <f t="shared" si="1"/>
        <v>360</v>
      </c>
      <c r="H8" s="19">
        <f t="shared" si="0"/>
        <v>183.5</v>
      </c>
    </row>
    <row r="9" spans="2:9" x14ac:dyDescent="0.2">
      <c r="B9" s="18" t="s">
        <v>96</v>
      </c>
      <c r="C9" s="2">
        <f>'NFL Bets'!AC21</f>
        <v>-138.5</v>
      </c>
      <c r="D9" s="14">
        <v>0</v>
      </c>
      <c r="F9" s="2">
        <f t="shared" si="1"/>
        <v>-315</v>
      </c>
      <c r="G9" s="19">
        <f t="shared" si="1"/>
        <v>360</v>
      </c>
      <c r="H9" s="19">
        <f t="shared" si="0"/>
        <v>45</v>
      </c>
    </row>
    <row r="10" spans="2:9" x14ac:dyDescent="0.2">
      <c r="B10" s="18" t="s">
        <v>133</v>
      </c>
      <c r="C10" s="2">
        <f>'NFL Bets'!AK17</f>
        <v>-5</v>
      </c>
      <c r="D10" s="2">
        <f>'NFL Bets'!AI23</f>
        <v>-115</v>
      </c>
      <c r="E10" s="2">
        <f>'NFL Bets'!AK19</f>
        <v>-25</v>
      </c>
      <c r="F10" s="2">
        <f t="shared" si="1"/>
        <v>-320</v>
      </c>
      <c r="G10" s="19">
        <f t="shared" si="1"/>
        <v>245</v>
      </c>
      <c r="H10" s="2">
        <f t="shared" si="0"/>
        <v>-100</v>
      </c>
    </row>
    <row r="11" spans="2:9" x14ac:dyDescent="0.2">
      <c r="B11" s="18" t="s">
        <v>137</v>
      </c>
      <c r="C11" s="2">
        <f>'NFL Bets'!AT21</f>
        <v>-225.00000000000003</v>
      </c>
      <c r="D11" s="14">
        <v>0</v>
      </c>
      <c r="E11" s="14">
        <v>0</v>
      </c>
      <c r="F11" s="2">
        <f t="shared" si="1"/>
        <v>-545</v>
      </c>
      <c r="G11" s="19">
        <f t="shared" si="1"/>
        <v>245</v>
      </c>
      <c r="H11" s="2">
        <f t="shared" si="0"/>
        <v>-300</v>
      </c>
    </row>
    <row r="12" spans="2:9" x14ac:dyDescent="0.2">
      <c r="B12" s="18" t="s">
        <v>138</v>
      </c>
      <c r="C12" s="2">
        <f>'NFL Bets'!BB21</f>
        <v>-71</v>
      </c>
      <c r="D12" s="14">
        <v>0</v>
      </c>
      <c r="E12" s="14">
        <v>0</v>
      </c>
      <c r="F12" s="2">
        <f t="shared" si="1"/>
        <v>-616</v>
      </c>
      <c r="G12" s="19">
        <f t="shared" si="1"/>
        <v>245</v>
      </c>
      <c r="H12" s="2">
        <f t="shared" si="0"/>
        <v>-371</v>
      </c>
      <c r="I12" s="2"/>
    </row>
    <row r="13" spans="2:9" x14ac:dyDescent="0.2">
      <c r="B13" s="18" t="s">
        <v>139</v>
      </c>
      <c r="C13" s="2">
        <f>'NFL Bets'!BK21</f>
        <v>-28</v>
      </c>
      <c r="D13" s="14">
        <v>0</v>
      </c>
      <c r="E13" s="14">
        <v>0</v>
      </c>
      <c r="F13" s="2">
        <f t="shared" si="1"/>
        <v>-644</v>
      </c>
      <c r="G13" s="19">
        <f t="shared" si="1"/>
        <v>245</v>
      </c>
      <c r="H13" s="2">
        <f t="shared" si="0"/>
        <v>-399</v>
      </c>
    </row>
    <row r="14" spans="2:9" x14ac:dyDescent="0.2">
      <c r="B14" s="18" t="s">
        <v>140</v>
      </c>
    </row>
    <row r="15" spans="2:9" x14ac:dyDescent="0.2">
      <c r="B15" s="18" t="s">
        <v>141</v>
      </c>
    </row>
    <row r="16" spans="2:9" x14ac:dyDescent="0.2">
      <c r="B16" s="18" t="s">
        <v>142</v>
      </c>
    </row>
    <row r="17" spans="2:2" x14ac:dyDescent="0.2">
      <c r="B17" s="18" t="s">
        <v>143</v>
      </c>
    </row>
    <row r="18" spans="2:2" x14ac:dyDescent="0.2">
      <c r="B18" s="18" t="s">
        <v>144</v>
      </c>
    </row>
    <row r="19" spans="2:2" x14ac:dyDescent="0.2">
      <c r="B19" s="18" t="s">
        <v>145</v>
      </c>
    </row>
    <row r="20" spans="2:2" x14ac:dyDescent="0.2">
      <c r="B20" s="18" t="s">
        <v>146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NFL Bets</vt:lpstr>
      <vt:lpstr>Summary Sheet</vt:lpstr>
      <vt:lpstr>'NFL Bets'!Print_Area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Tycholiz</dc:creator>
  <cp:lastModifiedBy>Felienne</cp:lastModifiedBy>
  <cp:lastPrinted>2001-11-04T15:49:01Z</cp:lastPrinted>
  <dcterms:created xsi:type="dcterms:W3CDTF">2001-09-30T20:21:08Z</dcterms:created>
  <dcterms:modified xsi:type="dcterms:W3CDTF">2014-09-04T08:09:46Z</dcterms:modified>
</cp:coreProperties>
</file>