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-135" windowWidth="14805" windowHeight="8895"/>
  </bookViews>
  <sheets>
    <sheet name="South Fish" sheetId="20" r:id="rId1"/>
    <sheet name="Family Leisure" sheetId="19" r:id="rId2"/>
    <sheet name="Huntington" sheetId="18" r:id="rId3"/>
    <sheet name="Springbank" sheetId="17" r:id="rId4"/>
    <sheet name="NE Sportsplex" sheetId="16" r:id="rId5"/>
    <sheet name="Soccer Centre" sheetId="15" r:id="rId6"/>
    <sheet name="Crowfoot" sheetId="14" r:id="rId7"/>
    <sheet name="Crowchild Twin" sheetId="13" r:id="rId8"/>
    <sheet name="East Twin" sheetId="12" r:id="rId9"/>
    <sheet name="Bonavista" sheetId="11" r:id="rId10"/>
    <sheet name="Fairview" sheetId="10" r:id="rId11"/>
    <sheet name="Centennial" sheetId="9" r:id="rId12"/>
    <sheet name="Thorncliffe" sheetId="8" r:id="rId13"/>
    <sheet name="Triwood " sheetId="7" r:id="rId14"/>
    <sheet name="West Hillhurst" sheetId="6" r:id="rId15"/>
    <sheet name="Chestermere" sheetId="5" r:id="rId16"/>
    <sheet name="Bowness " sheetId="4" r:id="rId17"/>
    <sheet name="Buy CAMA" sheetId="2" r:id="rId18"/>
    <sheet name="Sheet1" sheetId="3" r:id="rId19"/>
    <sheet name=" Oakridge" sheetId="1" r:id="rId20"/>
  </sheets>
  <definedNames>
    <definedName name="_xlnm.Print_Area" localSheetId="19">' Oakridge'!$A$1:$I$33</definedName>
    <definedName name="_xlnm.Print_Area" localSheetId="9">Bonavista!$A$1:$I$33</definedName>
    <definedName name="_xlnm.Print_Area" localSheetId="16">'Bowness '!$A$1:$I$33</definedName>
    <definedName name="_xlnm.Print_Area" localSheetId="11">Centennial!$A$1:$I$33</definedName>
    <definedName name="_xlnm.Print_Area" localSheetId="15">Chestermere!$A$1:$I$33</definedName>
    <definedName name="_xlnm.Print_Area" localSheetId="7">'Crowchild Twin'!$A$1:$I$33</definedName>
    <definedName name="_xlnm.Print_Area" localSheetId="6">Crowfoot!$A$1:$I$33</definedName>
    <definedName name="_xlnm.Print_Area" localSheetId="8">'East Twin'!$A$1:$I$33</definedName>
    <definedName name="_xlnm.Print_Area" localSheetId="10">Fairview!$A$1:$I$33</definedName>
    <definedName name="_xlnm.Print_Area" localSheetId="1">'Family Leisure'!$A$1:$I$33</definedName>
    <definedName name="_xlnm.Print_Area" localSheetId="2">Huntington!$A$1:$I$33</definedName>
    <definedName name="_xlnm.Print_Area" localSheetId="4">'NE Sportsplex'!$A$1:$I$33</definedName>
    <definedName name="_xlnm.Print_Area" localSheetId="5">'Soccer Centre'!$A$1:$I$33</definedName>
    <definedName name="_xlnm.Print_Area" localSheetId="0">'South Fish'!$A$1:$I$33</definedName>
    <definedName name="_xlnm.Print_Area" localSheetId="3">Springbank!$A$1:$I$33</definedName>
    <definedName name="_xlnm.Print_Area" localSheetId="12">Thorncliffe!$A$1:$I$33</definedName>
    <definedName name="_xlnm.Print_Area" localSheetId="13">'Triwood '!$A$1:$I$33</definedName>
    <definedName name="_xlnm.Print_Area" localSheetId="14">'West Hillhurst'!$A$1:$I$33</definedName>
  </definedNames>
  <calcPr calcId="152511"/>
</workbook>
</file>

<file path=xl/calcChain.xml><?xml version="1.0" encoding="utf-8"?>
<calcChain xmlns="http://schemas.openxmlformats.org/spreadsheetml/2006/main">
  <c r="P1" i="1" l="1"/>
  <c r="Q1" i="1" s="1"/>
  <c r="A15" i="1" s="1"/>
  <c r="E15" i="1"/>
  <c r="F15" i="1"/>
  <c r="G15" i="1"/>
  <c r="E16" i="1"/>
  <c r="E17" i="1"/>
  <c r="F17" i="1"/>
  <c r="G17" i="1" s="1"/>
  <c r="E18" i="1"/>
  <c r="A19" i="1"/>
  <c r="E19" i="1"/>
  <c r="F19" i="1"/>
  <c r="G19" i="1" s="1"/>
  <c r="E20" i="1"/>
  <c r="A21" i="1"/>
  <c r="E21" i="1"/>
  <c r="F21" i="1"/>
  <c r="G21" i="1"/>
  <c r="E22" i="1"/>
  <c r="A23" i="1"/>
  <c r="E23" i="1"/>
  <c r="F23" i="1"/>
  <c r="G23" i="1" s="1"/>
  <c r="E24" i="1"/>
  <c r="E25" i="1"/>
  <c r="F25" i="1"/>
  <c r="G25" i="1"/>
  <c r="E26" i="1"/>
  <c r="C28" i="1"/>
  <c r="D28" i="1"/>
  <c r="P1" i="11"/>
  <c r="Q1" i="11" s="1"/>
  <c r="A16" i="11" s="1"/>
  <c r="E15" i="11"/>
  <c r="E16" i="11"/>
  <c r="F16" i="11"/>
  <c r="G16" i="11" s="1"/>
  <c r="E17" i="11"/>
  <c r="F17" i="11" s="1"/>
  <c r="A18" i="11"/>
  <c r="E18" i="11"/>
  <c r="F18" i="11"/>
  <c r="G18" i="11" s="1"/>
  <c r="E19" i="11"/>
  <c r="F19" i="11" s="1"/>
  <c r="G19" i="11"/>
  <c r="E20" i="11"/>
  <c r="F20" i="11"/>
  <c r="G20" i="11" s="1"/>
  <c r="E21" i="11"/>
  <c r="F21" i="11" s="1"/>
  <c r="G21" i="11"/>
  <c r="A22" i="11"/>
  <c r="E22" i="11"/>
  <c r="F22" i="11"/>
  <c r="G22" i="11" s="1"/>
  <c r="E23" i="11"/>
  <c r="F23" i="11" s="1"/>
  <c r="E24" i="11"/>
  <c r="F24" i="11"/>
  <c r="G24" i="11" s="1"/>
  <c r="E25" i="11"/>
  <c r="E26" i="11"/>
  <c r="F26" i="11"/>
  <c r="G26" i="11" s="1"/>
  <c r="C28" i="11"/>
  <c r="D28" i="11"/>
  <c r="P1" i="4"/>
  <c r="Q1" i="4"/>
  <c r="E15" i="4"/>
  <c r="G15" i="4" s="1"/>
  <c r="F15" i="4"/>
  <c r="E16" i="4"/>
  <c r="F16" i="4" s="1"/>
  <c r="G16" i="4"/>
  <c r="E17" i="4"/>
  <c r="G17" i="4" s="1"/>
  <c r="F17" i="4"/>
  <c r="A18" i="4"/>
  <c r="E18" i="4"/>
  <c r="F18" i="4" s="1"/>
  <c r="E19" i="4"/>
  <c r="F19" i="4"/>
  <c r="A20" i="4"/>
  <c r="E20" i="4"/>
  <c r="E21" i="4"/>
  <c r="G21" i="4" s="1"/>
  <c r="F21" i="4"/>
  <c r="E22" i="4"/>
  <c r="F22" i="4" s="1"/>
  <c r="G22" i="4"/>
  <c r="E23" i="4"/>
  <c r="F23" i="4"/>
  <c r="E24" i="4"/>
  <c r="F24" i="4" s="1"/>
  <c r="E25" i="4"/>
  <c r="G25" i="4" s="1"/>
  <c r="F25" i="4"/>
  <c r="A26" i="4"/>
  <c r="E26" i="4"/>
  <c r="F26" i="4" s="1"/>
  <c r="G26" i="4"/>
  <c r="C28" i="4"/>
  <c r="D28" i="4"/>
  <c r="P1" i="2"/>
  <c r="Q1" i="2" s="1"/>
  <c r="A16" i="2" s="1"/>
  <c r="B8" i="2"/>
  <c r="E15" i="2"/>
  <c r="F15" i="2"/>
  <c r="F28" i="2" s="1"/>
  <c r="E16" i="2"/>
  <c r="F16" i="2" s="1"/>
  <c r="E17" i="2"/>
  <c r="F17" i="2"/>
  <c r="A18" i="2"/>
  <c r="E18" i="2"/>
  <c r="F18" i="2" s="1"/>
  <c r="G18" i="2"/>
  <c r="E19" i="2"/>
  <c r="F19" i="2"/>
  <c r="A20" i="2"/>
  <c r="E20" i="2"/>
  <c r="F20" i="2" s="1"/>
  <c r="G20" i="2"/>
  <c r="E21" i="2"/>
  <c r="F21" i="2"/>
  <c r="A22" i="2"/>
  <c r="E22" i="2"/>
  <c r="F22" i="2" s="1"/>
  <c r="G22" i="2"/>
  <c r="E23" i="2"/>
  <c r="G23" i="2" s="1"/>
  <c r="F23" i="2"/>
  <c r="A24" i="2"/>
  <c r="E24" i="2"/>
  <c r="F24" i="2" s="1"/>
  <c r="G24" i="2"/>
  <c r="E25" i="2"/>
  <c r="G25" i="2" s="1"/>
  <c r="F25" i="2"/>
  <c r="A26" i="2"/>
  <c r="E26" i="2"/>
  <c r="F26" i="2" s="1"/>
  <c r="C28" i="2"/>
  <c r="D28" i="2"/>
  <c r="E28" i="2"/>
  <c r="P1" i="9"/>
  <c r="Q1" i="9" s="1"/>
  <c r="A15" i="9"/>
  <c r="E15" i="9"/>
  <c r="F15" i="9" s="1"/>
  <c r="G15" i="9" s="1"/>
  <c r="E16" i="9"/>
  <c r="F16" i="9"/>
  <c r="A17" i="9"/>
  <c r="E17" i="9"/>
  <c r="F17" i="9" s="1"/>
  <c r="E18" i="9"/>
  <c r="A19" i="9"/>
  <c r="E19" i="9"/>
  <c r="F19" i="9" s="1"/>
  <c r="G19" i="9"/>
  <c r="E20" i="9"/>
  <c r="F20" i="9"/>
  <c r="A21" i="9"/>
  <c r="E21" i="9"/>
  <c r="F21" i="9" s="1"/>
  <c r="G21" i="9" s="1"/>
  <c r="E22" i="9"/>
  <c r="F22" i="9"/>
  <c r="A23" i="9"/>
  <c r="E23" i="9"/>
  <c r="F23" i="9" s="1"/>
  <c r="G23" i="9"/>
  <c r="E24" i="9"/>
  <c r="F24" i="9"/>
  <c r="A25" i="9"/>
  <c r="E25" i="9"/>
  <c r="F25" i="9" s="1"/>
  <c r="G25" i="9"/>
  <c r="E26" i="9"/>
  <c r="F26" i="9"/>
  <c r="C28" i="9"/>
  <c r="D28" i="9"/>
  <c r="P1" i="5"/>
  <c r="Q1" i="5" s="1"/>
  <c r="E15" i="5"/>
  <c r="E16" i="5"/>
  <c r="F16" i="5"/>
  <c r="G16" i="5" s="1"/>
  <c r="E17" i="5"/>
  <c r="E18" i="5"/>
  <c r="F18" i="5"/>
  <c r="G18" i="5"/>
  <c r="E19" i="5"/>
  <c r="A20" i="5"/>
  <c r="E20" i="5"/>
  <c r="F20" i="5"/>
  <c r="G20" i="5" s="1"/>
  <c r="E21" i="5"/>
  <c r="E22" i="5"/>
  <c r="F22" i="5"/>
  <c r="G22" i="5"/>
  <c r="E23" i="5"/>
  <c r="E24" i="5"/>
  <c r="F24" i="5"/>
  <c r="G24" i="5"/>
  <c r="E25" i="5"/>
  <c r="E26" i="5"/>
  <c r="F26" i="5"/>
  <c r="G26" i="5"/>
  <c r="C28" i="5"/>
  <c r="D28" i="5"/>
  <c r="P1" i="13"/>
  <c r="Q1" i="13"/>
  <c r="A23" i="13" s="1"/>
  <c r="A15" i="13"/>
  <c r="E15" i="13"/>
  <c r="F15" i="13"/>
  <c r="E16" i="13"/>
  <c r="F16" i="13" s="1"/>
  <c r="E17" i="13"/>
  <c r="F17" i="13"/>
  <c r="G17" i="13" s="1"/>
  <c r="E18" i="13"/>
  <c r="E19" i="13"/>
  <c r="F19" i="13"/>
  <c r="G19" i="13" s="1"/>
  <c r="E20" i="13"/>
  <c r="F20" i="13" s="1"/>
  <c r="G20" i="13"/>
  <c r="E21" i="13"/>
  <c r="F21" i="13"/>
  <c r="G21" i="13" s="1"/>
  <c r="E22" i="13"/>
  <c r="F22" i="13" s="1"/>
  <c r="E23" i="13"/>
  <c r="F23" i="13"/>
  <c r="G23" i="13" s="1"/>
  <c r="E24" i="13"/>
  <c r="F24" i="13" s="1"/>
  <c r="G24" i="13"/>
  <c r="E25" i="13"/>
  <c r="F25" i="13"/>
  <c r="G25" i="13" s="1"/>
  <c r="E26" i="13"/>
  <c r="F26" i="13" s="1"/>
  <c r="G26" i="13"/>
  <c r="C28" i="13"/>
  <c r="D28" i="13"/>
  <c r="E28" i="13"/>
  <c r="P1" i="14"/>
  <c r="Q1" i="14" s="1"/>
  <c r="A15" i="14"/>
  <c r="E15" i="14"/>
  <c r="E16" i="14"/>
  <c r="F16" i="14"/>
  <c r="A17" i="14"/>
  <c r="E17" i="14"/>
  <c r="E18" i="14"/>
  <c r="G18" i="14" s="1"/>
  <c r="F18" i="14"/>
  <c r="A19" i="14"/>
  <c r="E19" i="14"/>
  <c r="F19" i="14" s="1"/>
  <c r="G19" i="14"/>
  <c r="E20" i="14"/>
  <c r="F20" i="14"/>
  <c r="A21" i="14"/>
  <c r="E21" i="14"/>
  <c r="F21" i="14" s="1"/>
  <c r="E22" i="14"/>
  <c r="F22" i="14"/>
  <c r="A23" i="14"/>
  <c r="E23" i="14"/>
  <c r="F23" i="14" s="1"/>
  <c r="G23" i="14"/>
  <c r="E24" i="14"/>
  <c r="F24" i="14"/>
  <c r="A25" i="14"/>
  <c r="E25" i="14"/>
  <c r="F25" i="14" s="1"/>
  <c r="G25" i="14"/>
  <c r="E26" i="14"/>
  <c r="F26" i="14"/>
  <c r="C28" i="14"/>
  <c r="D28" i="14"/>
  <c r="P1" i="12"/>
  <c r="Q1" i="12"/>
  <c r="A20" i="12" s="1"/>
  <c r="E15" i="12"/>
  <c r="F15" i="12"/>
  <c r="A16" i="12"/>
  <c r="E16" i="12"/>
  <c r="F16" i="12" s="1"/>
  <c r="G16" i="12" s="1"/>
  <c r="E17" i="12"/>
  <c r="A18" i="12"/>
  <c r="E18" i="12"/>
  <c r="F18" i="12" s="1"/>
  <c r="G18" i="12"/>
  <c r="E19" i="12"/>
  <c r="F19" i="12"/>
  <c r="E20" i="12"/>
  <c r="F20" i="12" s="1"/>
  <c r="G20" i="12" s="1"/>
  <c r="E21" i="12"/>
  <c r="F21" i="12" s="1"/>
  <c r="A22" i="12"/>
  <c r="E22" i="12"/>
  <c r="F22" i="12" s="1"/>
  <c r="G22" i="12"/>
  <c r="E23" i="12"/>
  <c r="F23" i="12"/>
  <c r="A24" i="12"/>
  <c r="E24" i="12"/>
  <c r="F24" i="12" s="1"/>
  <c r="G24" i="12" s="1"/>
  <c r="E25" i="12"/>
  <c r="F25" i="12"/>
  <c r="A26" i="12"/>
  <c r="E26" i="12"/>
  <c r="F26" i="12" s="1"/>
  <c r="G26" i="12"/>
  <c r="C28" i="12"/>
  <c r="D28" i="12"/>
  <c r="P1" i="10"/>
  <c r="Q1" i="10" s="1"/>
  <c r="A17" i="10" s="1"/>
  <c r="A15" i="10"/>
  <c r="E15" i="10"/>
  <c r="F15" i="10"/>
  <c r="G15" i="10" s="1"/>
  <c r="E16" i="10"/>
  <c r="E17" i="10"/>
  <c r="F17" i="10"/>
  <c r="G17" i="10"/>
  <c r="E18" i="10"/>
  <c r="E19" i="10"/>
  <c r="F19" i="10"/>
  <c r="G19" i="10" s="1"/>
  <c r="E20" i="10"/>
  <c r="E21" i="10"/>
  <c r="F21" i="10"/>
  <c r="G21" i="10"/>
  <c r="E22" i="10"/>
  <c r="E23" i="10"/>
  <c r="F23" i="10"/>
  <c r="G23" i="10"/>
  <c r="E24" i="10"/>
  <c r="E25" i="10"/>
  <c r="F25" i="10"/>
  <c r="G25" i="10" s="1"/>
  <c r="E26" i="10"/>
  <c r="C28" i="10"/>
  <c r="D28" i="10"/>
  <c r="E28" i="10"/>
  <c r="P1" i="19"/>
  <c r="Q1" i="19" s="1"/>
  <c r="E15" i="19"/>
  <c r="E16" i="19"/>
  <c r="F16" i="19"/>
  <c r="G16" i="19" s="1"/>
  <c r="E17" i="19"/>
  <c r="A18" i="19"/>
  <c r="E18" i="19"/>
  <c r="F18" i="19"/>
  <c r="G18" i="19" s="1"/>
  <c r="E19" i="19"/>
  <c r="F19" i="19" s="1"/>
  <c r="G19" i="19"/>
  <c r="A20" i="19"/>
  <c r="E20" i="19"/>
  <c r="F20" i="19"/>
  <c r="G20" i="19" s="1"/>
  <c r="E21" i="19"/>
  <c r="F21" i="19" s="1"/>
  <c r="E22" i="19"/>
  <c r="F22" i="19"/>
  <c r="G22" i="19" s="1"/>
  <c r="E23" i="19"/>
  <c r="F23" i="19" s="1"/>
  <c r="E24" i="19"/>
  <c r="F24" i="19"/>
  <c r="G24" i="19"/>
  <c r="E25" i="19"/>
  <c r="A26" i="19"/>
  <c r="E26" i="19"/>
  <c r="F26" i="19"/>
  <c r="G26" i="19" s="1"/>
  <c r="C28" i="19"/>
  <c r="D28" i="19"/>
  <c r="P1" i="18"/>
  <c r="Q1" i="18"/>
  <c r="A15" i="18" s="1"/>
  <c r="E15" i="18"/>
  <c r="F15" i="18"/>
  <c r="A16" i="18"/>
  <c r="E16" i="18"/>
  <c r="A17" i="18"/>
  <c r="E17" i="18"/>
  <c r="G17" i="18" s="1"/>
  <c r="F17" i="18"/>
  <c r="E18" i="18"/>
  <c r="F18" i="18" s="1"/>
  <c r="G18" i="18"/>
  <c r="A19" i="18"/>
  <c r="E19" i="18"/>
  <c r="F19" i="18"/>
  <c r="A20" i="18"/>
  <c r="E20" i="18"/>
  <c r="F20" i="18" s="1"/>
  <c r="A21" i="18"/>
  <c r="E21" i="18"/>
  <c r="G21" i="18" s="1"/>
  <c r="F21" i="18"/>
  <c r="E22" i="18"/>
  <c r="F22" i="18" s="1"/>
  <c r="E23" i="18"/>
  <c r="F23" i="18"/>
  <c r="A24" i="18"/>
  <c r="E24" i="18"/>
  <c r="A25" i="18"/>
  <c r="E25" i="18"/>
  <c r="G25" i="18" s="1"/>
  <c r="F25" i="18"/>
  <c r="E26" i="18"/>
  <c r="F26" i="18" s="1"/>
  <c r="G26" i="18"/>
  <c r="C28" i="18"/>
  <c r="D28" i="18"/>
  <c r="P1" i="16"/>
  <c r="Q1" i="16" s="1"/>
  <c r="A15" i="16" s="1"/>
  <c r="E15" i="16"/>
  <c r="E16" i="16"/>
  <c r="A17" i="16"/>
  <c r="E17" i="16"/>
  <c r="F17" i="16" s="1"/>
  <c r="E18" i="16"/>
  <c r="F18" i="16"/>
  <c r="A19" i="16"/>
  <c r="E19" i="16"/>
  <c r="E20" i="16"/>
  <c r="A21" i="16"/>
  <c r="E21" i="16"/>
  <c r="F21" i="16" s="1"/>
  <c r="G21" i="16"/>
  <c r="E22" i="16"/>
  <c r="F22" i="16" s="1"/>
  <c r="E23" i="16"/>
  <c r="F23" i="16" s="1"/>
  <c r="E24" i="16"/>
  <c r="F24" i="16" s="1"/>
  <c r="A25" i="16"/>
  <c r="E25" i="16"/>
  <c r="F25" i="16" s="1"/>
  <c r="G25" i="16"/>
  <c r="E26" i="16"/>
  <c r="F26" i="16"/>
  <c r="C28" i="16"/>
  <c r="D28" i="16"/>
  <c r="B18" i="3"/>
  <c r="P1" i="15"/>
  <c r="Q1" i="15" s="1"/>
  <c r="A15" i="15" s="1"/>
  <c r="E15" i="15"/>
  <c r="E16" i="15"/>
  <c r="F16" i="15" s="1"/>
  <c r="E17" i="15"/>
  <c r="F17" i="15" s="1"/>
  <c r="G17" i="15"/>
  <c r="E18" i="15"/>
  <c r="E19" i="15"/>
  <c r="F19" i="15" s="1"/>
  <c r="E20" i="15"/>
  <c r="F20" i="15"/>
  <c r="E21" i="15"/>
  <c r="E22" i="15"/>
  <c r="E23" i="15"/>
  <c r="F23" i="15" s="1"/>
  <c r="G23" i="15"/>
  <c r="E24" i="15"/>
  <c r="F24" i="15"/>
  <c r="E25" i="15"/>
  <c r="F25" i="15" s="1"/>
  <c r="E26" i="15"/>
  <c r="F26" i="15" s="1"/>
  <c r="C28" i="15"/>
  <c r="D28" i="15"/>
  <c r="P1" i="20"/>
  <c r="Q1" i="20"/>
  <c r="E15" i="20"/>
  <c r="F15" i="20" s="1"/>
  <c r="F28" i="20" s="1"/>
  <c r="E16" i="20"/>
  <c r="F16" i="20"/>
  <c r="G16" i="20" s="1"/>
  <c r="E17" i="20"/>
  <c r="F17" i="20"/>
  <c r="E18" i="20"/>
  <c r="F18" i="20"/>
  <c r="G18" i="20"/>
  <c r="E19" i="20"/>
  <c r="F19" i="20"/>
  <c r="E20" i="20"/>
  <c r="F20" i="20"/>
  <c r="G20" i="20" s="1"/>
  <c r="E21" i="20"/>
  <c r="F21" i="20"/>
  <c r="A22" i="20"/>
  <c r="E22" i="20"/>
  <c r="F22" i="20"/>
  <c r="G22" i="20"/>
  <c r="E23" i="20"/>
  <c r="F23" i="20" s="1"/>
  <c r="E24" i="20"/>
  <c r="F24" i="20"/>
  <c r="G24" i="20" s="1"/>
  <c r="A25" i="20"/>
  <c r="E25" i="20"/>
  <c r="F25" i="20" s="1"/>
  <c r="E26" i="20"/>
  <c r="F26" i="20"/>
  <c r="G26" i="20"/>
  <c r="C28" i="20"/>
  <c r="D28" i="20"/>
  <c r="P1" i="17"/>
  <c r="Q1" i="17"/>
  <c r="A16" i="17" s="1"/>
  <c r="A15" i="17"/>
  <c r="E15" i="17"/>
  <c r="E16" i="17"/>
  <c r="F16" i="17" s="1"/>
  <c r="E17" i="17"/>
  <c r="A18" i="17"/>
  <c r="E18" i="17"/>
  <c r="F18" i="17" s="1"/>
  <c r="E19" i="17"/>
  <c r="F19" i="17"/>
  <c r="G19" i="17"/>
  <c r="E20" i="17"/>
  <c r="F20" i="17" s="1"/>
  <c r="E21" i="17"/>
  <c r="F21" i="17"/>
  <c r="G21" i="17"/>
  <c r="A22" i="17"/>
  <c r="E22" i="17"/>
  <c r="F22" i="17" s="1"/>
  <c r="G22" i="17"/>
  <c r="E23" i="17"/>
  <c r="F23" i="17" s="1"/>
  <c r="G23" i="17" s="1"/>
  <c r="A24" i="17"/>
  <c r="E24" i="17"/>
  <c r="A25" i="17"/>
  <c r="E25" i="17"/>
  <c r="F25" i="17" s="1"/>
  <c r="A26" i="17"/>
  <c r="E26" i="17"/>
  <c r="F26" i="17" s="1"/>
  <c r="G26" i="17"/>
  <c r="C28" i="17"/>
  <c r="D28" i="17"/>
  <c r="P1" i="8"/>
  <c r="Q1" i="8" s="1"/>
  <c r="A16" i="8" s="1"/>
  <c r="A15" i="8"/>
  <c r="E15" i="8"/>
  <c r="E16" i="8"/>
  <c r="F16" i="8" s="1"/>
  <c r="E17" i="8"/>
  <c r="F17" i="8"/>
  <c r="A18" i="8"/>
  <c r="E18" i="8"/>
  <c r="F18" i="8" s="1"/>
  <c r="E19" i="8"/>
  <c r="F19" i="8"/>
  <c r="G19" i="8" s="1"/>
  <c r="E20" i="8"/>
  <c r="E21" i="8"/>
  <c r="F21" i="8"/>
  <c r="G21" i="8"/>
  <c r="A22" i="8"/>
  <c r="E22" i="8"/>
  <c r="F22" i="8"/>
  <c r="G22" i="8" s="1"/>
  <c r="E23" i="8"/>
  <c r="F23" i="8"/>
  <c r="G23" i="8"/>
  <c r="A24" i="8"/>
  <c r="E24" i="8"/>
  <c r="F24" i="8"/>
  <c r="G24" i="8" s="1"/>
  <c r="E25" i="8"/>
  <c r="F25" i="8"/>
  <c r="G25" i="8"/>
  <c r="A26" i="8"/>
  <c r="E26" i="8"/>
  <c r="F26" i="8"/>
  <c r="G26" i="8" s="1"/>
  <c r="C28" i="8"/>
  <c r="D28" i="8"/>
  <c r="P1" i="7"/>
  <c r="Q1" i="7"/>
  <c r="A15" i="7" s="1"/>
  <c r="E15" i="7"/>
  <c r="F15" i="7" s="1"/>
  <c r="A16" i="7"/>
  <c r="E16" i="7"/>
  <c r="E17" i="7"/>
  <c r="F17" i="7" s="1"/>
  <c r="G17" i="7" s="1"/>
  <c r="A18" i="7"/>
  <c r="E18" i="7"/>
  <c r="E19" i="7"/>
  <c r="F19" i="7" s="1"/>
  <c r="G19" i="7" s="1"/>
  <c r="A20" i="7"/>
  <c r="E20" i="7"/>
  <c r="E21" i="7"/>
  <c r="F21" i="7" s="1"/>
  <c r="G21" i="7" s="1"/>
  <c r="A22" i="7"/>
  <c r="E22" i="7"/>
  <c r="E23" i="7"/>
  <c r="F23" i="7" s="1"/>
  <c r="G23" i="7" s="1"/>
  <c r="A24" i="7"/>
  <c r="E24" i="7"/>
  <c r="E25" i="7"/>
  <c r="F25" i="7" s="1"/>
  <c r="G25" i="7" s="1"/>
  <c r="A26" i="7"/>
  <c r="E26" i="7"/>
  <c r="C28" i="7"/>
  <c r="D28" i="7"/>
  <c r="P1" i="6"/>
  <c r="Q1" i="6" s="1"/>
  <c r="E15" i="6"/>
  <c r="F15" i="6" s="1"/>
  <c r="E16" i="6"/>
  <c r="F16" i="6"/>
  <c r="A17" i="6"/>
  <c r="E17" i="6"/>
  <c r="F17" i="6" s="1"/>
  <c r="E18" i="6"/>
  <c r="F18" i="6"/>
  <c r="A19" i="6"/>
  <c r="E19" i="6"/>
  <c r="F19" i="6" s="1"/>
  <c r="E20" i="6"/>
  <c r="F20" i="6"/>
  <c r="A21" i="6"/>
  <c r="E21" i="6"/>
  <c r="F21" i="6" s="1"/>
  <c r="E22" i="6"/>
  <c r="F22" i="6"/>
  <c r="A23" i="6"/>
  <c r="E23" i="6"/>
  <c r="F23" i="6" s="1"/>
  <c r="E24" i="6"/>
  <c r="F24" i="6"/>
  <c r="A25" i="6"/>
  <c r="E25" i="6"/>
  <c r="F25" i="6" s="1"/>
  <c r="E26" i="6"/>
  <c r="F26" i="6"/>
  <c r="C28" i="6"/>
  <c r="D28" i="6"/>
  <c r="G24" i="15" l="1"/>
  <c r="F19" i="16"/>
  <c r="G19" i="16"/>
  <c r="F24" i="17"/>
  <c r="G24" i="17"/>
  <c r="G17" i="17"/>
  <c r="A21" i="15"/>
  <c r="G26" i="6"/>
  <c r="G22" i="6"/>
  <c r="G18" i="6"/>
  <c r="F22" i="7"/>
  <c r="G22" i="7"/>
  <c r="G19" i="20"/>
  <c r="E28" i="20"/>
  <c r="G16" i="16"/>
  <c r="F16" i="16"/>
  <c r="F16" i="7"/>
  <c r="G16" i="7"/>
  <c r="E28" i="17"/>
  <c r="F15" i="17"/>
  <c r="F28" i="17" s="1"/>
  <c r="G15" i="17"/>
  <c r="F25" i="19"/>
  <c r="G25" i="19"/>
  <c r="F26" i="7"/>
  <c r="G26" i="7"/>
  <c r="G15" i="7"/>
  <c r="G18" i="15"/>
  <c r="F18" i="15"/>
  <c r="F24" i="18"/>
  <c r="G24" i="18" s="1"/>
  <c r="F17" i="14"/>
  <c r="G17" i="14"/>
  <c r="F20" i="4"/>
  <c r="G20" i="4"/>
  <c r="G24" i="6"/>
  <c r="G20" i="6"/>
  <c r="G16" i="6"/>
  <c r="F24" i="10"/>
  <c r="G24" i="10"/>
  <c r="F18" i="13"/>
  <c r="F28" i="13" s="1"/>
  <c r="G18" i="13"/>
  <c r="A16" i="15"/>
  <c r="A18" i="15"/>
  <c r="A20" i="15"/>
  <c r="A22" i="15"/>
  <c r="A24" i="15"/>
  <c r="A26" i="15"/>
  <c r="A23" i="15"/>
  <c r="A17" i="15"/>
  <c r="A25" i="15"/>
  <c r="A19" i="15"/>
  <c r="F17" i="19"/>
  <c r="G17" i="19"/>
  <c r="F20" i="7"/>
  <c r="G20" i="7"/>
  <c r="G17" i="8"/>
  <c r="F28" i="6"/>
  <c r="F24" i="7"/>
  <c r="G24" i="7" s="1"/>
  <c r="E28" i="8"/>
  <c r="F15" i="8"/>
  <c r="F28" i="8" s="1"/>
  <c r="G22" i="16"/>
  <c r="F16" i="18"/>
  <c r="G16" i="18" s="1"/>
  <c r="E28" i="18"/>
  <c r="G17" i="9"/>
  <c r="F16" i="1"/>
  <c r="G16" i="1" s="1"/>
  <c r="E28" i="1"/>
  <c r="A16" i="6"/>
  <c r="A22" i="6"/>
  <c r="A26" i="6"/>
  <c r="A20" i="6"/>
  <c r="A18" i="6"/>
  <c r="A24" i="6"/>
  <c r="A15" i="6"/>
  <c r="F18" i="7"/>
  <c r="F28" i="7" s="1"/>
  <c r="G18" i="7"/>
  <c r="F17" i="17"/>
  <c r="F21" i="15"/>
  <c r="G21" i="15" s="1"/>
  <c r="A15" i="5"/>
  <c r="A17" i="5"/>
  <c r="A19" i="5"/>
  <c r="A21" i="5"/>
  <c r="A23" i="5"/>
  <c r="A25" i="5"/>
  <c r="A18" i="5"/>
  <c r="A16" i="5"/>
  <c r="A22" i="5"/>
  <c r="A26" i="5"/>
  <c r="A24" i="5"/>
  <c r="G28" i="4"/>
  <c r="F25" i="11"/>
  <c r="G25" i="11" s="1"/>
  <c r="A15" i="20"/>
  <c r="A17" i="20"/>
  <c r="A19" i="20"/>
  <c r="A21" i="20"/>
  <c r="G22" i="15"/>
  <c r="G20" i="16"/>
  <c r="A15" i="19"/>
  <c r="A17" i="19"/>
  <c r="A19" i="19"/>
  <c r="A21" i="19"/>
  <c r="A23" i="19"/>
  <c r="A25" i="19"/>
  <c r="A19" i="10"/>
  <c r="G17" i="12"/>
  <c r="A19" i="13"/>
  <c r="G15" i="13"/>
  <c r="F17" i="5"/>
  <c r="G17" i="5"/>
  <c r="A15" i="4"/>
  <c r="A17" i="4"/>
  <c r="A19" i="4"/>
  <c r="A21" i="4"/>
  <c r="A23" i="4"/>
  <c r="A25" i="4"/>
  <c r="A26" i="11"/>
  <c r="F20" i="1"/>
  <c r="G20" i="1"/>
  <c r="A20" i="8"/>
  <c r="A20" i="17"/>
  <c r="A20" i="20"/>
  <c r="G17" i="20"/>
  <c r="F15" i="15"/>
  <c r="E28" i="15"/>
  <c r="G26" i="16"/>
  <c r="A23" i="16"/>
  <c r="A22" i="18"/>
  <c r="G19" i="18"/>
  <c r="A25" i="10"/>
  <c r="F18" i="10"/>
  <c r="G18" i="10"/>
  <c r="G23" i="12"/>
  <c r="G24" i="14"/>
  <c r="A16" i="14"/>
  <c r="A18" i="14"/>
  <c r="A20" i="14"/>
  <c r="A22" i="14"/>
  <c r="A24" i="14"/>
  <c r="A26" i="14"/>
  <c r="A25" i="13"/>
  <c r="F23" i="5"/>
  <c r="G23" i="5"/>
  <c r="G24" i="9"/>
  <c r="A16" i="9"/>
  <c r="A18" i="9"/>
  <c r="A20" i="9"/>
  <c r="A22" i="9"/>
  <c r="A24" i="9"/>
  <c r="A26" i="9"/>
  <c r="G19" i="2"/>
  <c r="A24" i="4"/>
  <c r="F26" i="1"/>
  <c r="G26" i="1" s="1"/>
  <c r="A17" i="1"/>
  <c r="F19" i="5"/>
  <c r="G19" i="5" s="1"/>
  <c r="A17" i="8"/>
  <c r="A17" i="17"/>
  <c r="G26" i="14"/>
  <c r="G26" i="9"/>
  <c r="G21" i="2"/>
  <c r="A15" i="11"/>
  <c r="A17" i="11"/>
  <c r="A19" i="11"/>
  <c r="A21" i="11"/>
  <c r="A23" i="11"/>
  <c r="A25" i="11"/>
  <c r="G25" i="6"/>
  <c r="G23" i="6"/>
  <c r="G21" i="6"/>
  <c r="G19" i="6"/>
  <c r="G17" i="6"/>
  <c r="G15" i="6"/>
  <c r="E28" i="7"/>
  <c r="A19" i="8"/>
  <c r="G25" i="17"/>
  <c r="A19" i="17"/>
  <c r="G16" i="17"/>
  <c r="A26" i="20"/>
  <c r="G21" i="20"/>
  <c r="A16" i="20"/>
  <c r="G20" i="15"/>
  <c r="G18" i="16"/>
  <c r="A26" i="18"/>
  <c r="G23" i="18"/>
  <c r="G20" i="18"/>
  <c r="A18" i="18"/>
  <c r="G15" i="18"/>
  <c r="G21" i="19"/>
  <c r="A16" i="19"/>
  <c r="F26" i="10"/>
  <c r="G26" i="10"/>
  <c r="E28" i="12"/>
  <c r="G15" i="12"/>
  <c r="G16" i="14"/>
  <c r="A17" i="13"/>
  <c r="F15" i="5"/>
  <c r="G15" i="5" s="1"/>
  <c r="E28" i="5"/>
  <c r="G16" i="9"/>
  <c r="A15" i="2"/>
  <c r="A17" i="2"/>
  <c r="A19" i="2"/>
  <c r="A21" i="2"/>
  <c r="A23" i="2"/>
  <c r="A25" i="2"/>
  <c r="G19" i="4"/>
  <c r="A16" i="4"/>
  <c r="A24" i="11"/>
  <c r="G17" i="11"/>
  <c r="A25" i="1"/>
  <c r="F18" i="1"/>
  <c r="G18" i="1"/>
  <c r="A16" i="10"/>
  <c r="A18" i="10"/>
  <c r="A20" i="10"/>
  <c r="A22" i="10"/>
  <c r="A24" i="10"/>
  <c r="A26" i="10"/>
  <c r="G19" i="12"/>
  <c r="A21" i="13"/>
  <c r="G15" i="2"/>
  <c r="G28" i="2" s="1"/>
  <c r="G23" i="4"/>
  <c r="F15" i="11"/>
  <c r="E28" i="11"/>
  <c r="F22" i="1"/>
  <c r="G22" i="1"/>
  <c r="F15" i="16"/>
  <c r="E28" i="16"/>
  <c r="F28" i="18"/>
  <c r="A22" i="19"/>
  <c r="F20" i="10"/>
  <c r="G20" i="10" s="1"/>
  <c r="G25" i="12"/>
  <c r="F28" i="12"/>
  <c r="F25" i="5"/>
  <c r="G25" i="5"/>
  <c r="E28" i="6"/>
  <c r="A25" i="8"/>
  <c r="A23" i="8"/>
  <c r="A21" i="8"/>
  <c r="G16" i="8"/>
  <c r="A21" i="17"/>
  <c r="G18" i="17"/>
  <c r="G23" i="20"/>
  <c r="G26" i="15"/>
  <c r="G19" i="15"/>
  <c r="G24" i="16"/>
  <c r="G17" i="16"/>
  <c r="A16" i="16"/>
  <c r="A18" i="16"/>
  <c r="A20" i="16"/>
  <c r="A22" i="16"/>
  <c r="A24" i="16"/>
  <c r="A26" i="16"/>
  <c r="A23" i="18"/>
  <c r="A24" i="19"/>
  <c r="A23" i="10"/>
  <c r="F16" i="10"/>
  <c r="G16" i="10" s="1"/>
  <c r="G28" i="10" s="1"/>
  <c r="G21" i="12"/>
  <c r="A15" i="12"/>
  <c r="A17" i="12"/>
  <c r="A19" i="12"/>
  <c r="A21" i="12"/>
  <c r="A23" i="12"/>
  <c r="A25" i="12"/>
  <c r="G22" i="14"/>
  <c r="G16" i="13"/>
  <c r="F21" i="5"/>
  <c r="G21" i="5" s="1"/>
  <c r="G22" i="9"/>
  <c r="G26" i="2"/>
  <c r="G17" i="2"/>
  <c r="A22" i="4"/>
  <c r="G18" i="4"/>
  <c r="F28" i="4"/>
  <c r="G23" i="11"/>
  <c r="F24" i="1"/>
  <c r="G24" i="1"/>
  <c r="A21" i="10"/>
  <c r="G20" i="14"/>
  <c r="A16" i="13"/>
  <c r="A18" i="13"/>
  <c r="A20" i="13"/>
  <c r="A22" i="13"/>
  <c r="A24" i="13"/>
  <c r="A26" i="13"/>
  <c r="G20" i="9"/>
  <c r="A24" i="20"/>
  <c r="A25" i="7"/>
  <c r="A23" i="7"/>
  <c r="A21" i="7"/>
  <c r="A19" i="7"/>
  <c r="A17" i="7"/>
  <c r="F20" i="8"/>
  <c r="G20" i="8" s="1"/>
  <c r="G18" i="8"/>
  <c r="A23" i="17"/>
  <c r="G20" i="17"/>
  <c r="G25" i="20"/>
  <c r="A23" i="20"/>
  <c r="A18" i="20"/>
  <c r="G15" i="20"/>
  <c r="G25" i="15"/>
  <c r="F22" i="15"/>
  <c r="G16" i="15"/>
  <c r="G23" i="16"/>
  <c r="F20" i="16"/>
  <c r="G22" i="18"/>
  <c r="G23" i="19"/>
  <c r="F15" i="19"/>
  <c r="F28" i="19" s="1"/>
  <c r="E28" i="19"/>
  <c r="F22" i="10"/>
  <c r="G22" i="10"/>
  <c r="F17" i="12"/>
  <c r="G21" i="14"/>
  <c r="F15" i="14"/>
  <c r="F28" i="14" s="1"/>
  <c r="E28" i="14"/>
  <c r="G22" i="13"/>
  <c r="F18" i="9"/>
  <c r="F28" i="9" s="1"/>
  <c r="G16" i="2"/>
  <c r="E28" i="4"/>
  <c r="G24" i="4"/>
  <c r="A20" i="11"/>
  <c r="A16" i="1"/>
  <c r="A18" i="1"/>
  <c r="A20" i="1"/>
  <c r="A22" i="1"/>
  <c r="A24" i="1"/>
  <c r="A26" i="1"/>
  <c r="E28" i="9"/>
  <c r="G28" i="1" l="1"/>
  <c r="G28" i="9"/>
  <c r="G28" i="5"/>
  <c r="G28" i="20"/>
  <c r="F28" i="11"/>
  <c r="G15" i="11"/>
  <c r="G28" i="11" s="1"/>
  <c r="F28" i="10"/>
  <c r="G28" i="13"/>
  <c r="G15" i="14"/>
  <c r="G28" i="14" s="1"/>
  <c r="F28" i="1"/>
  <c r="F28" i="5"/>
  <c r="G28" i="6"/>
  <c r="F28" i="16"/>
  <c r="G15" i="16"/>
  <c r="G28" i="16" s="1"/>
  <c r="G28" i="18"/>
  <c r="G18" i="9"/>
  <c r="G15" i="8"/>
  <c r="G28" i="8" s="1"/>
  <c r="G28" i="7"/>
  <c r="G28" i="17"/>
  <c r="G28" i="12"/>
  <c r="G15" i="15"/>
  <c r="G28" i="15" s="1"/>
  <c r="F28" i="15"/>
  <c r="G15" i="19"/>
  <c r="G28" i="19" s="1"/>
</calcChain>
</file>

<file path=xl/sharedStrings.xml><?xml version="1.0" encoding="utf-8"?>
<sst xmlns="http://schemas.openxmlformats.org/spreadsheetml/2006/main" count="933" uniqueCount="56">
  <si>
    <t>Enron Direct Deal Sheet</t>
  </si>
  <si>
    <t>Counterparty Name:</t>
  </si>
  <si>
    <t>Deal Start Date:</t>
  </si>
  <si>
    <t>Deal End Date:</t>
  </si>
  <si>
    <t>Month</t>
  </si>
  <si>
    <t>Fuel</t>
  </si>
  <si>
    <t>Total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</si>
  <si>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</si>
  <si>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</si>
  <si>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</si>
  <si>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</si>
  <si>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</si>
  <si>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</si>
  <si>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</si>
  <si>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</si>
  <si>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</si>
  <si>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</si>
  <si>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</si>
  <si>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</si>
  <si>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</si>
  <si>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</si>
  <si>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</si>
  <si>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</si>
  <si>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</si>
  <si>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</si>
  <si>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</si>
  <si>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</si>
  <si>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</si>
  <si>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Combined Volume</t>
  </si>
  <si>
    <t>TOTAL:</t>
  </si>
  <si>
    <t>Deal Date:</t>
  </si>
  <si>
    <t>Deal ID #:</t>
  </si>
  <si>
    <t>Originator:</t>
  </si>
  <si>
    <t>Greg Frers</t>
  </si>
  <si>
    <t>Buy/Sell:</t>
  </si>
  <si>
    <t>ECC</t>
  </si>
  <si>
    <t>Buy</t>
  </si>
  <si>
    <t>The Oakridge Community Association</t>
  </si>
  <si>
    <t>Bowness Community Association</t>
  </si>
  <si>
    <t>Chestermere Regional Community Association</t>
  </si>
  <si>
    <t>West Hillhurst Community Association</t>
  </si>
  <si>
    <t>Triwood Community Association</t>
  </si>
  <si>
    <t>Thorncliffe Greenview Community Association</t>
  </si>
  <si>
    <t>South West Arena Society-Calgary Centennial Arenas</t>
  </si>
  <si>
    <t>The Fairview Community Association</t>
  </si>
  <si>
    <t>Lake Bonavista Community Association</t>
  </si>
  <si>
    <t>East Calgary Twin Arena Society</t>
  </si>
  <si>
    <t>Crowchil Twin Arena Association</t>
  </si>
  <si>
    <t>Crowfoot Minor Hockey Association</t>
  </si>
  <si>
    <t>Calgary Soccer Federation</t>
  </si>
  <si>
    <t>North East Sportsplex Society</t>
  </si>
  <si>
    <t>Springbank Park For All Seasons</t>
  </si>
  <si>
    <t>Huntington Hills Community Association</t>
  </si>
  <si>
    <t>Family Leisure Centre Association of South East Calgary</t>
  </si>
  <si>
    <t>South Fish Creek Recreation Complex Ass.</t>
  </si>
  <si>
    <t>Rate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</si>
</sst>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mmmmm"/>
    <numFmt numFmtId="166" formatCode="0.0000%"/>
    <numFmt numFmtId="167" formatCode="&quot;$&quot;#,##0.0000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0" fontId="0" fillId="2" borderId="0" xfId="0" applyFill="1" applyAlignment="1">
      <alignment horizontal="center"/>
    </xf>
    <xf numFmtId="1" fontId="0" fillId="2" borderId="0" xfId="0" applyNumberFormat="1" applyFill="1"/>
    <xf numFmtId="166" fontId="0" fillId="2" borderId="0" xfId="0" applyNumberForma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1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165" fontId="0" fillId="2" borderId="0" xfId="0" applyNumberFormat="1" applyFill="1"/>
    <xf numFmtId="0" fontId="4" fillId="2" borderId="0" xfId="0" applyFont="1" applyFill="1" applyAlignment="1">
      <alignment horizontal="right"/>
    </xf>
    <xf numFmtId="1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" fillId="4" borderId="0" xfId="0" applyFont="1" applyFill="1" applyAlignment="1">
      <alignment horizontal="center"/>
    </xf>
    <xf numFmtId="0" fontId="6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5" fontId="7" fillId="2" borderId="0" xfId="0" applyNumberFormat="1" applyFont="1" applyFill="1" applyAlignment="1">
      <alignment horizontal="center"/>
    </xf>
    <xf numFmtId="4" fontId="0" fillId="3" borderId="0" xfId="0" applyNumberFormat="1" applyFill="1" applyAlignment="1">
      <alignment horizontal="center"/>
    </xf>
    <xf numFmtId="3" fontId="0" fillId="3" borderId="3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1498</v>
      </c>
      <c r="D15" s="29">
        <v>0</v>
      </c>
      <c r="E15" s="30">
        <f t="shared" ref="E15:E26" si="1">C15+D15</f>
        <v>1498</v>
      </c>
      <c r="F15" s="5">
        <f t="shared" ref="F15:F26" si="2">ROUND(E15*$B$10,2)</f>
        <v>23.38</v>
      </c>
      <c r="G15" s="28">
        <f t="shared" ref="G15:G26" si="3">ROUND(E15+F15,0)</f>
        <v>1521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1298</v>
      </c>
      <c r="D16" s="29">
        <v>0</v>
      </c>
      <c r="E16" s="30">
        <f t="shared" si="1"/>
        <v>1298</v>
      </c>
      <c r="F16" s="5">
        <f t="shared" si="2"/>
        <v>20.260000000000002</v>
      </c>
      <c r="G16" s="28">
        <f t="shared" si="3"/>
        <v>1318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950</v>
      </c>
      <c r="D17" s="29">
        <v>0</v>
      </c>
      <c r="E17" s="30">
        <f t="shared" si="1"/>
        <v>950</v>
      </c>
      <c r="F17" s="5">
        <f t="shared" si="2"/>
        <v>14.83</v>
      </c>
      <c r="G17" s="28">
        <f t="shared" si="3"/>
        <v>965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653</v>
      </c>
      <c r="D18" s="29">
        <v>0</v>
      </c>
      <c r="E18" s="30">
        <f t="shared" si="1"/>
        <v>653</v>
      </c>
      <c r="F18" s="5">
        <f t="shared" si="2"/>
        <v>10.19</v>
      </c>
      <c r="G18" s="28">
        <f t="shared" si="3"/>
        <v>663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467</v>
      </c>
      <c r="D19" s="29">
        <v>0</v>
      </c>
      <c r="E19" s="30">
        <f t="shared" si="1"/>
        <v>467</v>
      </c>
      <c r="F19" s="5">
        <f t="shared" si="2"/>
        <v>7.29</v>
      </c>
      <c r="G19" s="28">
        <f t="shared" si="3"/>
        <v>474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416</v>
      </c>
      <c r="D20" s="29">
        <v>0</v>
      </c>
      <c r="E20" s="30">
        <f t="shared" si="1"/>
        <v>416</v>
      </c>
      <c r="F20" s="5">
        <f t="shared" si="2"/>
        <v>6.49</v>
      </c>
      <c r="G20" s="28">
        <f t="shared" si="3"/>
        <v>422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276</v>
      </c>
      <c r="D21" s="29">
        <v>0</v>
      </c>
      <c r="E21" s="30">
        <f t="shared" si="1"/>
        <v>276</v>
      </c>
      <c r="F21" s="5">
        <f t="shared" si="2"/>
        <v>4.3099999999999996</v>
      </c>
      <c r="G21" s="28">
        <f t="shared" si="3"/>
        <v>280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256</v>
      </c>
      <c r="D22" s="29">
        <v>0</v>
      </c>
      <c r="E22" s="30">
        <f t="shared" si="1"/>
        <v>256</v>
      </c>
      <c r="F22" s="5">
        <f t="shared" si="2"/>
        <v>4</v>
      </c>
      <c r="G22" s="28">
        <f t="shared" si="3"/>
        <v>260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404</v>
      </c>
      <c r="D23" s="29">
        <v>0</v>
      </c>
      <c r="E23" s="30">
        <f t="shared" si="1"/>
        <v>404</v>
      </c>
      <c r="F23" s="5">
        <f t="shared" si="2"/>
        <v>6.31</v>
      </c>
      <c r="G23" s="28">
        <f t="shared" si="3"/>
        <v>410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599</v>
      </c>
      <c r="D24" s="29">
        <v>0</v>
      </c>
      <c r="E24" s="30">
        <f t="shared" si="1"/>
        <v>599</v>
      </c>
      <c r="F24" s="5">
        <f t="shared" si="2"/>
        <v>9.35</v>
      </c>
      <c r="G24" s="28">
        <f t="shared" si="3"/>
        <v>608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984</v>
      </c>
      <c r="D25" s="29">
        <v>0</v>
      </c>
      <c r="E25" s="30">
        <f t="shared" si="1"/>
        <v>984</v>
      </c>
      <c r="F25" s="5">
        <f t="shared" si="2"/>
        <v>15.36</v>
      </c>
      <c r="G25" s="28">
        <f t="shared" si="3"/>
        <v>999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1146</v>
      </c>
      <c r="D26" s="33">
        <v>0</v>
      </c>
      <c r="E26" s="30">
        <f t="shared" si="1"/>
        <v>1146</v>
      </c>
      <c r="F26" s="5">
        <f t="shared" si="2"/>
        <v>17.89</v>
      </c>
      <c r="G26" s="28">
        <f t="shared" si="3"/>
        <v>1164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8947</v>
      </c>
      <c r="D28" s="34">
        <f>SUM(D15:D26)</f>
        <v>0</v>
      </c>
      <c r="E28" s="5">
        <f>SUM(E15:E26)</f>
        <v>8947</v>
      </c>
      <c r="F28" s="5">
        <f>SUM(F15:F26)</f>
        <v>139.66</v>
      </c>
      <c r="G28" s="5">
        <f>SUM(G15:G26)</f>
        <v>9084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777.4</v>
      </c>
      <c r="D15" s="29"/>
      <c r="E15" s="30">
        <f t="shared" ref="E15:E26" si="1">C15+D15</f>
        <v>777.4</v>
      </c>
      <c r="F15" s="5">
        <f t="shared" ref="F15:F26" si="2">ROUND(E15*$B$10,2)</f>
        <v>12.14</v>
      </c>
      <c r="G15" s="28">
        <f t="shared" ref="G15:G26" si="3">ROUND(E15+F15,0)</f>
        <v>790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712.21</v>
      </c>
      <c r="D16" s="29"/>
      <c r="E16" s="30">
        <f t="shared" si="1"/>
        <v>712.21</v>
      </c>
      <c r="F16" s="5">
        <f t="shared" si="2"/>
        <v>11.12</v>
      </c>
      <c r="G16" s="28">
        <f t="shared" si="3"/>
        <v>723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635.25</v>
      </c>
      <c r="D17" s="29"/>
      <c r="E17" s="30">
        <f t="shared" si="1"/>
        <v>635.25</v>
      </c>
      <c r="F17" s="5">
        <f t="shared" si="2"/>
        <v>9.92</v>
      </c>
      <c r="G17" s="28">
        <f t="shared" si="3"/>
        <v>645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488.52</v>
      </c>
      <c r="D18" s="29"/>
      <c r="E18" s="30">
        <f t="shared" si="1"/>
        <v>488.52</v>
      </c>
      <c r="F18" s="5">
        <f t="shared" si="2"/>
        <v>7.63</v>
      </c>
      <c r="G18" s="28">
        <f t="shared" si="3"/>
        <v>496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222.82</v>
      </c>
      <c r="D19" s="29"/>
      <c r="E19" s="30">
        <f t="shared" si="1"/>
        <v>222.82</v>
      </c>
      <c r="F19" s="5">
        <f t="shared" si="2"/>
        <v>3.48</v>
      </c>
      <c r="G19" s="28">
        <f t="shared" si="3"/>
        <v>226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277.97000000000003</v>
      </c>
      <c r="D20" s="29"/>
      <c r="E20" s="30">
        <f t="shared" si="1"/>
        <v>277.97000000000003</v>
      </c>
      <c r="F20" s="5">
        <f t="shared" si="2"/>
        <v>4.34</v>
      </c>
      <c r="G20" s="28">
        <f t="shared" si="3"/>
        <v>282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164.98</v>
      </c>
      <c r="D21" s="29"/>
      <c r="E21" s="30">
        <f t="shared" si="1"/>
        <v>164.98</v>
      </c>
      <c r="F21" s="5">
        <f t="shared" si="2"/>
        <v>2.58</v>
      </c>
      <c r="G21" s="28">
        <f t="shared" si="3"/>
        <v>168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149.99</v>
      </c>
      <c r="D22" s="29"/>
      <c r="E22" s="30">
        <f t="shared" si="1"/>
        <v>149.99</v>
      </c>
      <c r="F22" s="5">
        <f t="shared" si="2"/>
        <v>2.34</v>
      </c>
      <c r="G22" s="28">
        <f t="shared" si="3"/>
        <v>152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102.63</v>
      </c>
      <c r="D23" s="29"/>
      <c r="E23" s="30">
        <f t="shared" si="1"/>
        <v>102.63</v>
      </c>
      <c r="F23" s="5">
        <f t="shared" si="2"/>
        <v>1.6</v>
      </c>
      <c r="G23" s="28">
        <f t="shared" si="3"/>
        <v>104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379.42</v>
      </c>
      <c r="D24" s="29"/>
      <c r="E24" s="30">
        <f t="shared" si="1"/>
        <v>379.42</v>
      </c>
      <c r="F24" s="5">
        <f t="shared" si="2"/>
        <v>5.92</v>
      </c>
      <c r="G24" s="28">
        <f t="shared" si="3"/>
        <v>385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770.96</v>
      </c>
      <c r="D25" s="29"/>
      <c r="E25" s="30">
        <f t="shared" si="1"/>
        <v>770.96</v>
      </c>
      <c r="F25" s="5">
        <f t="shared" si="2"/>
        <v>12.03</v>
      </c>
      <c r="G25" s="28">
        <f t="shared" si="3"/>
        <v>783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867.18</v>
      </c>
      <c r="D26" s="29"/>
      <c r="E26" s="30">
        <f t="shared" si="1"/>
        <v>867.18</v>
      </c>
      <c r="F26" s="5">
        <f t="shared" si="2"/>
        <v>13.54</v>
      </c>
      <c r="G26" s="28">
        <f t="shared" si="3"/>
        <v>881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5549.3300000000008</v>
      </c>
      <c r="D28" s="5">
        <f>SUM(D15:D26)</f>
        <v>0</v>
      </c>
      <c r="E28" s="5">
        <f>SUM(E15:E26)</f>
        <v>5549.3300000000008</v>
      </c>
      <c r="F28" s="5">
        <f>SUM(F15:F26)</f>
        <v>86.639999999999986</v>
      </c>
      <c r="G28" s="5">
        <f>SUM(G15:G26)</f>
        <v>5635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44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672.96</v>
      </c>
      <c r="D15" s="29"/>
      <c r="E15" s="30">
        <f t="shared" ref="E15:E26" si="1">C15+D15</f>
        <v>672.96</v>
      </c>
      <c r="F15" s="5">
        <f t="shared" ref="F15:F26" si="2">ROUND(E15*$B$10,2)</f>
        <v>10.5</v>
      </c>
      <c r="G15" s="28">
        <f t="shared" ref="G15:G26" si="3">ROUND(E15+F15,0)</f>
        <v>683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703.25</v>
      </c>
      <c r="D16" s="29"/>
      <c r="E16" s="30">
        <f t="shared" si="1"/>
        <v>703.25</v>
      </c>
      <c r="F16" s="5">
        <f t="shared" si="2"/>
        <v>10.98</v>
      </c>
      <c r="G16" s="28">
        <f t="shared" si="3"/>
        <v>714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500.59</v>
      </c>
      <c r="D17" s="29"/>
      <c r="E17" s="30">
        <f t="shared" si="1"/>
        <v>500.59</v>
      </c>
      <c r="F17" s="5">
        <f t="shared" si="2"/>
        <v>7.81</v>
      </c>
      <c r="G17" s="28">
        <f t="shared" si="3"/>
        <v>508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520.39</v>
      </c>
      <c r="D18" s="29"/>
      <c r="E18" s="30">
        <f t="shared" si="1"/>
        <v>520.39</v>
      </c>
      <c r="F18" s="5">
        <f t="shared" si="2"/>
        <v>8.1199999999999992</v>
      </c>
      <c r="G18" s="28">
        <f t="shared" si="3"/>
        <v>529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200.2</v>
      </c>
      <c r="D19" s="29"/>
      <c r="E19" s="30">
        <f t="shared" si="1"/>
        <v>200.2</v>
      </c>
      <c r="F19" s="5">
        <f t="shared" si="2"/>
        <v>3.13</v>
      </c>
      <c r="G19" s="28">
        <f t="shared" si="3"/>
        <v>203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120.43</v>
      </c>
      <c r="D20" s="29"/>
      <c r="E20" s="30">
        <f t="shared" si="1"/>
        <v>120.43</v>
      </c>
      <c r="F20" s="5">
        <f t="shared" si="2"/>
        <v>1.88</v>
      </c>
      <c r="G20" s="28">
        <f t="shared" si="3"/>
        <v>122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134.28</v>
      </c>
      <c r="D21" s="29"/>
      <c r="E21" s="30">
        <f t="shared" si="1"/>
        <v>134.28</v>
      </c>
      <c r="F21" s="5">
        <f t="shared" si="2"/>
        <v>2.1</v>
      </c>
      <c r="G21" s="28">
        <f t="shared" si="3"/>
        <v>136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126.71</v>
      </c>
      <c r="D22" s="29"/>
      <c r="E22" s="30">
        <f t="shared" si="1"/>
        <v>126.71</v>
      </c>
      <c r="F22" s="5">
        <f t="shared" si="2"/>
        <v>1.98</v>
      </c>
      <c r="G22" s="28">
        <f t="shared" si="3"/>
        <v>129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242.78</v>
      </c>
      <c r="D23" s="29"/>
      <c r="E23" s="30">
        <f t="shared" si="1"/>
        <v>242.78</v>
      </c>
      <c r="F23" s="5">
        <f t="shared" si="2"/>
        <v>3.79</v>
      </c>
      <c r="G23" s="28">
        <f t="shared" si="3"/>
        <v>247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320.25</v>
      </c>
      <c r="D24" s="29"/>
      <c r="E24" s="30">
        <f t="shared" si="1"/>
        <v>320.25</v>
      </c>
      <c r="F24" s="5">
        <f t="shared" si="2"/>
        <v>5</v>
      </c>
      <c r="G24" s="28">
        <f t="shared" si="3"/>
        <v>325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510.17</v>
      </c>
      <c r="D25" s="29"/>
      <c r="E25" s="30">
        <f t="shared" si="1"/>
        <v>510.17</v>
      </c>
      <c r="F25" s="5">
        <f t="shared" si="2"/>
        <v>7.96</v>
      </c>
      <c r="G25" s="28">
        <f t="shared" si="3"/>
        <v>518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525.98</v>
      </c>
      <c r="D26" s="29"/>
      <c r="E26" s="30">
        <f t="shared" si="1"/>
        <v>525.98</v>
      </c>
      <c r="F26" s="5">
        <f t="shared" si="2"/>
        <v>8.2100000000000009</v>
      </c>
      <c r="G26" s="28">
        <f t="shared" si="3"/>
        <v>534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4577.99</v>
      </c>
      <c r="D28" s="5">
        <f>SUM(D15:D26)</f>
        <v>0</v>
      </c>
      <c r="E28" s="5">
        <f>SUM(E15:E26)</f>
        <v>4577.99</v>
      </c>
      <c r="F28" s="5">
        <f>SUM(F15:F26)</f>
        <v>71.460000000000008</v>
      </c>
      <c r="G28" s="5">
        <f>SUM(G15:G26)</f>
        <v>4648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999</v>
      </c>
      <c r="D15" s="29"/>
      <c r="E15" s="30">
        <f t="shared" ref="E15:E26" si="1">C15+D15</f>
        <v>999</v>
      </c>
      <c r="F15" s="5">
        <f t="shared" ref="F15:F26" si="2">ROUND(E15*$B$10,2)</f>
        <v>15.59</v>
      </c>
      <c r="G15" s="28">
        <f t="shared" ref="G15:G26" si="3">ROUND(E15+F15,0)</f>
        <v>1015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837</v>
      </c>
      <c r="D16" s="29"/>
      <c r="E16" s="30">
        <f t="shared" si="1"/>
        <v>837</v>
      </c>
      <c r="F16" s="5">
        <f t="shared" si="2"/>
        <v>13.07</v>
      </c>
      <c r="G16" s="28">
        <f t="shared" si="3"/>
        <v>850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734</v>
      </c>
      <c r="D17" s="29"/>
      <c r="E17" s="30">
        <f t="shared" si="1"/>
        <v>734</v>
      </c>
      <c r="F17" s="5">
        <f t="shared" si="2"/>
        <v>11.46</v>
      </c>
      <c r="G17" s="28">
        <f t="shared" si="3"/>
        <v>745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678</v>
      </c>
      <c r="D18" s="29"/>
      <c r="E18" s="30">
        <f t="shared" si="1"/>
        <v>678</v>
      </c>
      <c r="F18" s="5">
        <f t="shared" si="2"/>
        <v>10.58</v>
      </c>
      <c r="G18" s="28">
        <f t="shared" si="3"/>
        <v>689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288</v>
      </c>
      <c r="D19" s="29"/>
      <c r="E19" s="30">
        <f t="shared" si="1"/>
        <v>288</v>
      </c>
      <c r="F19" s="5">
        <f t="shared" si="2"/>
        <v>4.5</v>
      </c>
      <c r="G19" s="28">
        <f t="shared" si="3"/>
        <v>293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218</v>
      </c>
      <c r="D20" s="29"/>
      <c r="E20" s="30">
        <f t="shared" si="1"/>
        <v>218</v>
      </c>
      <c r="F20" s="5">
        <f t="shared" si="2"/>
        <v>3.4</v>
      </c>
      <c r="G20" s="28">
        <f t="shared" si="3"/>
        <v>221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111</v>
      </c>
      <c r="D21" s="29"/>
      <c r="E21" s="30">
        <f t="shared" si="1"/>
        <v>111</v>
      </c>
      <c r="F21" s="5">
        <f t="shared" si="2"/>
        <v>1.73</v>
      </c>
      <c r="G21" s="28">
        <f t="shared" si="3"/>
        <v>113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97</v>
      </c>
      <c r="D22" s="29"/>
      <c r="E22" s="30">
        <f t="shared" si="1"/>
        <v>97</v>
      </c>
      <c r="F22" s="5">
        <f t="shared" si="2"/>
        <v>1.51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296</v>
      </c>
      <c r="D23" s="29"/>
      <c r="E23" s="30">
        <f t="shared" si="1"/>
        <v>296</v>
      </c>
      <c r="F23" s="5">
        <f t="shared" si="2"/>
        <v>4.62</v>
      </c>
      <c r="G23" s="28">
        <f t="shared" si="3"/>
        <v>301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435</v>
      </c>
      <c r="D24" s="29"/>
      <c r="E24" s="30">
        <f t="shared" si="1"/>
        <v>435</v>
      </c>
      <c r="F24" s="5">
        <f t="shared" si="2"/>
        <v>6.79</v>
      </c>
      <c r="G24" s="28">
        <f t="shared" si="3"/>
        <v>442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663</v>
      </c>
      <c r="D25" s="29"/>
      <c r="E25" s="30">
        <f t="shared" si="1"/>
        <v>663</v>
      </c>
      <c r="F25" s="5">
        <f t="shared" si="2"/>
        <v>10.35</v>
      </c>
      <c r="G25" s="28">
        <f t="shared" si="3"/>
        <v>673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852</v>
      </c>
      <c r="D26" s="29"/>
      <c r="E26" s="30">
        <f t="shared" si="1"/>
        <v>852</v>
      </c>
      <c r="F26" s="5">
        <f t="shared" si="2"/>
        <v>13.3</v>
      </c>
      <c r="G26" s="28">
        <f t="shared" si="3"/>
        <v>865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6208</v>
      </c>
      <c r="D28" s="5">
        <f>SUM(D15:D26)</f>
        <v>0</v>
      </c>
      <c r="E28" s="5">
        <f>SUM(E15:E26)</f>
        <v>6208</v>
      </c>
      <c r="F28" s="5">
        <f>SUM(F15:F26)</f>
        <v>96.899999999999991</v>
      </c>
      <c r="G28" s="5">
        <f>SUM(G15:G26)</f>
        <v>6306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1355.8</v>
      </c>
      <c r="D15" s="29"/>
      <c r="E15" s="30">
        <f t="shared" ref="E15:E26" si="1">C15+D15</f>
        <v>1355.8</v>
      </c>
      <c r="F15" s="5">
        <f t="shared" ref="F15:F26" si="2">ROUND(E15*$B$10,2)</f>
        <v>21.16</v>
      </c>
      <c r="G15" s="28">
        <f t="shared" ref="G15:G26" si="3">ROUND(E15+F15,0)</f>
        <v>1377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1208.0999999999999</v>
      </c>
      <c r="D16" s="29"/>
      <c r="E16" s="30">
        <f t="shared" si="1"/>
        <v>1208.0999999999999</v>
      </c>
      <c r="F16" s="5">
        <f t="shared" si="2"/>
        <v>18.86</v>
      </c>
      <c r="G16" s="28">
        <f t="shared" si="3"/>
        <v>1227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901.7</v>
      </c>
      <c r="D17" s="29"/>
      <c r="E17" s="30">
        <f t="shared" si="1"/>
        <v>901.7</v>
      </c>
      <c r="F17" s="5">
        <f t="shared" si="2"/>
        <v>14.08</v>
      </c>
      <c r="G17" s="28">
        <f t="shared" si="3"/>
        <v>916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663.1</v>
      </c>
      <c r="D18" s="29"/>
      <c r="E18" s="30">
        <f t="shared" si="1"/>
        <v>663.1</v>
      </c>
      <c r="F18" s="5">
        <f t="shared" si="2"/>
        <v>10.35</v>
      </c>
      <c r="G18" s="28">
        <f t="shared" si="3"/>
        <v>673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329.6</v>
      </c>
      <c r="D19" s="29"/>
      <c r="E19" s="30">
        <f t="shared" si="1"/>
        <v>329.6</v>
      </c>
      <c r="F19" s="5">
        <f t="shared" si="2"/>
        <v>5.15</v>
      </c>
      <c r="G19" s="28">
        <f t="shared" si="3"/>
        <v>335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219.6</v>
      </c>
      <c r="D20" s="29"/>
      <c r="E20" s="30">
        <f t="shared" si="1"/>
        <v>219.6</v>
      </c>
      <c r="F20" s="5">
        <f t="shared" si="2"/>
        <v>3.43</v>
      </c>
      <c r="G20" s="28">
        <f t="shared" si="3"/>
        <v>223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56.4</v>
      </c>
      <c r="D21" s="29"/>
      <c r="E21" s="30">
        <f t="shared" si="1"/>
        <v>56.4</v>
      </c>
      <c r="F21" s="5">
        <f t="shared" si="2"/>
        <v>0.88</v>
      </c>
      <c r="G21" s="28">
        <f t="shared" si="3"/>
        <v>57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48.6</v>
      </c>
      <c r="D22" s="29"/>
      <c r="E22" s="30">
        <f t="shared" si="1"/>
        <v>48.6</v>
      </c>
      <c r="F22" s="5">
        <f t="shared" si="2"/>
        <v>0.76</v>
      </c>
      <c r="G22" s="28">
        <f t="shared" si="3"/>
        <v>49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271.10000000000002</v>
      </c>
      <c r="D23" s="29"/>
      <c r="E23" s="30">
        <f t="shared" si="1"/>
        <v>271.10000000000002</v>
      </c>
      <c r="F23" s="5">
        <f t="shared" si="2"/>
        <v>4.2300000000000004</v>
      </c>
      <c r="G23" s="28">
        <f t="shared" si="3"/>
        <v>275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525.79999999999995</v>
      </c>
      <c r="D24" s="29"/>
      <c r="E24" s="30">
        <f t="shared" si="1"/>
        <v>525.79999999999995</v>
      </c>
      <c r="F24" s="5">
        <f t="shared" si="2"/>
        <v>8.2100000000000009</v>
      </c>
      <c r="G24" s="28">
        <f t="shared" si="3"/>
        <v>534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922.6</v>
      </c>
      <c r="D25" s="29"/>
      <c r="E25" s="30">
        <f t="shared" si="1"/>
        <v>922.6</v>
      </c>
      <c r="F25" s="5">
        <f t="shared" si="2"/>
        <v>14.4</v>
      </c>
      <c r="G25" s="28">
        <f t="shared" si="3"/>
        <v>937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1258.2</v>
      </c>
      <c r="D26" s="29"/>
      <c r="E26" s="30">
        <f t="shared" si="1"/>
        <v>1258.2</v>
      </c>
      <c r="F26" s="5">
        <f t="shared" si="2"/>
        <v>19.64</v>
      </c>
      <c r="G26" s="28">
        <f t="shared" si="3"/>
        <v>1278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7760.6000000000013</v>
      </c>
      <c r="D28" s="5">
        <f>SUM(D15:D26)</f>
        <v>0</v>
      </c>
      <c r="E28" s="5">
        <f>SUM(E15:E26)</f>
        <v>7760.6000000000013</v>
      </c>
      <c r="F28" s="5">
        <f>SUM(F15:F26)</f>
        <v>121.15000000000002</v>
      </c>
      <c r="G28" s="5">
        <f>SUM(G15:G26)</f>
        <v>7881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384.6</v>
      </c>
      <c r="D15" s="29"/>
      <c r="E15" s="30">
        <f t="shared" ref="E15:E26" si="1">C15+D15</f>
        <v>384.6</v>
      </c>
      <c r="F15" s="5">
        <f t="shared" ref="F15:F26" si="2">ROUND(E15*$B$10,2)</f>
        <v>6</v>
      </c>
      <c r="G15" s="28">
        <f t="shared" ref="G15:G26" si="3">ROUND(E15+F15,0)</f>
        <v>391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540.4</v>
      </c>
      <c r="D16" s="29"/>
      <c r="E16" s="30">
        <f t="shared" si="1"/>
        <v>540.4</v>
      </c>
      <c r="F16" s="5">
        <f t="shared" si="2"/>
        <v>8.44</v>
      </c>
      <c r="G16" s="28">
        <f t="shared" si="3"/>
        <v>549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754.5</v>
      </c>
      <c r="D17" s="29"/>
      <c r="E17" s="30">
        <f t="shared" si="1"/>
        <v>754.5</v>
      </c>
      <c r="F17" s="5">
        <f t="shared" si="2"/>
        <v>11.78</v>
      </c>
      <c r="G17" s="28">
        <f t="shared" si="3"/>
        <v>766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306.60000000000002</v>
      </c>
      <c r="D18" s="29"/>
      <c r="E18" s="30">
        <f t="shared" si="1"/>
        <v>306.60000000000002</v>
      </c>
      <c r="F18" s="5">
        <f t="shared" si="2"/>
        <v>4.79</v>
      </c>
      <c r="G18" s="28">
        <f t="shared" si="3"/>
        <v>311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205.3</v>
      </c>
      <c r="D19" s="29"/>
      <c r="E19" s="30">
        <f t="shared" si="1"/>
        <v>205.3</v>
      </c>
      <c r="F19" s="5">
        <f t="shared" si="2"/>
        <v>3.2</v>
      </c>
      <c r="G19" s="28">
        <f t="shared" si="3"/>
        <v>209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179.5</v>
      </c>
      <c r="D20" s="29"/>
      <c r="E20" s="30">
        <f t="shared" si="1"/>
        <v>179.5</v>
      </c>
      <c r="F20" s="5">
        <f t="shared" si="2"/>
        <v>2.8</v>
      </c>
      <c r="G20" s="28">
        <f t="shared" si="3"/>
        <v>182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95</v>
      </c>
      <c r="D21" s="29"/>
      <c r="E21" s="30">
        <f t="shared" si="1"/>
        <v>95</v>
      </c>
      <c r="F21" s="5">
        <f t="shared" si="2"/>
        <v>1.48</v>
      </c>
      <c r="G21" s="28">
        <f t="shared" si="3"/>
        <v>96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84.1</v>
      </c>
      <c r="D22" s="29"/>
      <c r="E22" s="30">
        <f t="shared" si="1"/>
        <v>84.1</v>
      </c>
      <c r="F22" s="5">
        <f t="shared" si="2"/>
        <v>1.31</v>
      </c>
      <c r="G22" s="28">
        <f t="shared" si="3"/>
        <v>85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117.9</v>
      </c>
      <c r="D23" s="29"/>
      <c r="E23" s="30">
        <f t="shared" si="1"/>
        <v>117.9</v>
      </c>
      <c r="F23" s="5">
        <f t="shared" si="2"/>
        <v>1.84</v>
      </c>
      <c r="G23" s="28">
        <f t="shared" si="3"/>
        <v>120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216.6</v>
      </c>
      <c r="D24" s="29"/>
      <c r="E24" s="30">
        <f t="shared" si="1"/>
        <v>216.6</v>
      </c>
      <c r="F24" s="5">
        <f t="shared" si="2"/>
        <v>3.38</v>
      </c>
      <c r="G24" s="28">
        <f t="shared" si="3"/>
        <v>220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288.2</v>
      </c>
      <c r="D25" s="29"/>
      <c r="E25" s="30">
        <f t="shared" si="1"/>
        <v>288.2</v>
      </c>
      <c r="F25" s="5">
        <f t="shared" si="2"/>
        <v>4.5</v>
      </c>
      <c r="G25" s="28">
        <f t="shared" si="3"/>
        <v>293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447.7</v>
      </c>
      <c r="D26" s="29"/>
      <c r="E26" s="30">
        <f t="shared" si="1"/>
        <v>447.7</v>
      </c>
      <c r="F26" s="5">
        <f t="shared" si="2"/>
        <v>6.99</v>
      </c>
      <c r="G26" s="28">
        <f t="shared" si="3"/>
        <v>455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3620.3999999999996</v>
      </c>
      <c r="D28" s="5">
        <f>SUM(D15:D26)</f>
        <v>0</v>
      </c>
      <c r="E28" s="5">
        <f>SUM(E15:E26)</f>
        <v>3620.3999999999996</v>
      </c>
      <c r="F28" s="5">
        <f>SUM(F15:F26)</f>
        <v>56.510000000000005</v>
      </c>
      <c r="G28" s="5">
        <f>SUM(G15:G26)</f>
        <v>3677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1102.0999999999999</v>
      </c>
      <c r="D15" s="29"/>
      <c r="E15" s="30">
        <f t="shared" ref="E15:E26" si="1">C15+D15</f>
        <v>1102.0999999999999</v>
      </c>
      <c r="F15" s="5">
        <f t="shared" ref="F15:F26" si="2">ROUND(E15*$B$10,2)</f>
        <v>17.2</v>
      </c>
      <c r="G15" s="28">
        <f t="shared" ref="G15:G26" si="3">ROUND(E15+F15,0)</f>
        <v>1119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1030.4000000000001</v>
      </c>
      <c r="D16" s="29"/>
      <c r="E16" s="30">
        <f t="shared" si="1"/>
        <v>1030.4000000000001</v>
      </c>
      <c r="F16" s="5">
        <f t="shared" si="2"/>
        <v>16.079999999999998</v>
      </c>
      <c r="G16" s="28">
        <f t="shared" si="3"/>
        <v>1046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894.3</v>
      </c>
      <c r="D17" s="29"/>
      <c r="E17" s="30">
        <f t="shared" si="1"/>
        <v>894.3</v>
      </c>
      <c r="F17" s="5">
        <f t="shared" si="2"/>
        <v>13.96</v>
      </c>
      <c r="G17" s="28">
        <f t="shared" si="3"/>
        <v>908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769.7</v>
      </c>
      <c r="D18" s="29"/>
      <c r="E18" s="30">
        <f t="shared" si="1"/>
        <v>769.7</v>
      </c>
      <c r="F18" s="5">
        <f t="shared" si="2"/>
        <v>12.02</v>
      </c>
      <c r="G18" s="28">
        <f t="shared" si="3"/>
        <v>782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305.5</v>
      </c>
      <c r="D19" s="29"/>
      <c r="E19" s="30">
        <f t="shared" si="1"/>
        <v>305.5</v>
      </c>
      <c r="F19" s="5">
        <f t="shared" si="2"/>
        <v>4.7699999999999996</v>
      </c>
      <c r="G19" s="28">
        <f t="shared" si="3"/>
        <v>310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209.2</v>
      </c>
      <c r="D20" s="29"/>
      <c r="E20" s="30">
        <f t="shared" si="1"/>
        <v>209.2</v>
      </c>
      <c r="F20" s="5">
        <f t="shared" si="2"/>
        <v>3.27</v>
      </c>
      <c r="G20" s="28">
        <f t="shared" si="3"/>
        <v>212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104.7</v>
      </c>
      <c r="D21" s="29"/>
      <c r="E21" s="30">
        <f t="shared" si="1"/>
        <v>104.7</v>
      </c>
      <c r="F21" s="5">
        <f t="shared" si="2"/>
        <v>1.63</v>
      </c>
      <c r="G21" s="28">
        <f t="shared" si="3"/>
        <v>106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73.599999999999994</v>
      </c>
      <c r="D22" s="29"/>
      <c r="E22" s="30">
        <f t="shared" si="1"/>
        <v>73.599999999999994</v>
      </c>
      <c r="F22" s="5">
        <f t="shared" si="2"/>
        <v>1.1499999999999999</v>
      </c>
      <c r="G22" s="28">
        <f t="shared" si="3"/>
        <v>75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336.7</v>
      </c>
      <c r="D23" s="29"/>
      <c r="E23" s="30">
        <f t="shared" si="1"/>
        <v>336.7</v>
      </c>
      <c r="F23" s="5">
        <f t="shared" si="2"/>
        <v>5.26</v>
      </c>
      <c r="G23" s="28">
        <f t="shared" si="3"/>
        <v>342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472.7</v>
      </c>
      <c r="D24" s="29"/>
      <c r="E24" s="30">
        <f t="shared" si="1"/>
        <v>472.7</v>
      </c>
      <c r="F24" s="5">
        <f t="shared" si="2"/>
        <v>7.38</v>
      </c>
      <c r="G24" s="28">
        <f t="shared" si="3"/>
        <v>480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862</v>
      </c>
      <c r="D25" s="29"/>
      <c r="E25" s="30">
        <f t="shared" si="1"/>
        <v>862</v>
      </c>
      <c r="F25" s="5">
        <f t="shared" si="2"/>
        <v>13.46</v>
      </c>
      <c r="G25" s="28">
        <f t="shared" si="3"/>
        <v>875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1040.2</v>
      </c>
      <c r="D26" s="29"/>
      <c r="E26" s="30">
        <f t="shared" si="1"/>
        <v>1040.2</v>
      </c>
      <c r="F26" s="5">
        <f t="shared" si="2"/>
        <v>16.239999999999998</v>
      </c>
      <c r="G26" s="28">
        <f t="shared" si="3"/>
        <v>1056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7201.0999999999995</v>
      </c>
      <c r="D28" s="5">
        <f>SUM(D15:D26)</f>
        <v>0</v>
      </c>
      <c r="E28" s="5">
        <f>SUM(E15:E26)</f>
        <v>7201.0999999999995</v>
      </c>
      <c r="F28" s="5">
        <f>SUM(F15:F26)</f>
        <v>112.42</v>
      </c>
      <c r="G28" s="5">
        <f>SUM(G15:G26)</f>
        <v>7311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898.88</v>
      </c>
      <c r="D15" s="29"/>
      <c r="E15" s="30">
        <f t="shared" ref="E15:E26" si="1">C15+D15</f>
        <v>898.88</v>
      </c>
      <c r="F15" s="5">
        <f t="shared" ref="F15:F26" si="2">ROUND(E15*$B$10,2)</f>
        <v>14.03</v>
      </c>
      <c r="G15" s="28">
        <f t="shared" ref="G15:G26" si="3">ROUND(E15+F15,0)</f>
        <v>913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625.16</v>
      </c>
      <c r="D16" s="29"/>
      <c r="E16" s="30">
        <f t="shared" si="1"/>
        <v>625.16</v>
      </c>
      <c r="F16" s="5">
        <f t="shared" si="2"/>
        <v>9.76</v>
      </c>
      <c r="G16" s="28">
        <f t="shared" si="3"/>
        <v>635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457.42</v>
      </c>
      <c r="D17" s="29"/>
      <c r="E17" s="30">
        <f t="shared" si="1"/>
        <v>457.42</v>
      </c>
      <c r="F17" s="5">
        <f t="shared" si="2"/>
        <v>7.14</v>
      </c>
      <c r="G17" s="28">
        <f t="shared" si="3"/>
        <v>465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500.9</v>
      </c>
      <c r="D18" s="29"/>
      <c r="E18" s="30">
        <f t="shared" si="1"/>
        <v>500.9</v>
      </c>
      <c r="F18" s="5">
        <f t="shared" si="2"/>
        <v>7.82</v>
      </c>
      <c r="G18" s="28">
        <f t="shared" si="3"/>
        <v>509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136.34</v>
      </c>
      <c r="D19" s="29"/>
      <c r="E19" s="30">
        <f t="shared" si="1"/>
        <v>136.34</v>
      </c>
      <c r="F19" s="5">
        <f t="shared" si="2"/>
        <v>2.13</v>
      </c>
      <c r="G19" s="28">
        <f t="shared" si="3"/>
        <v>138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182.8</v>
      </c>
      <c r="D20" s="29"/>
      <c r="E20" s="30">
        <f t="shared" si="1"/>
        <v>182.8</v>
      </c>
      <c r="F20" s="5">
        <f t="shared" si="2"/>
        <v>2.85</v>
      </c>
      <c r="G20" s="28">
        <f t="shared" si="3"/>
        <v>186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143.81</v>
      </c>
      <c r="D21" s="29"/>
      <c r="E21" s="30">
        <f t="shared" si="1"/>
        <v>143.81</v>
      </c>
      <c r="F21" s="5">
        <f t="shared" si="2"/>
        <v>2.2400000000000002</v>
      </c>
      <c r="G21" s="28">
        <f t="shared" si="3"/>
        <v>146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88.25</v>
      </c>
      <c r="D22" s="29"/>
      <c r="E22" s="30">
        <f t="shared" si="1"/>
        <v>88.25</v>
      </c>
      <c r="F22" s="5">
        <f t="shared" si="2"/>
        <v>1.38</v>
      </c>
      <c r="G22" s="28">
        <f t="shared" si="3"/>
        <v>90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113.21</v>
      </c>
      <c r="D23" s="29"/>
      <c r="E23" s="30">
        <f t="shared" si="1"/>
        <v>113.21</v>
      </c>
      <c r="F23" s="5">
        <f t="shared" si="2"/>
        <v>1.77</v>
      </c>
      <c r="G23" s="28">
        <f t="shared" si="3"/>
        <v>115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367.22</v>
      </c>
      <c r="D24" s="29"/>
      <c r="E24" s="30">
        <f t="shared" si="1"/>
        <v>367.22</v>
      </c>
      <c r="F24" s="5">
        <f t="shared" si="2"/>
        <v>5.73</v>
      </c>
      <c r="G24" s="28">
        <f t="shared" si="3"/>
        <v>373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545.53</v>
      </c>
      <c r="D25" s="29"/>
      <c r="E25" s="30">
        <f t="shared" si="1"/>
        <v>545.53</v>
      </c>
      <c r="F25" s="5">
        <f t="shared" si="2"/>
        <v>8.52</v>
      </c>
      <c r="G25" s="28">
        <f t="shared" si="3"/>
        <v>554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759.66</v>
      </c>
      <c r="D26" s="29"/>
      <c r="E26" s="30">
        <f t="shared" si="1"/>
        <v>759.66</v>
      </c>
      <c r="F26" s="5">
        <f t="shared" si="2"/>
        <v>11.86</v>
      </c>
      <c r="G26" s="28">
        <f t="shared" si="3"/>
        <v>772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4819.18</v>
      </c>
      <c r="D28" s="5">
        <f>SUM(D15:D26)</f>
        <v>0</v>
      </c>
      <c r="E28" s="5">
        <f>SUM(E15:E26)</f>
        <v>4819.18</v>
      </c>
      <c r="F28" s="5">
        <f>SUM(F15:F26)</f>
        <v>75.23</v>
      </c>
      <c r="G28" s="5">
        <f>SUM(G15:G26)</f>
        <v>4896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666.04</v>
      </c>
      <c r="D15" s="29"/>
      <c r="E15" s="30">
        <f t="shared" ref="E15:E26" si="1">C15+D15</f>
        <v>666.04</v>
      </c>
      <c r="F15" s="5">
        <f t="shared" ref="F15:F26" si="2">ROUND(E15*$B$10,2)</f>
        <v>10.4</v>
      </c>
      <c r="G15" s="28">
        <f t="shared" ref="G15:G26" si="3">ROUND(E15+F15,0)</f>
        <v>676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694.38</v>
      </c>
      <c r="D16" s="29"/>
      <c r="E16" s="30">
        <f t="shared" si="1"/>
        <v>694.38</v>
      </c>
      <c r="F16" s="5">
        <f t="shared" si="2"/>
        <v>10.84</v>
      </c>
      <c r="G16" s="28">
        <f t="shared" si="3"/>
        <v>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503.15</v>
      </c>
      <c r="D17" s="29"/>
      <c r="E17" s="30">
        <f t="shared" si="1"/>
        <v>503.15</v>
      </c>
      <c r="F17" s="5">
        <f t="shared" si="2"/>
        <v>7.85</v>
      </c>
      <c r="G17" s="28">
        <f t="shared" si="3"/>
        <v>511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375.67</v>
      </c>
      <c r="D18" s="29"/>
      <c r="E18" s="30">
        <f t="shared" si="1"/>
        <v>375.67</v>
      </c>
      <c r="F18" s="5">
        <f t="shared" si="2"/>
        <v>5.86</v>
      </c>
      <c r="G18" s="28">
        <f t="shared" si="3"/>
        <v>382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112.13</v>
      </c>
      <c r="D19" s="29"/>
      <c r="E19" s="30">
        <f t="shared" si="1"/>
        <v>112.13</v>
      </c>
      <c r="F19" s="5">
        <f t="shared" si="2"/>
        <v>1.75</v>
      </c>
      <c r="G19" s="28">
        <f t="shared" si="3"/>
        <v>114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71.67</v>
      </c>
      <c r="D20" s="29"/>
      <c r="E20" s="30">
        <f t="shared" si="1"/>
        <v>71.67</v>
      </c>
      <c r="F20" s="5">
        <f t="shared" si="2"/>
        <v>1.1200000000000001</v>
      </c>
      <c r="G20" s="28">
        <f t="shared" si="3"/>
        <v>73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24.24</v>
      </c>
      <c r="D21" s="29"/>
      <c r="E21" s="30">
        <f t="shared" si="1"/>
        <v>24.24</v>
      </c>
      <c r="F21" s="5">
        <f t="shared" si="2"/>
        <v>0.38</v>
      </c>
      <c r="G21" s="28">
        <f t="shared" si="3"/>
        <v>25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93.95</v>
      </c>
      <c r="D22" s="29"/>
      <c r="E22" s="30">
        <f t="shared" si="1"/>
        <v>93.95</v>
      </c>
      <c r="F22" s="5">
        <f t="shared" si="2"/>
        <v>1.47</v>
      </c>
      <c r="G22" s="28">
        <f t="shared" si="3"/>
        <v>95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203.2</v>
      </c>
      <c r="D23" s="29"/>
      <c r="E23" s="30">
        <f t="shared" si="1"/>
        <v>203.2</v>
      </c>
      <c r="F23" s="5">
        <f t="shared" si="2"/>
        <v>3.17</v>
      </c>
      <c r="G23" s="28">
        <f t="shared" si="3"/>
        <v>206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351.59</v>
      </c>
      <c r="D24" s="29"/>
      <c r="E24" s="30">
        <f t="shared" si="1"/>
        <v>351.59</v>
      </c>
      <c r="F24" s="5">
        <f t="shared" si="2"/>
        <v>5.49</v>
      </c>
      <c r="G24" s="28">
        <f t="shared" si="3"/>
        <v>357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555.05999999999995</v>
      </c>
      <c r="D25" s="29"/>
      <c r="E25" s="30">
        <f t="shared" si="1"/>
        <v>555.05999999999995</v>
      </c>
      <c r="F25" s="5">
        <f t="shared" si="2"/>
        <v>8.66</v>
      </c>
      <c r="G25" s="28">
        <f t="shared" si="3"/>
        <v>564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675</v>
      </c>
      <c r="D26" s="29"/>
      <c r="E26" s="30">
        <f t="shared" si="1"/>
        <v>675</v>
      </c>
      <c r="F26" s="5">
        <f t="shared" si="2"/>
        <v>10.54</v>
      </c>
      <c r="G26" s="28">
        <f t="shared" si="3"/>
        <v>686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4326.08</v>
      </c>
      <c r="D28" s="5">
        <f>SUM(D15:D26)</f>
        <v>0</v>
      </c>
      <c r="E28" s="5">
        <f>SUM(E15:E26)</f>
        <v>4326.08</v>
      </c>
      <c r="F28" s="5">
        <f>SUM(F15:F26)</f>
        <v>67.53</v>
      </c>
      <c r="G28" s="5">
        <f>SUM(G15:G26)</f>
        <v>4394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35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>
        <f>ROUND((B7-B6)/(365/12),0)</f>
        <v>12</v>
      </c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32">
        <v>11561.36</v>
      </c>
      <c r="D15" s="29">
        <v>4056</v>
      </c>
      <c r="E15" s="30">
        <f>C15+D15</f>
        <v>15617.36</v>
      </c>
      <c r="F15" s="5">
        <f>ROUND(E15*$B$10,2)</f>
        <v>243.79</v>
      </c>
      <c r="G15" s="28">
        <f>ROUND(E15+F15,0)</f>
        <v>15861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32">
        <v>9833.5499999999993</v>
      </c>
      <c r="D16" s="29">
        <v>2924</v>
      </c>
      <c r="E16" s="30">
        <f t="shared" ref="E16:E26" si="1">C16+D16</f>
        <v>12757.55</v>
      </c>
      <c r="F16" s="5">
        <f t="shared" ref="F16:F26" si="2">ROUND(E16*$B$10,2)</f>
        <v>199.15</v>
      </c>
      <c r="G16" s="28">
        <f t="shared" ref="G16:G26" si="3">ROUND(E16+F16,0)</f>
        <v>12957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7991.85</v>
      </c>
      <c r="D17" s="29">
        <v>3477</v>
      </c>
      <c r="E17" s="30">
        <f t="shared" si="1"/>
        <v>11468.85</v>
      </c>
      <c r="F17" s="5">
        <f t="shared" si="2"/>
        <v>179.03</v>
      </c>
      <c r="G17" s="28">
        <f t="shared" si="3"/>
        <v>11648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32">
        <v>6546.36</v>
      </c>
      <c r="D18" s="29">
        <v>2594</v>
      </c>
      <c r="E18" s="30">
        <f t="shared" si="1"/>
        <v>9140.36</v>
      </c>
      <c r="F18" s="5">
        <f t="shared" si="2"/>
        <v>142.68</v>
      </c>
      <c r="G18" s="28">
        <f t="shared" si="3"/>
        <v>9283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32">
        <v>3333.96</v>
      </c>
      <c r="D19" s="29">
        <v>1916</v>
      </c>
      <c r="E19" s="30">
        <f t="shared" si="1"/>
        <v>5249.96</v>
      </c>
      <c r="F19" s="5">
        <f t="shared" si="2"/>
        <v>81.95</v>
      </c>
      <c r="G19" s="28">
        <f t="shared" si="3"/>
        <v>5332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32">
        <v>2753.77</v>
      </c>
      <c r="D20" s="29">
        <v>1032</v>
      </c>
      <c r="E20" s="30">
        <f t="shared" si="1"/>
        <v>3785.77</v>
      </c>
      <c r="F20" s="5">
        <f t="shared" si="2"/>
        <v>59.1</v>
      </c>
      <c r="G20" s="28">
        <f t="shared" si="3"/>
        <v>3845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32">
        <v>1683.66</v>
      </c>
      <c r="D21" s="29">
        <v>766</v>
      </c>
      <c r="E21" s="30">
        <f t="shared" si="1"/>
        <v>2449.66</v>
      </c>
      <c r="F21" s="5">
        <f t="shared" si="2"/>
        <v>38.24</v>
      </c>
      <c r="G21" s="28">
        <f t="shared" si="3"/>
        <v>2488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32">
        <v>1806.93</v>
      </c>
      <c r="D22" s="29">
        <v>647</v>
      </c>
      <c r="E22" s="30">
        <f t="shared" si="1"/>
        <v>2453.9300000000003</v>
      </c>
      <c r="F22" s="5">
        <f t="shared" si="2"/>
        <v>38.31</v>
      </c>
      <c r="G22" s="28">
        <f t="shared" si="3"/>
        <v>2492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32">
        <v>3032.27</v>
      </c>
      <c r="D23" s="29">
        <v>1625</v>
      </c>
      <c r="E23" s="30">
        <f t="shared" si="1"/>
        <v>4657.2700000000004</v>
      </c>
      <c r="F23" s="5">
        <f t="shared" si="2"/>
        <v>72.7</v>
      </c>
      <c r="G23" s="28">
        <f t="shared" si="3"/>
        <v>4730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32">
        <v>5126.24</v>
      </c>
      <c r="D24" s="29">
        <v>2883</v>
      </c>
      <c r="E24" s="30">
        <f t="shared" si="1"/>
        <v>8009.24</v>
      </c>
      <c r="F24" s="5">
        <f t="shared" si="2"/>
        <v>125.02</v>
      </c>
      <c r="G24" s="28">
        <f t="shared" si="3"/>
        <v>8134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32">
        <v>8509.07</v>
      </c>
      <c r="D25" s="29">
        <v>4521</v>
      </c>
      <c r="E25" s="30">
        <f t="shared" si="1"/>
        <v>13030.07</v>
      </c>
      <c r="F25" s="5">
        <f t="shared" si="2"/>
        <v>203.4</v>
      </c>
      <c r="G25" s="28">
        <f t="shared" si="3"/>
        <v>13233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32">
        <v>10193.18</v>
      </c>
      <c r="D26" s="29">
        <v>4271</v>
      </c>
      <c r="E26" s="30">
        <f t="shared" si="1"/>
        <v>14464.18</v>
      </c>
      <c r="F26" s="5">
        <f t="shared" si="2"/>
        <v>225.79</v>
      </c>
      <c r="G26" s="28">
        <f t="shared" si="3"/>
        <v>14690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72372.2</v>
      </c>
      <c r="D28" s="5">
        <f>SUM(D15:D26)</f>
        <v>30712</v>
      </c>
      <c r="E28" s="5">
        <f>SUM(E15:E26)</f>
        <v>103084.19999999998</v>
      </c>
      <c r="F28" s="5">
        <f>SUM(F15:F26)</f>
        <v>1609.1600000000003</v>
      </c>
      <c r="G28" s="5">
        <f>SUM(G15:G26)</f>
        <v>104693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8" sqref="D18"/>
    </sheetView>
  </sheetViews>
  <sheetFormatPr defaultRowHeight="12.75" x14ac:dyDescent="0.2"/>
  <sheetData>
    <row r="3" spans="2:2" x14ac:dyDescent="0.2">
      <c r="B3" t="s">
        <v>55</v>
      </c>
    </row>
    <row r="4" spans="2:2" x14ac:dyDescent="0.2">
      <c r="B4">
        <v>3660.27</v>
      </c>
    </row>
    <row r="5" spans="2:2" x14ac:dyDescent="0.2">
      <c r="B5">
        <v>4326.08</v>
      </c>
    </row>
    <row r="6" spans="2:2" x14ac:dyDescent="0.2">
      <c r="B6">
        <v>4819.18</v>
      </c>
    </row>
    <row r="7" spans="2:2" x14ac:dyDescent="0.2">
      <c r="B7">
        <v>7201.1</v>
      </c>
    </row>
    <row r="8" spans="2:2" x14ac:dyDescent="0.2">
      <c r="B8">
        <v>3620.4</v>
      </c>
    </row>
    <row r="9" spans="2:2" x14ac:dyDescent="0.2">
      <c r="B9">
        <v>7760.6</v>
      </c>
    </row>
    <row r="10" spans="2:2" x14ac:dyDescent="0.2">
      <c r="B10">
        <v>6208</v>
      </c>
    </row>
    <row r="11" spans="2:2" x14ac:dyDescent="0.2">
      <c r="B11">
        <v>4577.99</v>
      </c>
    </row>
    <row r="12" spans="2:2" x14ac:dyDescent="0.2">
      <c r="B12">
        <v>5549.33</v>
      </c>
    </row>
    <row r="13" spans="2:2" x14ac:dyDescent="0.2">
      <c r="B13">
        <v>6738</v>
      </c>
    </row>
    <row r="14" spans="2:2" x14ac:dyDescent="0.2">
      <c r="B14">
        <v>6415.71</v>
      </c>
    </row>
    <row r="15" spans="2:2" x14ac:dyDescent="0.2">
      <c r="B15">
        <v>2541.77</v>
      </c>
    </row>
    <row r="16" spans="2:2" x14ac:dyDescent="0.2">
      <c r="B16">
        <v>4925</v>
      </c>
    </row>
    <row r="17" spans="1:2" x14ac:dyDescent="0.2">
      <c r="B17">
        <v>8947</v>
      </c>
    </row>
    <row r="18" spans="1:2" x14ac:dyDescent="0.2">
      <c r="A18" t="s">
        <v>6</v>
      </c>
      <c r="B18" s="35">
        <f>SUM(B4:B17)</f>
        <v>77290.429999999993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53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2905.09</v>
      </c>
      <c r="E15" s="30">
        <f t="shared" ref="E15:E26" si="1">C15+D15</f>
        <v>2905.09</v>
      </c>
      <c r="F15" s="5">
        <f t="shared" ref="F15:F26" si="2">ROUND(E15*$B$10,2)</f>
        <v>45.35</v>
      </c>
      <c r="G15" s="28">
        <f t="shared" ref="G15:G26" si="3">ROUND(E15+F15,0)</f>
        <v>2950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2663.71</v>
      </c>
      <c r="E16" s="30">
        <f t="shared" si="1"/>
        <v>2663.71</v>
      </c>
      <c r="F16" s="5">
        <f t="shared" si="2"/>
        <v>41.58</v>
      </c>
      <c r="G16" s="28">
        <f t="shared" si="3"/>
        <v>2705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2333.62</v>
      </c>
      <c r="E17" s="30">
        <f t="shared" si="1"/>
        <v>2333.62</v>
      </c>
      <c r="F17" s="5">
        <f t="shared" si="2"/>
        <v>36.43</v>
      </c>
      <c r="G17" s="28">
        <f t="shared" si="3"/>
        <v>2370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1616.5</v>
      </c>
      <c r="E18" s="30">
        <f t="shared" si="1"/>
        <v>1616.5</v>
      </c>
      <c r="F18" s="5">
        <f t="shared" si="2"/>
        <v>25.23</v>
      </c>
      <c r="G18" s="28">
        <f t="shared" si="3"/>
        <v>1642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1326.98</v>
      </c>
      <c r="E19" s="30">
        <f t="shared" si="1"/>
        <v>1326.98</v>
      </c>
      <c r="F19" s="5">
        <f t="shared" si="2"/>
        <v>20.71</v>
      </c>
      <c r="G19" s="28">
        <f t="shared" si="3"/>
        <v>1348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1196.54</v>
      </c>
      <c r="E20" s="30">
        <f t="shared" si="1"/>
        <v>1196.54</v>
      </c>
      <c r="F20" s="5">
        <f t="shared" si="2"/>
        <v>18.68</v>
      </c>
      <c r="G20" s="28">
        <f t="shared" si="3"/>
        <v>1215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894</v>
      </c>
      <c r="E21" s="30">
        <f t="shared" si="1"/>
        <v>894</v>
      </c>
      <c r="F21" s="5">
        <f t="shared" si="2"/>
        <v>13.96</v>
      </c>
      <c r="G21" s="28">
        <f t="shared" si="3"/>
        <v>908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864.47</v>
      </c>
      <c r="E22" s="30">
        <f t="shared" si="1"/>
        <v>864.47</v>
      </c>
      <c r="F22" s="5">
        <f t="shared" si="2"/>
        <v>13.49</v>
      </c>
      <c r="G22" s="28">
        <f t="shared" si="3"/>
        <v>878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1287.71</v>
      </c>
      <c r="E23" s="30">
        <f t="shared" si="1"/>
        <v>1287.71</v>
      </c>
      <c r="F23" s="5">
        <f t="shared" si="2"/>
        <v>20.100000000000001</v>
      </c>
      <c r="G23" s="28">
        <f t="shared" si="3"/>
        <v>1308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1581.54</v>
      </c>
      <c r="E24" s="30">
        <f t="shared" si="1"/>
        <v>1581.54</v>
      </c>
      <c r="F24" s="5">
        <f t="shared" si="2"/>
        <v>24.69</v>
      </c>
      <c r="G24" s="28">
        <f t="shared" si="3"/>
        <v>1606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2074.44</v>
      </c>
      <c r="E25" s="30">
        <f t="shared" si="1"/>
        <v>2074.44</v>
      </c>
      <c r="F25" s="5">
        <f t="shared" si="2"/>
        <v>32.380000000000003</v>
      </c>
      <c r="G25" s="28">
        <f t="shared" si="3"/>
        <v>2107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2491.1999999999998</v>
      </c>
      <c r="E26" s="30">
        <f t="shared" si="1"/>
        <v>2491.1999999999998</v>
      </c>
      <c r="F26" s="5">
        <f t="shared" si="2"/>
        <v>38.89</v>
      </c>
      <c r="G26" s="28">
        <f t="shared" si="3"/>
        <v>2530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21235.8</v>
      </c>
      <c r="E28" s="5">
        <f>SUM(E15:E26)</f>
        <v>21235.8</v>
      </c>
      <c r="F28" s="5">
        <f>SUM(F15:F26)</f>
        <v>331.49</v>
      </c>
      <c r="G28" s="5">
        <f>SUM(G15:G26)</f>
        <v>21567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37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1" si="0">IF(B15=$Q$1,"Start Month","")</f>
        <v/>
      </c>
      <c r="B15" s="10" t="s">
        <v>8</v>
      </c>
      <c r="C15" s="15">
        <v>620.15</v>
      </c>
      <c r="D15" s="29"/>
      <c r="E15" s="30">
        <f>C15+D15</f>
        <v>620.15</v>
      </c>
      <c r="F15" s="5">
        <f>ROUND(E15*$B$10,2)</f>
        <v>9.68</v>
      </c>
      <c r="G15" s="28">
        <f>ROUND(E15+F15,0)</f>
        <v>630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547.35</v>
      </c>
      <c r="D16" s="29"/>
      <c r="E16" s="30">
        <f t="shared" ref="E16:E26" si="1">C16+D16</f>
        <v>547.35</v>
      </c>
      <c r="F16" s="5">
        <f t="shared" ref="F16:F26" si="2">ROUND(E16*$B$10,2)</f>
        <v>8.5399999999999991</v>
      </c>
      <c r="G16" s="28">
        <f t="shared" ref="G16:G26" si="3">ROUND(E16+F16,0)</f>
        <v>556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332.74</v>
      </c>
      <c r="D17" s="29"/>
      <c r="E17" s="30">
        <f t="shared" si="1"/>
        <v>332.74</v>
      </c>
      <c r="F17" s="5">
        <f t="shared" si="2"/>
        <v>5.19</v>
      </c>
      <c r="G17" s="28">
        <f t="shared" si="3"/>
        <v>338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372.99</v>
      </c>
      <c r="D18" s="29"/>
      <c r="E18" s="30">
        <f t="shared" si="1"/>
        <v>372.99</v>
      </c>
      <c r="F18" s="5">
        <f t="shared" si="2"/>
        <v>5.82</v>
      </c>
      <c r="G18" s="28">
        <f t="shared" si="3"/>
        <v>379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162.44</v>
      </c>
      <c r="D19" s="29"/>
      <c r="E19" s="30">
        <f t="shared" si="1"/>
        <v>162.44</v>
      </c>
      <c r="F19" s="5">
        <f t="shared" si="2"/>
        <v>2.54</v>
      </c>
      <c r="G19" s="28">
        <f t="shared" si="3"/>
        <v>165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177.55</v>
      </c>
      <c r="D20" s="29"/>
      <c r="E20" s="30">
        <f t="shared" si="1"/>
        <v>177.55</v>
      </c>
      <c r="F20" s="5">
        <f t="shared" si="2"/>
        <v>2.77</v>
      </c>
      <c r="G20" s="28">
        <f t="shared" si="3"/>
        <v>180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15.78</v>
      </c>
      <c r="D21" s="29"/>
      <c r="E21" s="30">
        <f t="shared" si="1"/>
        <v>15.78</v>
      </c>
      <c r="F21" s="5">
        <f t="shared" si="2"/>
        <v>0.25</v>
      </c>
      <c r="G21" s="28">
        <f t="shared" si="3"/>
        <v>16</v>
      </c>
      <c r="I21" s="18"/>
      <c r="L21" s="4"/>
    </row>
    <row r="22" spans="1:12" ht="15" x14ac:dyDescent="0.2">
      <c r="A22" s="25" t="str">
        <f>IF(B22=$Q$1,"Start Month","")</f>
        <v>Start Month</v>
      </c>
      <c r="B22" s="10" t="s">
        <v>15</v>
      </c>
      <c r="C22" s="15">
        <v>93.19</v>
      </c>
      <c r="D22" s="29"/>
      <c r="E22" s="30">
        <f t="shared" si="1"/>
        <v>93.19</v>
      </c>
      <c r="F22" s="5">
        <f t="shared" si="2"/>
        <v>1.45</v>
      </c>
      <c r="G22" s="28">
        <f t="shared" si="3"/>
        <v>95</v>
      </c>
      <c r="I22" s="18"/>
      <c r="L22" s="4"/>
    </row>
    <row r="23" spans="1:12" ht="15" x14ac:dyDescent="0.2">
      <c r="A23" s="25" t="str">
        <f>IF(B23=$Q$1,"Start Month","")</f>
        <v/>
      </c>
      <c r="B23" s="10" t="s">
        <v>16</v>
      </c>
      <c r="C23" s="15">
        <v>110.26</v>
      </c>
      <c r="D23" s="29"/>
      <c r="E23" s="30">
        <f t="shared" si="1"/>
        <v>110.26</v>
      </c>
      <c r="F23" s="5">
        <f t="shared" si="2"/>
        <v>1.72</v>
      </c>
      <c r="G23" s="28">
        <f t="shared" si="3"/>
        <v>112</v>
      </c>
      <c r="I23" s="18"/>
      <c r="L23" s="4"/>
    </row>
    <row r="24" spans="1:12" ht="15" x14ac:dyDescent="0.2">
      <c r="A24" s="25" t="str">
        <f>IF(B24=$Q$1,"Start Month","")</f>
        <v/>
      </c>
      <c r="B24" s="10" t="s">
        <v>17</v>
      </c>
      <c r="C24" s="15">
        <v>241.52</v>
      </c>
      <c r="D24" s="29"/>
      <c r="E24" s="30">
        <f t="shared" si="1"/>
        <v>241.52</v>
      </c>
      <c r="F24" s="5">
        <f t="shared" si="2"/>
        <v>3.77</v>
      </c>
      <c r="G24" s="28">
        <f t="shared" si="3"/>
        <v>245</v>
      </c>
      <c r="I24" s="18"/>
      <c r="L24" s="4"/>
    </row>
    <row r="25" spans="1:12" ht="15" x14ac:dyDescent="0.2">
      <c r="A25" s="25" t="str">
        <f>IF(B25=$Q$1,"Start Month","")</f>
        <v/>
      </c>
      <c r="B25" s="10" t="s">
        <v>18</v>
      </c>
      <c r="C25" s="15">
        <v>427.9</v>
      </c>
      <c r="D25" s="29"/>
      <c r="E25" s="30">
        <f t="shared" si="1"/>
        <v>427.9</v>
      </c>
      <c r="F25" s="5">
        <f t="shared" si="2"/>
        <v>6.68</v>
      </c>
      <c r="G25" s="28">
        <f t="shared" si="3"/>
        <v>435</v>
      </c>
      <c r="I25" s="18"/>
      <c r="L25" s="4"/>
    </row>
    <row r="26" spans="1:12" ht="15.75" thickBot="1" x14ac:dyDescent="0.25">
      <c r="A26" s="25" t="str">
        <f>IF(B26=$Q$1,"Start Month","")</f>
        <v/>
      </c>
      <c r="B26" s="10" t="s">
        <v>19</v>
      </c>
      <c r="C26" s="15">
        <v>558.4</v>
      </c>
      <c r="D26" s="29"/>
      <c r="E26" s="30">
        <f t="shared" si="1"/>
        <v>558.4</v>
      </c>
      <c r="F26" s="5">
        <f t="shared" si="2"/>
        <v>8.7200000000000006</v>
      </c>
      <c r="G26" s="28">
        <f t="shared" si="3"/>
        <v>567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3660.2700000000009</v>
      </c>
      <c r="D28" s="5">
        <f>SUM(D15:D26)</f>
        <v>0</v>
      </c>
      <c r="E28" s="5">
        <f>SUM(E15:E26)</f>
        <v>3660.2700000000009</v>
      </c>
      <c r="F28" s="5">
        <f>SUM(F15:F26)</f>
        <v>57.13</v>
      </c>
      <c r="G28" s="5">
        <f>SUM(G15:G26)</f>
        <v>3718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52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1360.84</v>
      </c>
      <c r="E15" s="30">
        <f t="shared" ref="E15:E26" si="1">C15+D15</f>
        <v>1360.84</v>
      </c>
      <c r="F15" s="5">
        <f t="shared" ref="F15:F26" si="2">ROUND(E15*$B$10,2)</f>
        <v>21.24</v>
      </c>
      <c r="G15" s="28">
        <f t="shared" ref="G15:G26" si="3">ROUND(E15+F15,0)</f>
        <v>1382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993.74</v>
      </c>
      <c r="E16" s="30">
        <f t="shared" si="1"/>
        <v>993.74</v>
      </c>
      <c r="F16" s="5">
        <f t="shared" si="2"/>
        <v>15.51</v>
      </c>
      <c r="G16" s="28">
        <f t="shared" si="3"/>
        <v>1009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1076.8699999999999</v>
      </c>
      <c r="E17" s="30">
        <f t="shared" si="1"/>
        <v>1076.8699999999999</v>
      </c>
      <c r="F17" s="5">
        <f t="shared" si="2"/>
        <v>16.809999999999999</v>
      </c>
      <c r="G17" s="28">
        <f t="shared" si="3"/>
        <v>1094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844.05</v>
      </c>
      <c r="E18" s="30">
        <f t="shared" si="1"/>
        <v>844.05</v>
      </c>
      <c r="F18" s="5">
        <f t="shared" si="2"/>
        <v>13.18</v>
      </c>
      <c r="G18" s="28">
        <f t="shared" si="3"/>
        <v>857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234.9</v>
      </c>
      <c r="E19" s="30">
        <f t="shared" si="1"/>
        <v>234.9</v>
      </c>
      <c r="F19" s="5">
        <f t="shared" si="2"/>
        <v>3.67</v>
      </c>
      <c r="G19" s="28">
        <f t="shared" si="3"/>
        <v>239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130.76</v>
      </c>
      <c r="E20" s="30">
        <f t="shared" si="1"/>
        <v>130.76</v>
      </c>
      <c r="F20" s="5">
        <f t="shared" si="2"/>
        <v>2.04</v>
      </c>
      <c r="G20" s="28">
        <f t="shared" si="3"/>
        <v>133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46.54</v>
      </c>
      <c r="E21" s="30">
        <f t="shared" si="1"/>
        <v>46.54</v>
      </c>
      <c r="F21" s="5">
        <f t="shared" si="2"/>
        <v>0.73</v>
      </c>
      <c r="G21" s="28">
        <f t="shared" si="3"/>
        <v>47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97.83</v>
      </c>
      <c r="E22" s="30">
        <f t="shared" si="1"/>
        <v>97.83</v>
      </c>
      <c r="F22" s="5">
        <f t="shared" si="2"/>
        <v>1.53</v>
      </c>
      <c r="G22" s="28">
        <f t="shared" si="3"/>
        <v>99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574.36</v>
      </c>
      <c r="E23" s="30">
        <f t="shared" si="1"/>
        <v>574.36</v>
      </c>
      <c r="F23" s="5">
        <f t="shared" si="2"/>
        <v>8.9700000000000006</v>
      </c>
      <c r="G23" s="28">
        <f t="shared" si="3"/>
        <v>583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769.04</v>
      </c>
      <c r="E24" s="30">
        <f t="shared" si="1"/>
        <v>769.04</v>
      </c>
      <c r="F24" s="5">
        <f t="shared" si="2"/>
        <v>12</v>
      </c>
      <c r="G24" s="28">
        <f t="shared" si="3"/>
        <v>781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1024.75</v>
      </c>
      <c r="E25" s="30">
        <f t="shared" si="1"/>
        <v>1024.75</v>
      </c>
      <c r="F25" s="5">
        <f t="shared" si="2"/>
        <v>16</v>
      </c>
      <c r="G25" s="28">
        <f t="shared" si="3"/>
        <v>1041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33">
        <v>1180.0899999999999</v>
      </c>
      <c r="E26" s="30">
        <f t="shared" si="1"/>
        <v>1180.0899999999999</v>
      </c>
      <c r="F26" s="5">
        <f t="shared" si="2"/>
        <v>18.420000000000002</v>
      </c>
      <c r="G26" s="28">
        <f t="shared" si="3"/>
        <v>1199</v>
      </c>
      <c r="I26" s="18"/>
      <c r="L26" s="4"/>
    </row>
    <row r="27" spans="1:12" ht="13.5" thickTop="1" x14ac:dyDescent="0.2">
      <c r="B27" s="11"/>
      <c r="C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34">
        <f>SUM(D15:D26)</f>
        <v>8333.7699999999986</v>
      </c>
      <c r="E28" s="5">
        <f>SUM(E15:E26)</f>
        <v>8333.7699999999986</v>
      </c>
      <c r="F28" s="5">
        <f>SUM(F15:F26)</f>
        <v>130.10000000000002</v>
      </c>
      <c r="G28" s="5">
        <f>SUM(G15:G26)</f>
        <v>8464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8" sqref="D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51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1457.29</v>
      </c>
      <c r="E15" s="30">
        <f t="shared" ref="E15:E26" si="1">C15+D15</f>
        <v>1457.29</v>
      </c>
      <c r="F15" s="5">
        <f t="shared" ref="F15:F26" si="2">ROUND(E15*$B$10,2)</f>
        <v>22.75</v>
      </c>
      <c r="G15" s="28">
        <f t="shared" ref="G15:G26" si="3">ROUND(E15+F15,0)</f>
        <v>1480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1433.48</v>
      </c>
      <c r="E16" s="30">
        <f t="shared" si="1"/>
        <v>1433.48</v>
      </c>
      <c r="F16" s="5">
        <f t="shared" si="2"/>
        <v>22.38</v>
      </c>
      <c r="G16" s="28">
        <f t="shared" si="3"/>
        <v>1456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1162.28</v>
      </c>
      <c r="E17" s="30">
        <f t="shared" si="1"/>
        <v>1162.28</v>
      </c>
      <c r="F17" s="5">
        <f t="shared" si="2"/>
        <v>18.14</v>
      </c>
      <c r="G17" s="28">
        <f t="shared" si="3"/>
        <v>1180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1125.75</v>
      </c>
      <c r="E18" s="30">
        <f t="shared" si="1"/>
        <v>1125.75</v>
      </c>
      <c r="F18" s="5">
        <f t="shared" si="2"/>
        <v>17.57</v>
      </c>
      <c r="G18" s="28">
        <f t="shared" si="3"/>
        <v>1143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869.16</v>
      </c>
      <c r="E19" s="30">
        <f t="shared" si="1"/>
        <v>869.16</v>
      </c>
      <c r="F19" s="5">
        <f t="shared" si="2"/>
        <v>13.57</v>
      </c>
      <c r="G19" s="28">
        <f t="shared" si="3"/>
        <v>883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597.4</v>
      </c>
      <c r="E20" s="30">
        <f t="shared" si="1"/>
        <v>597.4</v>
      </c>
      <c r="F20" s="5">
        <f t="shared" si="2"/>
        <v>9.33</v>
      </c>
      <c r="G20" s="28">
        <f t="shared" si="3"/>
        <v>607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469.71</v>
      </c>
      <c r="E21" s="30">
        <f t="shared" si="1"/>
        <v>469.71</v>
      </c>
      <c r="F21" s="5">
        <f t="shared" si="2"/>
        <v>7.33</v>
      </c>
      <c r="G21" s="28">
        <f t="shared" si="3"/>
        <v>477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87.34</v>
      </c>
      <c r="E22" s="30">
        <f t="shared" si="1"/>
        <v>87.34</v>
      </c>
      <c r="F22" s="5">
        <f t="shared" si="2"/>
        <v>1.36</v>
      </c>
      <c r="G22" s="28">
        <f t="shared" si="3"/>
        <v>89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55.21</v>
      </c>
      <c r="E23" s="30">
        <f t="shared" si="1"/>
        <v>55.21</v>
      </c>
      <c r="F23" s="5">
        <f t="shared" si="2"/>
        <v>0.86</v>
      </c>
      <c r="G23" s="28">
        <f t="shared" si="3"/>
        <v>56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663.47</v>
      </c>
      <c r="E24" s="30">
        <f t="shared" si="1"/>
        <v>663.47</v>
      </c>
      <c r="F24" s="5">
        <f t="shared" si="2"/>
        <v>10.36</v>
      </c>
      <c r="G24" s="28">
        <f t="shared" si="3"/>
        <v>674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1070.27</v>
      </c>
      <c r="E25" s="30">
        <f t="shared" si="1"/>
        <v>1070.27</v>
      </c>
      <c r="F25" s="5">
        <f t="shared" si="2"/>
        <v>16.71</v>
      </c>
      <c r="G25" s="28">
        <f t="shared" si="3"/>
        <v>1087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1377.31</v>
      </c>
      <c r="E26" s="30">
        <f t="shared" si="1"/>
        <v>1377.31</v>
      </c>
      <c r="F26" s="5">
        <f t="shared" si="2"/>
        <v>21.5</v>
      </c>
      <c r="G26" s="28">
        <f t="shared" si="3"/>
        <v>1399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10368.67</v>
      </c>
      <c r="E28" s="5">
        <f>SUM(E15:E26)</f>
        <v>10368.67</v>
      </c>
      <c r="F28" s="5">
        <f>SUM(F15:F26)</f>
        <v>161.85999999999999</v>
      </c>
      <c r="G28" s="5">
        <f>SUM(G15:G26)</f>
        <v>10531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50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0</v>
      </c>
      <c r="D15" s="29">
        <v>1238</v>
      </c>
      <c r="E15" s="30">
        <f t="shared" ref="E15:E26" si="1">C15+D15</f>
        <v>1238</v>
      </c>
      <c r="F15" s="5">
        <f t="shared" ref="F15:F26" si="2">ROUND(E15*$B$10,2)</f>
        <v>19.329999999999998</v>
      </c>
      <c r="G15" s="28">
        <f t="shared" ref="G15:G26" si="3">ROUND(E15+F15,0)</f>
        <v>1257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0</v>
      </c>
      <c r="D16" s="29">
        <v>942</v>
      </c>
      <c r="E16" s="30">
        <f t="shared" si="1"/>
        <v>942</v>
      </c>
      <c r="F16" s="5">
        <f t="shared" si="2"/>
        <v>14.7</v>
      </c>
      <c r="G16" s="28">
        <f t="shared" si="3"/>
        <v>957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0</v>
      </c>
      <c r="D17" s="29">
        <v>876</v>
      </c>
      <c r="E17" s="30">
        <f t="shared" si="1"/>
        <v>876</v>
      </c>
      <c r="F17" s="5">
        <f t="shared" si="2"/>
        <v>13.67</v>
      </c>
      <c r="G17" s="28">
        <f t="shared" si="3"/>
        <v>890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0</v>
      </c>
      <c r="D18" s="29">
        <v>623</v>
      </c>
      <c r="E18" s="30">
        <f t="shared" si="1"/>
        <v>623</v>
      </c>
      <c r="F18" s="5">
        <f t="shared" si="2"/>
        <v>9.73</v>
      </c>
      <c r="G18" s="28">
        <f t="shared" si="3"/>
        <v>633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0</v>
      </c>
      <c r="D19" s="29">
        <v>457</v>
      </c>
      <c r="E19" s="30">
        <f t="shared" si="1"/>
        <v>457</v>
      </c>
      <c r="F19" s="5">
        <f t="shared" si="2"/>
        <v>7.13</v>
      </c>
      <c r="G19" s="28">
        <f t="shared" si="3"/>
        <v>464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0</v>
      </c>
      <c r="D20" s="29">
        <v>332</v>
      </c>
      <c r="E20" s="30">
        <f t="shared" si="1"/>
        <v>332</v>
      </c>
      <c r="F20" s="5">
        <f t="shared" si="2"/>
        <v>5.18</v>
      </c>
      <c r="G20" s="28">
        <f t="shared" si="3"/>
        <v>337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0</v>
      </c>
      <c r="D21" s="29">
        <v>245</v>
      </c>
      <c r="E21" s="30">
        <f t="shared" si="1"/>
        <v>245</v>
      </c>
      <c r="F21" s="5">
        <f t="shared" si="2"/>
        <v>3.82</v>
      </c>
      <c r="G21" s="28">
        <f t="shared" si="3"/>
        <v>249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0</v>
      </c>
      <c r="D22" s="29">
        <v>244</v>
      </c>
      <c r="E22" s="30">
        <f t="shared" si="1"/>
        <v>244</v>
      </c>
      <c r="F22" s="5">
        <f t="shared" si="2"/>
        <v>3.81</v>
      </c>
      <c r="G22" s="28">
        <f t="shared" si="3"/>
        <v>248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0</v>
      </c>
      <c r="D23" s="29">
        <v>435</v>
      </c>
      <c r="E23" s="30">
        <f t="shared" si="1"/>
        <v>435</v>
      </c>
      <c r="F23" s="5">
        <f t="shared" si="2"/>
        <v>6.79</v>
      </c>
      <c r="G23" s="28">
        <f t="shared" si="3"/>
        <v>442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0</v>
      </c>
      <c r="D24" s="29">
        <v>770</v>
      </c>
      <c r="E24" s="30">
        <f t="shared" si="1"/>
        <v>770</v>
      </c>
      <c r="F24" s="5">
        <f t="shared" si="2"/>
        <v>12.02</v>
      </c>
      <c r="G24" s="28">
        <f t="shared" si="3"/>
        <v>782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0</v>
      </c>
      <c r="D25" s="29">
        <v>1067</v>
      </c>
      <c r="E25" s="30">
        <f t="shared" si="1"/>
        <v>1067</v>
      </c>
      <c r="F25" s="5">
        <f t="shared" si="2"/>
        <v>16.66</v>
      </c>
      <c r="G25" s="28">
        <f t="shared" si="3"/>
        <v>1084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0</v>
      </c>
      <c r="D26" s="29">
        <v>1129</v>
      </c>
      <c r="E26" s="30">
        <f t="shared" si="1"/>
        <v>1129</v>
      </c>
      <c r="F26" s="5">
        <f t="shared" si="2"/>
        <v>17.62</v>
      </c>
      <c r="G26" s="28">
        <f t="shared" si="3"/>
        <v>1147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0</v>
      </c>
      <c r="D28" s="5">
        <f>SUM(D15:D26)</f>
        <v>8358</v>
      </c>
      <c r="E28" s="5">
        <f>SUM(E15:E26)</f>
        <v>8358</v>
      </c>
      <c r="F28" s="5">
        <f>SUM(F15:F26)</f>
        <v>130.46</v>
      </c>
      <c r="G28" s="5">
        <f>SUM(G15:G26)</f>
        <v>8490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D27" sqref="D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49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640</v>
      </c>
      <c r="D15" s="29">
        <v>1788</v>
      </c>
      <c r="E15" s="30">
        <f t="shared" ref="E15:E26" si="1">C15+D15</f>
        <v>2428</v>
      </c>
      <c r="F15" s="5">
        <f t="shared" ref="F15:F26" si="2">ROUND(E15*$B$10,2)</f>
        <v>37.9</v>
      </c>
      <c r="G15" s="28">
        <f t="shared" ref="G15:G26" si="3">ROUND(E15+F15,0)</f>
        <v>2466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533</v>
      </c>
      <c r="D16" s="29">
        <v>774</v>
      </c>
      <c r="E16" s="30">
        <f t="shared" si="1"/>
        <v>1307</v>
      </c>
      <c r="F16" s="5">
        <f t="shared" si="2"/>
        <v>20.399999999999999</v>
      </c>
      <c r="G16" s="28">
        <f t="shared" si="3"/>
        <v>1327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568</v>
      </c>
      <c r="D17" s="29">
        <v>1439</v>
      </c>
      <c r="E17" s="30">
        <f t="shared" si="1"/>
        <v>2007</v>
      </c>
      <c r="F17" s="5">
        <f t="shared" si="2"/>
        <v>31.33</v>
      </c>
      <c r="G17" s="28">
        <f t="shared" si="3"/>
        <v>2038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402</v>
      </c>
      <c r="D18" s="29">
        <v>845</v>
      </c>
      <c r="E18" s="30">
        <f t="shared" si="1"/>
        <v>1247</v>
      </c>
      <c r="F18" s="5">
        <f t="shared" si="2"/>
        <v>19.47</v>
      </c>
      <c r="G18" s="28">
        <f t="shared" si="3"/>
        <v>1266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306</v>
      </c>
      <c r="D19" s="29">
        <v>590</v>
      </c>
      <c r="E19" s="30">
        <f t="shared" si="1"/>
        <v>896</v>
      </c>
      <c r="F19" s="5">
        <f t="shared" si="2"/>
        <v>13.99</v>
      </c>
      <c r="G19" s="28">
        <f t="shared" si="3"/>
        <v>910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169</v>
      </c>
      <c r="D20" s="29">
        <v>375</v>
      </c>
      <c r="E20" s="30">
        <f t="shared" si="1"/>
        <v>544</v>
      </c>
      <c r="F20" s="5">
        <f t="shared" si="2"/>
        <v>8.49</v>
      </c>
      <c r="G20" s="28">
        <f t="shared" si="3"/>
        <v>552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130</v>
      </c>
      <c r="D21" s="29">
        <v>299</v>
      </c>
      <c r="E21" s="30">
        <f t="shared" si="1"/>
        <v>429</v>
      </c>
      <c r="F21" s="5">
        <f t="shared" si="2"/>
        <v>6.7</v>
      </c>
      <c r="G21" s="28">
        <f t="shared" si="3"/>
        <v>436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141</v>
      </c>
      <c r="D22" s="29">
        <v>212</v>
      </c>
      <c r="E22" s="30">
        <f t="shared" si="1"/>
        <v>353</v>
      </c>
      <c r="F22" s="5">
        <f t="shared" si="2"/>
        <v>5.51</v>
      </c>
      <c r="G22" s="28">
        <f t="shared" si="3"/>
        <v>359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345</v>
      </c>
      <c r="D23" s="29">
        <v>616</v>
      </c>
      <c r="E23" s="30">
        <f t="shared" si="1"/>
        <v>961</v>
      </c>
      <c r="F23" s="5">
        <f t="shared" si="2"/>
        <v>15</v>
      </c>
      <c r="G23" s="28">
        <f t="shared" si="3"/>
        <v>976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466</v>
      </c>
      <c r="D24" s="29">
        <v>1189</v>
      </c>
      <c r="E24" s="30">
        <f t="shared" si="1"/>
        <v>1655</v>
      </c>
      <c r="F24" s="5">
        <f t="shared" si="2"/>
        <v>25.83</v>
      </c>
      <c r="G24" s="28">
        <f t="shared" si="3"/>
        <v>1681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579</v>
      </c>
      <c r="D25" s="29">
        <v>1773</v>
      </c>
      <c r="E25" s="30">
        <f t="shared" si="1"/>
        <v>2352</v>
      </c>
      <c r="F25" s="5">
        <f t="shared" si="2"/>
        <v>36.71</v>
      </c>
      <c r="G25" s="28">
        <f t="shared" si="3"/>
        <v>2389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646</v>
      </c>
      <c r="D26" s="29">
        <v>1824</v>
      </c>
      <c r="E26" s="30">
        <f t="shared" si="1"/>
        <v>2470</v>
      </c>
      <c r="F26" s="5">
        <f t="shared" si="2"/>
        <v>38.56</v>
      </c>
      <c r="G26" s="28">
        <f t="shared" si="3"/>
        <v>2509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4925</v>
      </c>
      <c r="D28" s="5">
        <f>SUM(D15:D26)</f>
        <v>11724</v>
      </c>
      <c r="E28" s="5">
        <f>SUM(E15:E26)</f>
        <v>16649</v>
      </c>
      <c r="F28" s="5">
        <f>SUM(F15:F26)</f>
        <v>259.89</v>
      </c>
      <c r="G28" s="5">
        <f>SUM(G15:G26)</f>
        <v>16909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7" sqref="C27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48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315.75</v>
      </c>
      <c r="D15" s="29"/>
      <c r="E15" s="30">
        <f t="shared" ref="E15:E26" si="1">C15+D15</f>
        <v>315.75</v>
      </c>
      <c r="F15" s="5">
        <f t="shared" ref="F15:F26" si="2">ROUND(E15*$B$10,2)</f>
        <v>4.93</v>
      </c>
      <c r="G15" s="28">
        <f t="shared" ref="G15:G26" si="3">ROUND(E15+F15,0)</f>
        <v>321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276.2</v>
      </c>
      <c r="D16" s="29"/>
      <c r="E16" s="30">
        <f t="shared" si="1"/>
        <v>276.2</v>
      </c>
      <c r="F16" s="5">
        <f t="shared" si="2"/>
        <v>4.3099999999999996</v>
      </c>
      <c r="G16" s="28">
        <f t="shared" si="3"/>
        <v>281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251.33</v>
      </c>
      <c r="D17" s="29"/>
      <c r="E17" s="30">
        <f t="shared" si="1"/>
        <v>251.33</v>
      </c>
      <c r="F17" s="5">
        <f t="shared" si="2"/>
        <v>3.92</v>
      </c>
      <c r="G17" s="28">
        <f t="shared" si="3"/>
        <v>255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182.7</v>
      </c>
      <c r="D18" s="29"/>
      <c r="E18" s="30">
        <f t="shared" si="1"/>
        <v>182.7</v>
      </c>
      <c r="F18" s="5">
        <f t="shared" si="2"/>
        <v>2.85</v>
      </c>
      <c r="G18" s="28">
        <f t="shared" si="3"/>
        <v>186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175</v>
      </c>
      <c r="D19" s="29"/>
      <c r="E19" s="30">
        <f t="shared" si="1"/>
        <v>175</v>
      </c>
      <c r="F19" s="5">
        <f t="shared" si="2"/>
        <v>2.73</v>
      </c>
      <c r="G19" s="28">
        <f t="shared" si="3"/>
        <v>178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151.1</v>
      </c>
      <c r="D20" s="29"/>
      <c r="E20" s="30">
        <f t="shared" si="1"/>
        <v>151.1</v>
      </c>
      <c r="F20" s="5">
        <f t="shared" si="2"/>
        <v>2.36</v>
      </c>
      <c r="G20" s="28">
        <f t="shared" si="3"/>
        <v>153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122.16</v>
      </c>
      <c r="D21" s="29"/>
      <c r="E21" s="30">
        <f t="shared" si="1"/>
        <v>122.16</v>
      </c>
      <c r="F21" s="5">
        <f t="shared" si="2"/>
        <v>1.91</v>
      </c>
      <c r="G21" s="28">
        <f t="shared" si="3"/>
        <v>124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131.72999999999999</v>
      </c>
      <c r="D22" s="29"/>
      <c r="E22" s="30">
        <f t="shared" si="1"/>
        <v>131.72999999999999</v>
      </c>
      <c r="F22" s="5">
        <f t="shared" si="2"/>
        <v>2.06</v>
      </c>
      <c r="G22" s="28">
        <f t="shared" si="3"/>
        <v>134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156.76</v>
      </c>
      <c r="D23" s="29"/>
      <c r="E23" s="30">
        <f t="shared" si="1"/>
        <v>156.76</v>
      </c>
      <c r="F23" s="5">
        <f t="shared" si="2"/>
        <v>2.4500000000000002</v>
      </c>
      <c r="G23" s="28">
        <f t="shared" si="3"/>
        <v>159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231.49</v>
      </c>
      <c r="D24" s="29"/>
      <c r="E24" s="30">
        <f t="shared" si="1"/>
        <v>231.49</v>
      </c>
      <c r="F24" s="5">
        <f t="shared" si="2"/>
        <v>3.61</v>
      </c>
      <c r="G24" s="28">
        <f t="shared" si="3"/>
        <v>235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255.7</v>
      </c>
      <c r="D25" s="29"/>
      <c r="E25" s="30">
        <f t="shared" si="1"/>
        <v>255.7</v>
      </c>
      <c r="F25" s="5">
        <f t="shared" si="2"/>
        <v>3.99</v>
      </c>
      <c r="G25" s="28">
        <f t="shared" si="3"/>
        <v>260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291.85000000000002</v>
      </c>
      <c r="D26" s="29"/>
      <c r="E26" s="30">
        <f t="shared" si="1"/>
        <v>291.85000000000002</v>
      </c>
      <c r="F26" s="5">
        <f t="shared" si="2"/>
        <v>4.5599999999999996</v>
      </c>
      <c r="G26" s="28">
        <f t="shared" si="3"/>
        <v>296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2541.77</v>
      </c>
      <c r="D28" s="5">
        <f>SUM(D15:D26)</f>
        <v>0</v>
      </c>
      <c r="E28" s="5">
        <f>SUM(E15:E26)</f>
        <v>2541.77</v>
      </c>
      <c r="F28" s="5">
        <f>SUM(F15:F26)</f>
        <v>39.68</v>
      </c>
      <c r="G28" s="5">
        <f>SUM(G15:G26)</f>
        <v>2582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47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1354.68</v>
      </c>
      <c r="D15" s="29"/>
      <c r="E15" s="30">
        <f t="shared" ref="E15:E26" si="1">C15+D15</f>
        <v>1354.68</v>
      </c>
      <c r="F15" s="5">
        <f t="shared" ref="F15:F26" si="2">ROUND(E15*$B$10,2)</f>
        <v>21.15</v>
      </c>
      <c r="G15" s="28">
        <f t="shared" ref="G15:G26" si="3">ROUND(E15+F15,0)</f>
        <v>1376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481.1</v>
      </c>
      <c r="D16" s="29"/>
      <c r="E16" s="30">
        <f t="shared" si="1"/>
        <v>481.1</v>
      </c>
      <c r="F16" s="5">
        <f t="shared" si="2"/>
        <v>7.51</v>
      </c>
      <c r="G16" s="28">
        <f t="shared" si="3"/>
        <v>489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534.57000000000005</v>
      </c>
      <c r="D17" s="29"/>
      <c r="E17" s="30">
        <f t="shared" si="1"/>
        <v>534.57000000000005</v>
      </c>
      <c r="F17" s="5">
        <f t="shared" si="2"/>
        <v>8.34</v>
      </c>
      <c r="G17" s="28">
        <f t="shared" si="3"/>
        <v>543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496.39</v>
      </c>
      <c r="D18" s="29"/>
      <c r="E18" s="30">
        <f t="shared" si="1"/>
        <v>496.39</v>
      </c>
      <c r="F18" s="5">
        <f t="shared" si="2"/>
        <v>7.75</v>
      </c>
      <c r="G18" s="28">
        <f t="shared" si="3"/>
        <v>504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348</v>
      </c>
      <c r="D19" s="29"/>
      <c r="E19" s="30">
        <f t="shared" si="1"/>
        <v>348</v>
      </c>
      <c r="F19" s="5">
        <f t="shared" si="2"/>
        <v>5.43</v>
      </c>
      <c r="G19" s="28">
        <f t="shared" si="3"/>
        <v>353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263.45</v>
      </c>
      <c r="D20" s="29"/>
      <c r="E20" s="30">
        <f t="shared" si="1"/>
        <v>263.45</v>
      </c>
      <c r="F20" s="5">
        <f t="shared" si="2"/>
        <v>4.1100000000000003</v>
      </c>
      <c r="G20" s="28">
        <f t="shared" si="3"/>
        <v>268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217.17</v>
      </c>
      <c r="D21" s="29"/>
      <c r="E21" s="30">
        <f t="shared" si="1"/>
        <v>217.17</v>
      </c>
      <c r="F21" s="5">
        <f t="shared" si="2"/>
        <v>3.39</v>
      </c>
      <c r="G21" s="28">
        <f t="shared" si="3"/>
        <v>221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224.71</v>
      </c>
      <c r="D22" s="29"/>
      <c r="E22" s="30">
        <f t="shared" si="1"/>
        <v>224.71</v>
      </c>
      <c r="F22" s="5">
        <f t="shared" si="2"/>
        <v>3.51</v>
      </c>
      <c r="G22" s="28">
        <f t="shared" si="3"/>
        <v>228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288.02999999999997</v>
      </c>
      <c r="D23" s="29"/>
      <c r="E23" s="30">
        <f t="shared" si="1"/>
        <v>288.02999999999997</v>
      </c>
      <c r="F23" s="5">
        <f t="shared" si="2"/>
        <v>4.5</v>
      </c>
      <c r="G23" s="28">
        <f t="shared" si="3"/>
        <v>293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485.25</v>
      </c>
      <c r="D24" s="29"/>
      <c r="E24" s="30">
        <f t="shared" si="1"/>
        <v>485.25</v>
      </c>
      <c r="F24" s="5">
        <f t="shared" si="2"/>
        <v>7.57</v>
      </c>
      <c r="G24" s="28">
        <f t="shared" si="3"/>
        <v>493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851.85</v>
      </c>
      <c r="D25" s="29"/>
      <c r="E25" s="30">
        <f t="shared" si="1"/>
        <v>851.85</v>
      </c>
      <c r="F25" s="5">
        <f t="shared" si="2"/>
        <v>13.3</v>
      </c>
      <c r="G25" s="28">
        <f t="shared" si="3"/>
        <v>865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870.51</v>
      </c>
      <c r="D26" s="29"/>
      <c r="E26" s="30">
        <f t="shared" si="1"/>
        <v>870.51</v>
      </c>
      <c r="F26" s="5">
        <f t="shared" si="2"/>
        <v>13.59</v>
      </c>
      <c r="G26" s="28">
        <f t="shared" si="3"/>
        <v>884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6415.7100000000009</v>
      </c>
      <c r="D28" s="5">
        <f>SUM(D15:D26)</f>
        <v>0</v>
      </c>
      <c r="E28" s="5">
        <f>SUM(E15:E26)</f>
        <v>6415.7100000000009</v>
      </c>
      <c r="F28" s="5">
        <f>SUM(F15:F26)</f>
        <v>100.14999999999999</v>
      </c>
      <c r="G28" s="5">
        <f>SUM(G15:G26)</f>
        <v>6517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C28" sqref="C28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7" t="s">
        <v>0</v>
      </c>
      <c r="I1" s="18"/>
      <c r="L1" s="22"/>
      <c r="N1" s="3">
        <v>1</v>
      </c>
      <c r="O1" s="3" t="s">
        <v>8</v>
      </c>
      <c r="P1" s="3">
        <f>MONTH(B6)</f>
        <v>8</v>
      </c>
      <c r="Q1" s="3" t="str">
        <f>VLOOKUP(P1,N1:O12,2,0)</f>
        <v>August</v>
      </c>
    </row>
    <row r="2" spans="1:17" x14ac:dyDescent="0.2">
      <c r="I2" s="18"/>
      <c r="N2" s="3">
        <v>2</v>
      </c>
      <c r="O2" s="3" t="s">
        <v>9</v>
      </c>
    </row>
    <row r="3" spans="1:17" ht="15.75" x14ac:dyDescent="0.25">
      <c r="A3" s="1" t="s">
        <v>1</v>
      </c>
      <c r="B3" s="17" t="s">
        <v>46</v>
      </c>
      <c r="C3" s="17"/>
      <c r="D3" s="17"/>
      <c r="F3" s="1" t="s">
        <v>30</v>
      </c>
      <c r="G3" s="13">
        <v>37034</v>
      </c>
      <c r="I3" s="18"/>
      <c r="N3" s="3">
        <v>3</v>
      </c>
      <c r="O3" s="3" t="s">
        <v>10</v>
      </c>
    </row>
    <row r="4" spans="1:17" ht="15.75" x14ac:dyDescent="0.25">
      <c r="A4" s="1" t="s">
        <v>32</v>
      </c>
      <c r="B4" s="17" t="s">
        <v>33</v>
      </c>
      <c r="C4" s="17"/>
      <c r="D4" s="17"/>
      <c r="F4" s="1" t="s">
        <v>31</v>
      </c>
      <c r="G4" s="31"/>
      <c r="I4" s="18"/>
      <c r="N4" s="3">
        <v>4</v>
      </c>
      <c r="O4" s="3" t="s">
        <v>11</v>
      </c>
    </row>
    <row r="5" spans="1:17" x14ac:dyDescent="0.2">
      <c r="I5" s="18"/>
      <c r="N5" s="3">
        <v>5</v>
      </c>
      <c r="O5" s="3" t="s">
        <v>12</v>
      </c>
    </row>
    <row r="6" spans="1:17" x14ac:dyDescent="0.2">
      <c r="A6" s="23" t="s">
        <v>2</v>
      </c>
      <c r="B6" s="13">
        <v>37104</v>
      </c>
      <c r="C6" s="4"/>
      <c r="D6" s="4"/>
      <c r="F6" s="23" t="s">
        <v>23</v>
      </c>
      <c r="G6" s="15" t="s">
        <v>24</v>
      </c>
      <c r="I6" s="18"/>
      <c r="N6" s="3">
        <v>6</v>
      </c>
      <c r="O6" s="3" t="s">
        <v>13</v>
      </c>
    </row>
    <row r="7" spans="1:17" x14ac:dyDescent="0.2">
      <c r="A7" s="23" t="s">
        <v>3</v>
      </c>
      <c r="B7" s="13">
        <v>37468</v>
      </c>
      <c r="C7" s="4"/>
      <c r="D7" s="4"/>
      <c r="F7" s="23" t="s">
        <v>21</v>
      </c>
      <c r="G7" s="15" t="s">
        <v>22</v>
      </c>
      <c r="I7" s="18"/>
      <c r="N7" s="3">
        <v>7</v>
      </c>
      <c r="O7" s="3" t="s">
        <v>14</v>
      </c>
    </row>
    <row r="8" spans="1:17" x14ac:dyDescent="0.2">
      <c r="A8" s="2" t="s">
        <v>7</v>
      </c>
      <c r="B8" s="24"/>
      <c r="C8" s="6"/>
      <c r="D8" s="6"/>
      <c r="I8" s="18"/>
      <c r="N8" s="3">
        <v>8</v>
      </c>
      <c r="O8" s="3" t="s">
        <v>15</v>
      </c>
    </row>
    <row r="9" spans="1:17" x14ac:dyDescent="0.2">
      <c r="F9" s="23" t="s">
        <v>25</v>
      </c>
      <c r="G9" s="16"/>
      <c r="I9" s="18"/>
      <c r="N9" s="3">
        <v>9</v>
      </c>
      <c r="O9" s="3" t="s">
        <v>16</v>
      </c>
    </row>
    <row r="10" spans="1:17" x14ac:dyDescent="0.2">
      <c r="A10" s="23" t="s">
        <v>20</v>
      </c>
      <c r="B10" s="14">
        <v>1.5610000000000001E-2</v>
      </c>
      <c r="C10" s="7"/>
      <c r="D10" s="7"/>
      <c r="F10" s="23" t="s">
        <v>34</v>
      </c>
      <c r="G10" s="17" t="s">
        <v>36</v>
      </c>
      <c r="I10" s="18"/>
      <c r="N10" s="3">
        <v>10</v>
      </c>
      <c r="O10" s="3" t="s">
        <v>17</v>
      </c>
    </row>
    <row r="11" spans="1:17" x14ac:dyDescent="0.2">
      <c r="I11" s="18"/>
      <c r="N11" s="3">
        <v>11</v>
      </c>
      <c r="O11" s="3" t="s">
        <v>18</v>
      </c>
    </row>
    <row r="12" spans="1:17" x14ac:dyDescent="0.2">
      <c r="I12" s="18"/>
      <c r="N12" s="3">
        <v>12</v>
      </c>
      <c r="O12" s="3" t="s">
        <v>19</v>
      </c>
    </row>
    <row r="13" spans="1:17" ht="25.5" x14ac:dyDescent="0.2">
      <c r="B13" s="8" t="s">
        <v>4</v>
      </c>
      <c r="C13" s="9" t="s">
        <v>26</v>
      </c>
      <c r="D13" s="9" t="s">
        <v>27</v>
      </c>
      <c r="E13" s="9" t="s">
        <v>28</v>
      </c>
      <c r="F13" s="8" t="s">
        <v>5</v>
      </c>
      <c r="G13" s="26" t="s">
        <v>6</v>
      </c>
      <c r="I13" s="18"/>
    </row>
    <row r="14" spans="1:17" ht="7.5" customHeight="1" x14ac:dyDescent="0.2">
      <c r="B14" s="8"/>
      <c r="C14" s="9"/>
      <c r="D14" s="9"/>
      <c r="E14" s="9"/>
      <c r="F14" s="8"/>
      <c r="G14" s="26"/>
      <c r="I14" s="18"/>
    </row>
    <row r="15" spans="1:17" ht="15" x14ac:dyDescent="0.2">
      <c r="A15" s="25" t="str">
        <f t="shared" ref="A15:A26" si="0">IF(B15=$Q$1,"Start Month","")</f>
        <v/>
      </c>
      <c r="B15" s="10" t="s">
        <v>8</v>
      </c>
      <c r="C15" s="15">
        <v>916</v>
      </c>
      <c r="D15" s="29"/>
      <c r="E15" s="30">
        <f t="shared" ref="E15:E26" si="1">C15+D15</f>
        <v>916</v>
      </c>
      <c r="F15" s="5">
        <f t="shared" ref="F15:F26" si="2">ROUND(E15*$B$10,2)</f>
        <v>14.3</v>
      </c>
      <c r="G15" s="28">
        <f t="shared" ref="G15:G26" si="3">ROUND(E15+F15,0)</f>
        <v>930</v>
      </c>
      <c r="I15" s="18"/>
      <c r="L15" s="4"/>
    </row>
    <row r="16" spans="1:17" ht="15" x14ac:dyDescent="0.2">
      <c r="A16" s="25" t="str">
        <f t="shared" si="0"/>
        <v/>
      </c>
      <c r="B16" s="10" t="s">
        <v>9</v>
      </c>
      <c r="C16" s="15">
        <v>880</v>
      </c>
      <c r="D16" s="29"/>
      <c r="E16" s="30">
        <f t="shared" si="1"/>
        <v>880</v>
      </c>
      <c r="F16" s="5">
        <f t="shared" si="2"/>
        <v>13.74</v>
      </c>
      <c r="G16" s="28">
        <f t="shared" si="3"/>
        <v>894</v>
      </c>
      <c r="I16" s="18"/>
      <c r="L16" s="4"/>
    </row>
    <row r="17" spans="1:12" ht="15" x14ac:dyDescent="0.2">
      <c r="A17" s="25" t="str">
        <f t="shared" si="0"/>
        <v/>
      </c>
      <c r="B17" s="10" t="s">
        <v>10</v>
      </c>
      <c r="C17" s="15">
        <v>542.29999999999995</v>
      </c>
      <c r="D17" s="29"/>
      <c r="E17" s="30">
        <f t="shared" si="1"/>
        <v>542.29999999999995</v>
      </c>
      <c r="F17" s="5">
        <f t="shared" si="2"/>
        <v>8.4700000000000006</v>
      </c>
      <c r="G17" s="28">
        <f t="shared" si="3"/>
        <v>551</v>
      </c>
      <c r="I17" s="18"/>
      <c r="L17" s="4"/>
    </row>
    <row r="18" spans="1:12" ht="15" x14ac:dyDescent="0.2">
      <c r="A18" s="25" t="str">
        <f t="shared" si="0"/>
        <v/>
      </c>
      <c r="B18" s="10" t="s">
        <v>11</v>
      </c>
      <c r="C18" s="15">
        <v>538.4</v>
      </c>
      <c r="D18" s="29"/>
      <c r="E18" s="30">
        <f t="shared" si="1"/>
        <v>538.4</v>
      </c>
      <c r="F18" s="5">
        <f t="shared" si="2"/>
        <v>8.4</v>
      </c>
      <c r="G18" s="28">
        <f t="shared" si="3"/>
        <v>547</v>
      </c>
      <c r="I18" s="18"/>
      <c r="L18" s="4"/>
    </row>
    <row r="19" spans="1:12" ht="15" x14ac:dyDescent="0.2">
      <c r="A19" s="25" t="str">
        <f t="shared" si="0"/>
        <v/>
      </c>
      <c r="B19" s="10" t="s">
        <v>12</v>
      </c>
      <c r="C19" s="15">
        <v>381.6</v>
      </c>
      <c r="D19" s="29"/>
      <c r="E19" s="30">
        <f t="shared" si="1"/>
        <v>381.6</v>
      </c>
      <c r="F19" s="5">
        <f t="shared" si="2"/>
        <v>5.96</v>
      </c>
      <c r="G19" s="28">
        <f t="shared" si="3"/>
        <v>388</v>
      </c>
      <c r="I19" s="18"/>
      <c r="L19" s="4"/>
    </row>
    <row r="20" spans="1:12" ht="15" x14ac:dyDescent="0.2">
      <c r="A20" s="25" t="str">
        <f t="shared" si="0"/>
        <v/>
      </c>
      <c r="B20" s="10" t="s">
        <v>13</v>
      </c>
      <c r="C20" s="15">
        <v>288.5</v>
      </c>
      <c r="D20" s="29"/>
      <c r="E20" s="30">
        <f t="shared" si="1"/>
        <v>288.5</v>
      </c>
      <c r="F20" s="5">
        <f t="shared" si="2"/>
        <v>4.5</v>
      </c>
      <c r="G20" s="28">
        <f t="shared" si="3"/>
        <v>293</v>
      </c>
      <c r="I20" s="18"/>
      <c r="L20" s="4"/>
    </row>
    <row r="21" spans="1:12" ht="15" x14ac:dyDescent="0.2">
      <c r="A21" s="25" t="str">
        <f t="shared" si="0"/>
        <v/>
      </c>
      <c r="B21" s="10" t="s">
        <v>14</v>
      </c>
      <c r="C21" s="15">
        <v>188.9</v>
      </c>
      <c r="D21" s="29"/>
      <c r="E21" s="30">
        <f t="shared" si="1"/>
        <v>188.9</v>
      </c>
      <c r="F21" s="5">
        <f t="shared" si="2"/>
        <v>2.95</v>
      </c>
      <c r="G21" s="28">
        <f t="shared" si="3"/>
        <v>192</v>
      </c>
      <c r="I21" s="18"/>
      <c r="L21" s="4"/>
    </row>
    <row r="22" spans="1:12" ht="15" x14ac:dyDescent="0.2">
      <c r="A22" s="25" t="str">
        <f t="shared" si="0"/>
        <v>Start Month</v>
      </c>
      <c r="B22" s="10" t="s">
        <v>15</v>
      </c>
      <c r="C22" s="15">
        <v>339.1</v>
      </c>
      <c r="D22" s="29"/>
      <c r="E22" s="30">
        <f t="shared" si="1"/>
        <v>339.1</v>
      </c>
      <c r="F22" s="5">
        <f t="shared" si="2"/>
        <v>5.29</v>
      </c>
      <c r="G22" s="28">
        <f t="shared" si="3"/>
        <v>344</v>
      </c>
      <c r="I22" s="18"/>
      <c r="L22" s="4"/>
    </row>
    <row r="23" spans="1:12" ht="15" x14ac:dyDescent="0.2">
      <c r="A23" s="25" t="str">
        <f t="shared" si="0"/>
        <v/>
      </c>
      <c r="B23" s="10" t="s">
        <v>16</v>
      </c>
      <c r="C23" s="15">
        <v>389.7</v>
      </c>
      <c r="D23" s="29"/>
      <c r="E23" s="30">
        <f t="shared" si="1"/>
        <v>389.7</v>
      </c>
      <c r="F23" s="5">
        <f t="shared" si="2"/>
        <v>6.08</v>
      </c>
      <c r="G23" s="28">
        <f t="shared" si="3"/>
        <v>396</v>
      </c>
      <c r="I23" s="18"/>
      <c r="L23" s="4"/>
    </row>
    <row r="24" spans="1:12" ht="15" x14ac:dyDescent="0.2">
      <c r="A24" s="25" t="str">
        <f t="shared" si="0"/>
        <v/>
      </c>
      <c r="B24" s="10" t="s">
        <v>17</v>
      </c>
      <c r="C24" s="15">
        <v>500.4</v>
      </c>
      <c r="D24" s="29"/>
      <c r="E24" s="30">
        <f t="shared" si="1"/>
        <v>500.4</v>
      </c>
      <c r="F24" s="5">
        <f t="shared" si="2"/>
        <v>7.81</v>
      </c>
      <c r="G24" s="28">
        <f t="shared" si="3"/>
        <v>508</v>
      </c>
      <c r="I24" s="18"/>
      <c r="L24" s="4"/>
    </row>
    <row r="25" spans="1:12" ht="15" x14ac:dyDescent="0.2">
      <c r="A25" s="25" t="str">
        <f t="shared" si="0"/>
        <v/>
      </c>
      <c r="B25" s="10" t="s">
        <v>18</v>
      </c>
      <c r="C25" s="15">
        <v>872.6</v>
      </c>
      <c r="D25" s="29"/>
      <c r="E25" s="30">
        <f t="shared" si="1"/>
        <v>872.6</v>
      </c>
      <c r="F25" s="5">
        <f t="shared" si="2"/>
        <v>13.62</v>
      </c>
      <c r="G25" s="28">
        <f t="shared" si="3"/>
        <v>886</v>
      </c>
      <c r="I25" s="18"/>
      <c r="L25" s="4"/>
    </row>
    <row r="26" spans="1:12" ht="15.75" thickBot="1" x14ac:dyDescent="0.25">
      <c r="A26" s="25" t="str">
        <f t="shared" si="0"/>
        <v/>
      </c>
      <c r="B26" s="10" t="s">
        <v>19</v>
      </c>
      <c r="C26" s="15">
        <v>900.5</v>
      </c>
      <c r="D26" s="29"/>
      <c r="E26" s="30">
        <f t="shared" si="1"/>
        <v>900.5</v>
      </c>
      <c r="F26" s="5">
        <f t="shared" si="2"/>
        <v>14.06</v>
      </c>
      <c r="G26" s="28">
        <f t="shared" si="3"/>
        <v>915</v>
      </c>
      <c r="I26" s="18"/>
      <c r="L26" s="4"/>
    </row>
    <row r="27" spans="1:12" ht="13.5" thickTop="1" x14ac:dyDescent="0.2">
      <c r="B27" s="11"/>
      <c r="C27" s="11"/>
      <c r="D27" s="11"/>
      <c r="E27" s="11"/>
      <c r="F27" s="11"/>
      <c r="G27" s="11"/>
      <c r="I27" s="18"/>
    </row>
    <row r="28" spans="1:12" x14ac:dyDescent="0.2">
      <c r="B28" s="12" t="s">
        <v>29</v>
      </c>
      <c r="C28" s="5">
        <f>SUM(C15:C26)</f>
        <v>6738</v>
      </c>
      <c r="D28" s="5">
        <f>SUM(D15:D26)</f>
        <v>0</v>
      </c>
      <c r="E28" s="5">
        <f>SUM(E15:E26)</f>
        <v>6738</v>
      </c>
      <c r="F28" s="5">
        <f>SUM(F15:F26)</f>
        <v>105.18</v>
      </c>
      <c r="G28" s="5">
        <f>SUM(G15:G26)</f>
        <v>6844</v>
      </c>
      <c r="I28" s="18"/>
    </row>
    <row r="29" spans="1:12" x14ac:dyDescent="0.2">
      <c r="I29" s="18"/>
    </row>
    <row r="30" spans="1:12" x14ac:dyDescent="0.2">
      <c r="I30" s="18"/>
    </row>
    <row r="31" spans="1:12" x14ac:dyDescent="0.2">
      <c r="I31" s="18"/>
    </row>
    <row r="32" spans="1:12" x14ac:dyDescent="0.2">
      <c r="I32" s="18"/>
    </row>
    <row r="33" spans="1:10" ht="13.5" thickBot="1" x14ac:dyDescent="0.25">
      <c r="A33" s="19"/>
      <c r="B33" s="19"/>
      <c r="C33" s="19"/>
      <c r="D33" s="19"/>
      <c r="E33" s="19"/>
      <c r="F33" s="19"/>
      <c r="G33" s="19"/>
      <c r="H33" s="19"/>
      <c r="I33" s="20"/>
    </row>
    <row r="34" spans="1:10" ht="13.5" thickTop="1" x14ac:dyDescent="0.2">
      <c r="I34" s="21"/>
      <c r="J34" s="21"/>
    </row>
    <row r="35" spans="1:10" x14ac:dyDescent="0.2">
      <c r="I35" s="21"/>
      <c r="J35" s="21"/>
    </row>
    <row r="36" spans="1:10" x14ac:dyDescent="0.2">
      <c r="I36" s="21"/>
      <c r="J36" s="21"/>
    </row>
    <row r="37" spans="1:10" x14ac:dyDescent="0.2">
      <c r="I37" s="21"/>
      <c r="J37" s="21"/>
    </row>
  </sheetData>
  <phoneticPr fontId="0" type="noConversion"/>
  <pageMargins left="0.75" right="0.75" top="1" bottom="1" header="0.5" footer="0.5"/>
  <pageSetup scale="96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18</vt:i4>
      </vt:variant>
    </vt:vector>
  </HeadingPairs>
  <TitlesOfParts>
    <vt:vector size="38" baseType="lpstr">
      <vt:lpstr>South Fish</vt:lpstr>
      <vt:lpstr>Family Leisure</vt:lpstr>
      <vt:lpstr>Huntington</vt:lpstr>
      <vt:lpstr>Springbank</vt:lpstr>
      <vt:lpstr>NE Sportsplex</vt:lpstr>
      <vt:lpstr>Soccer Centre</vt:lpstr>
      <vt:lpstr>Crowfoot</vt:lpstr>
      <vt:lpstr>Crowchild Twin</vt:lpstr>
      <vt:lpstr>East Twin</vt:lpstr>
      <vt:lpstr>Bonavista</vt:lpstr>
      <vt:lpstr>Fairview</vt:lpstr>
      <vt:lpstr>Centennial</vt:lpstr>
      <vt:lpstr>Thorncliffe</vt:lpstr>
      <vt:lpstr>Triwood </vt:lpstr>
      <vt:lpstr>West Hillhurst</vt:lpstr>
      <vt:lpstr>Chestermere</vt:lpstr>
      <vt:lpstr>Bowness </vt:lpstr>
      <vt:lpstr>Buy CAMA</vt:lpstr>
      <vt:lpstr>Sheet1</vt:lpstr>
      <vt:lpstr> Oakridge</vt:lpstr>
      <vt:lpstr>' Oakridge'!Print_Area</vt:lpstr>
      <vt:lpstr>Bonavista!Print_Area</vt:lpstr>
      <vt:lpstr>'Bowness '!Print_Area</vt:lpstr>
      <vt:lpstr>Centennial!Print_Area</vt:lpstr>
      <vt:lpstr>Chestermere!Print_Area</vt:lpstr>
      <vt:lpstr>'Crowchild Twin'!Print_Area</vt:lpstr>
      <vt:lpstr>Crowfoot!Print_Area</vt:lpstr>
      <vt:lpstr>'East Twin'!Print_Area</vt:lpstr>
      <vt:lpstr>Fairview!Print_Area</vt:lpstr>
      <vt:lpstr>'Family Leisure'!Print_Area</vt:lpstr>
      <vt:lpstr>Huntington!Print_Area</vt:lpstr>
      <vt:lpstr>'NE Sportsplex'!Print_Area</vt:lpstr>
      <vt:lpstr>'Soccer Centre'!Print_Area</vt:lpstr>
      <vt:lpstr>'South Fish'!Print_Area</vt:lpstr>
      <vt:lpstr>Springbank!Print_Area</vt:lpstr>
      <vt:lpstr>Thorncliffe!Print_Area</vt:lpstr>
      <vt:lpstr>'Triwood '!Print_Area</vt:lpstr>
      <vt:lpstr>'West Hillhurst'!Print_Area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Felienne</cp:lastModifiedBy>
  <cp:lastPrinted>2001-05-23T17:34:09Z</cp:lastPrinted>
  <dcterms:created xsi:type="dcterms:W3CDTF">2001-05-23T15:40:00Z</dcterms:created>
  <dcterms:modified xsi:type="dcterms:W3CDTF">2014-09-04T16:26:37Z</dcterms:modified>
</cp:coreProperties>
</file>