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165" windowHeight="8970" activeTab="9"/>
  </bookViews>
  <sheets>
    <sheet name="Jan '01" sheetId="1" r:id="rId1"/>
    <sheet name="Feb '01" sheetId="2" r:id="rId2"/>
    <sheet name="Mar '01" sheetId="3" r:id="rId3"/>
    <sheet name="April '01" sheetId="4" r:id="rId4"/>
    <sheet name="May'01" sheetId="5" r:id="rId5"/>
    <sheet name="Jun'01" sheetId="6" r:id="rId6"/>
    <sheet name="July'01" sheetId="7" r:id="rId7"/>
    <sheet name="Aug'01" sheetId="8" r:id="rId8"/>
    <sheet name="Sep'01" sheetId="9" r:id="rId9"/>
    <sheet name="Oct'01" sheetId="10" r:id="rId10"/>
  </sheets>
  <definedNames>
    <definedName name="_xlnm.Print_Area" localSheetId="3">'April ''01'!$A$1:$AA$49</definedName>
    <definedName name="_xlnm.Print_Area" localSheetId="1">'Feb ''01'!$A$1:$Z$38</definedName>
    <definedName name="_xlnm.Print_Area" localSheetId="0">'Jan ''01'!$A$1:$O$37</definedName>
    <definedName name="_xlnm.Print_Area" localSheetId="5">'Jun''01'!$A$1:$U$42</definedName>
    <definedName name="_xlnm.Print_Area" localSheetId="4">'May''01'!$A$1:$AC$54</definedName>
    <definedName name="_xlnm.Print_Area" localSheetId="9">'Oct''01'!$A$1:$V$54</definedName>
  </definedNames>
  <calcPr calcId="152511"/>
</workbook>
</file>

<file path=xl/calcChain.xml><?xml version="1.0" encoding="utf-8"?>
<calcChain xmlns="http://schemas.openxmlformats.org/spreadsheetml/2006/main">
  <c r="O4" i="4" l="1"/>
  <c r="T4" i="4" s="1"/>
  <c r="Q4" i="4"/>
  <c r="R4" i="4"/>
  <c r="R35" i="4" s="1"/>
  <c r="S4" i="4"/>
  <c r="B5" i="4"/>
  <c r="Q5" i="4" s="1"/>
  <c r="C5" i="4"/>
  <c r="C35" i="4" s="1"/>
  <c r="D5" i="4"/>
  <c r="D35" i="4" s="1"/>
  <c r="O5" i="4"/>
  <c r="T5" i="4" s="1"/>
  <c r="R5" i="4"/>
  <c r="C6" i="4"/>
  <c r="R6" i="4" s="1"/>
  <c r="Q6" i="4"/>
  <c r="S6" i="4"/>
  <c r="T6" i="4"/>
  <c r="B7" i="4"/>
  <c r="Q7" i="4" s="1"/>
  <c r="C7" i="4"/>
  <c r="R7" i="4"/>
  <c r="S7" i="4"/>
  <c r="T7" i="4"/>
  <c r="Q8" i="4"/>
  <c r="R8" i="4"/>
  <c r="S8" i="4"/>
  <c r="T8" i="4"/>
  <c r="Q9" i="4"/>
  <c r="R9" i="4"/>
  <c r="S9" i="4"/>
  <c r="T9" i="4"/>
  <c r="Q10" i="4"/>
  <c r="R10" i="4"/>
  <c r="S10" i="4"/>
  <c r="T10" i="4"/>
  <c r="Q11" i="4"/>
  <c r="R11" i="4"/>
  <c r="S11" i="4"/>
  <c r="T11" i="4"/>
  <c r="Q12" i="4"/>
  <c r="R12" i="4"/>
  <c r="S12" i="4"/>
  <c r="T12" i="4"/>
  <c r="Q13" i="4"/>
  <c r="R13" i="4"/>
  <c r="S13" i="4"/>
  <c r="T13" i="4"/>
  <c r="Q14" i="4"/>
  <c r="R14" i="4"/>
  <c r="S14" i="4"/>
  <c r="T14" i="4"/>
  <c r="Q15" i="4"/>
  <c r="R15" i="4"/>
  <c r="S15" i="4"/>
  <c r="T15" i="4"/>
  <c r="Q16" i="4"/>
  <c r="R16" i="4"/>
  <c r="S16" i="4"/>
  <c r="T16" i="4"/>
  <c r="Q17" i="4"/>
  <c r="R17" i="4"/>
  <c r="S17" i="4"/>
  <c r="T17" i="4"/>
  <c r="Q18" i="4"/>
  <c r="R18" i="4"/>
  <c r="S18" i="4"/>
  <c r="T18" i="4"/>
  <c r="Q19" i="4"/>
  <c r="R19" i="4"/>
  <c r="S19" i="4"/>
  <c r="T19" i="4"/>
  <c r="N20" i="4"/>
  <c r="S20" i="4" s="1"/>
  <c r="O20" i="4"/>
  <c r="Q20" i="4"/>
  <c r="R20" i="4"/>
  <c r="T20" i="4"/>
  <c r="N21" i="4"/>
  <c r="N35" i="4" s="1"/>
  <c r="Q21" i="4"/>
  <c r="R21" i="4"/>
  <c r="T21" i="4"/>
  <c r="N22" i="4"/>
  <c r="Q22" i="4"/>
  <c r="R22" i="4"/>
  <c r="S22" i="4"/>
  <c r="T22" i="4"/>
  <c r="N23" i="4"/>
  <c r="Q23" i="4"/>
  <c r="R23" i="4"/>
  <c r="S23" i="4"/>
  <c r="T23" i="4"/>
  <c r="N24" i="4"/>
  <c r="S24" i="4" s="1"/>
  <c r="Q24" i="4"/>
  <c r="R24" i="4"/>
  <c r="T24" i="4"/>
  <c r="N25" i="4"/>
  <c r="Q25" i="4"/>
  <c r="R25" i="4"/>
  <c r="S25" i="4"/>
  <c r="T25" i="4"/>
  <c r="Q26" i="4"/>
  <c r="R26" i="4"/>
  <c r="S26" i="4"/>
  <c r="T26" i="4"/>
  <c r="Q27" i="4"/>
  <c r="R27" i="4"/>
  <c r="S27" i="4"/>
  <c r="T27" i="4"/>
  <c r="N28" i="4"/>
  <c r="Q28" i="4"/>
  <c r="R28" i="4"/>
  <c r="S28" i="4"/>
  <c r="T28" i="4"/>
  <c r="L29" i="4"/>
  <c r="Q29" i="4"/>
  <c r="R29" i="4"/>
  <c r="S29" i="4"/>
  <c r="T29" i="4"/>
  <c r="N30" i="4"/>
  <c r="S30" i="4" s="1"/>
  <c r="Q30" i="4"/>
  <c r="R30" i="4"/>
  <c r="T30" i="4"/>
  <c r="Q31" i="4"/>
  <c r="R31" i="4"/>
  <c r="S31" i="4"/>
  <c r="T31" i="4"/>
  <c r="Q32" i="4"/>
  <c r="R32" i="4"/>
  <c r="S32" i="4"/>
  <c r="T32" i="4"/>
  <c r="Q33" i="4"/>
  <c r="R33" i="4"/>
  <c r="S33" i="4"/>
  <c r="T33" i="4"/>
  <c r="Q34" i="4"/>
  <c r="R34" i="4"/>
  <c r="S34" i="4"/>
  <c r="T34" i="4"/>
  <c r="E35" i="4"/>
  <c r="G35" i="4"/>
  <c r="H35" i="4"/>
  <c r="I35" i="4"/>
  <c r="J35" i="4"/>
  <c r="L35" i="4"/>
  <c r="M35" i="4"/>
  <c r="O35" i="4"/>
  <c r="W35" i="4"/>
  <c r="X35" i="4"/>
  <c r="Y35" i="4"/>
  <c r="Z35" i="4"/>
  <c r="Q4" i="8"/>
  <c r="R4" i="8"/>
  <c r="S4" i="8"/>
  <c r="T4" i="8"/>
  <c r="T35" i="8" s="1"/>
  <c r="U4" i="8"/>
  <c r="U35" i="8" s="1"/>
  <c r="Q5" i="8"/>
  <c r="R5" i="8"/>
  <c r="S5" i="8"/>
  <c r="T5" i="8"/>
  <c r="U5" i="8"/>
  <c r="Q6" i="8"/>
  <c r="R6" i="8"/>
  <c r="R35" i="8" s="1"/>
  <c r="S6" i="8"/>
  <c r="S35" i="8" s="1"/>
  <c r="T6" i="8"/>
  <c r="U6" i="8"/>
  <c r="Q7" i="8"/>
  <c r="R7" i="8"/>
  <c r="S7" i="8"/>
  <c r="T7" i="8"/>
  <c r="U7" i="8"/>
  <c r="Q8" i="8"/>
  <c r="R8" i="8"/>
  <c r="S8" i="8"/>
  <c r="T8" i="8"/>
  <c r="U8" i="8"/>
  <c r="Q9" i="8"/>
  <c r="R9" i="8"/>
  <c r="S9" i="8"/>
  <c r="T9" i="8"/>
  <c r="U9" i="8"/>
  <c r="Q10" i="8"/>
  <c r="R10" i="8"/>
  <c r="S10" i="8"/>
  <c r="T10" i="8"/>
  <c r="U10" i="8"/>
  <c r="Q11" i="8"/>
  <c r="R11" i="8"/>
  <c r="S11" i="8"/>
  <c r="T11" i="8"/>
  <c r="U11" i="8"/>
  <c r="Q12" i="8"/>
  <c r="R12" i="8"/>
  <c r="S12" i="8"/>
  <c r="T12" i="8"/>
  <c r="U12" i="8"/>
  <c r="Q13" i="8"/>
  <c r="R13" i="8"/>
  <c r="S13" i="8"/>
  <c r="T13" i="8"/>
  <c r="U13" i="8"/>
  <c r="Q14" i="8"/>
  <c r="R14" i="8"/>
  <c r="S14" i="8"/>
  <c r="T14" i="8"/>
  <c r="U14" i="8"/>
  <c r="Q15" i="8"/>
  <c r="R15" i="8"/>
  <c r="S15" i="8"/>
  <c r="T15" i="8"/>
  <c r="U15" i="8"/>
  <c r="Q16" i="8"/>
  <c r="R16" i="8"/>
  <c r="S16" i="8"/>
  <c r="T16" i="8"/>
  <c r="U16" i="8"/>
  <c r="Q17" i="8"/>
  <c r="R17" i="8"/>
  <c r="S17" i="8"/>
  <c r="T17" i="8"/>
  <c r="U17" i="8"/>
  <c r="Q18" i="8"/>
  <c r="R18" i="8"/>
  <c r="S18" i="8"/>
  <c r="T18" i="8"/>
  <c r="U18" i="8"/>
  <c r="Q19" i="8"/>
  <c r="R19" i="8"/>
  <c r="S19" i="8"/>
  <c r="T19" i="8"/>
  <c r="U19" i="8"/>
  <c r="Q20" i="8"/>
  <c r="R20" i="8"/>
  <c r="S20" i="8"/>
  <c r="T20" i="8"/>
  <c r="U20" i="8"/>
  <c r="Q21" i="8"/>
  <c r="R21" i="8"/>
  <c r="S21" i="8"/>
  <c r="T21" i="8"/>
  <c r="U21" i="8"/>
  <c r="Q22" i="8"/>
  <c r="R22" i="8"/>
  <c r="S22" i="8"/>
  <c r="T22" i="8"/>
  <c r="U22" i="8"/>
  <c r="Q23" i="8"/>
  <c r="R23" i="8"/>
  <c r="S23" i="8"/>
  <c r="T23" i="8"/>
  <c r="U23" i="8"/>
  <c r="Q24" i="8"/>
  <c r="R24" i="8"/>
  <c r="S24" i="8"/>
  <c r="T24" i="8"/>
  <c r="U24" i="8"/>
  <c r="Q25" i="8"/>
  <c r="R25" i="8"/>
  <c r="S25" i="8"/>
  <c r="T25" i="8"/>
  <c r="U25" i="8"/>
  <c r="Q26" i="8"/>
  <c r="R26" i="8"/>
  <c r="S26" i="8"/>
  <c r="T26" i="8"/>
  <c r="U26" i="8"/>
  <c r="Q27" i="8"/>
  <c r="R27" i="8"/>
  <c r="S27" i="8"/>
  <c r="T27" i="8"/>
  <c r="U27" i="8"/>
  <c r="Q28" i="8"/>
  <c r="R28" i="8"/>
  <c r="S28" i="8"/>
  <c r="T28" i="8"/>
  <c r="U28" i="8"/>
  <c r="Q29" i="8"/>
  <c r="R29" i="8"/>
  <c r="S29" i="8"/>
  <c r="T29" i="8"/>
  <c r="U29" i="8"/>
  <c r="Q30" i="8"/>
  <c r="R30" i="8"/>
  <c r="S30" i="8"/>
  <c r="T30" i="8"/>
  <c r="U30" i="8"/>
  <c r="Q31" i="8"/>
  <c r="R31" i="8"/>
  <c r="S31" i="8"/>
  <c r="T31" i="8"/>
  <c r="U31" i="8"/>
  <c r="J32" i="8"/>
  <c r="Q32" i="8"/>
  <c r="R32" i="8"/>
  <c r="S32" i="8"/>
  <c r="T32" i="8"/>
  <c r="U32" i="8"/>
  <c r="Q33" i="8"/>
  <c r="R33" i="8"/>
  <c r="S33" i="8"/>
  <c r="T33" i="8"/>
  <c r="U33" i="8"/>
  <c r="Q34" i="8"/>
  <c r="R34" i="8"/>
  <c r="S34" i="8"/>
  <c r="T34" i="8"/>
  <c r="U34" i="8"/>
  <c r="B35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X35" i="8"/>
  <c r="Y35" i="8"/>
  <c r="Z35" i="8"/>
  <c r="AA35" i="8"/>
  <c r="Q4" i="2"/>
  <c r="Q35" i="2" s="1"/>
  <c r="R4" i="2"/>
  <c r="S4" i="2"/>
  <c r="T4" i="2"/>
  <c r="Q5" i="2"/>
  <c r="R5" i="2"/>
  <c r="S5" i="2"/>
  <c r="T5" i="2"/>
  <c r="T35" i="2" s="1"/>
  <c r="Q6" i="2"/>
  <c r="R6" i="2"/>
  <c r="S6" i="2"/>
  <c r="T6" i="2"/>
  <c r="Q7" i="2"/>
  <c r="R7" i="2"/>
  <c r="S7" i="2"/>
  <c r="T7" i="2"/>
  <c r="Q8" i="2"/>
  <c r="R8" i="2"/>
  <c r="S8" i="2"/>
  <c r="T8" i="2"/>
  <c r="Q9" i="2"/>
  <c r="R9" i="2"/>
  <c r="S9" i="2"/>
  <c r="T9" i="2"/>
  <c r="O10" i="2"/>
  <c r="Q10" i="2"/>
  <c r="R10" i="2"/>
  <c r="S10" i="2"/>
  <c r="T10" i="2"/>
  <c r="Q11" i="2"/>
  <c r="R11" i="2"/>
  <c r="S11" i="2"/>
  <c r="T11" i="2"/>
  <c r="Q12" i="2"/>
  <c r="R12" i="2"/>
  <c r="S12" i="2"/>
  <c r="T12" i="2"/>
  <c r="O13" i="2"/>
  <c r="Q13" i="2"/>
  <c r="R13" i="2"/>
  <c r="R35" i="2" s="1"/>
  <c r="S13" i="2"/>
  <c r="T13" i="2"/>
  <c r="Q14" i="2"/>
  <c r="R14" i="2"/>
  <c r="S14" i="2"/>
  <c r="T14" i="2"/>
  <c r="Q15" i="2"/>
  <c r="R15" i="2"/>
  <c r="S15" i="2"/>
  <c r="T15" i="2"/>
  <c r="Q16" i="2"/>
  <c r="R16" i="2"/>
  <c r="S16" i="2"/>
  <c r="T16" i="2"/>
  <c r="Q17" i="2"/>
  <c r="R17" i="2"/>
  <c r="S17" i="2"/>
  <c r="T17" i="2"/>
  <c r="Q18" i="2"/>
  <c r="R18" i="2"/>
  <c r="S18" i="2"/>
  <c r="T18" i="2"/>
  <c r="Q19" i="2"/>
  <c r="R19" i="2"/>
  <c r="S19" i="2"/>
  <c r="T19" i="2"/>
  <c r="Q20" i="2"/>
  <c r="R20" i="2"/>
  <c r="S20" i="2"/>
  <c r="T20" i="2"/>
  <c r="Q21" i="2"/>
  <c r="R21" i="2"/>
  <c r="S21" i="2"/>
  <c r="T21" i="2"/>
  <c r="Q22" i="2"/>
  <c r="R22" i="2"/>
  <c r="S22" i="2"/>
  <c r="T22" i="2"/>
  <c r="Q23" i="2"/>
  <c r="R23" i="2"/>
  <c r="S23" i="2"/>
  <c r="T23" i="2"/>
  <c r="Q24" i="2"/>
  <c r="R24" i="2"/>
  <c r="S24" i="2"/>
  <c r="T24" i="2"/>
  <c r="Q25" i="2"/>
  <c r="R25" i="2"/>
  <c r="S25" i="2"/>
  <c r="T25" i="2"/>
  <c r="Q26" i="2"/>
  <c r="R26" i="2"/>
  <c r="S26" i="2"/>
  <c r="T26" i="2"/>
  <c r="Q27" i="2"/>
  <c r="R27" i="2"/>
  <c r="S27" i="2"/>
  <c r="T27" i="2"/>
  <c r="Z27" i="2"/>
  <c r="Q28" i="2"/>
  <c r="R28" i="2"/>
  <c r="S28" i="2"/>
  <c r="T28" i="2"/>
  <c r="Z28" i="2"/>
  <c r="Z35" i="2" s="1"/>
  <c r="Q29" i="2"/>
  <c r="R29" i="2"/>
  <c r="S29" i="2"/>
  <c r="T29" i="2"/>
  <c r="Z29" i="2"/>
  <c r="Q30" i="2"/>
  <c r="R30" i="2"/>
  <c r="S30" i="2"/>
  <c r="T30" i="2"/>
  <c r="Q31" i="2"/>
  <c r="R31" i="2"/>
  <c r="S31" i="2"/>
  <c r="T31" i="2"/>
  <c r="Q32" i="2"/>
  <c r="R32" i="2"/>
  <c r="S32" i="2"/>
  <c r="T32" i="2"/>
  <c r="Q33" i="2"/>
  <c r="R33" i="2"/>
  <c r="S33" i="2"/>
  <c r="T33" i="2"/>
  <c r="Q34" i="2"/>
  <c r="R34" i="2"/>
  <c r="S34" i="2"/>
  <c r="T34" i="2"/>
  <c r="B35" i="2"/>
  <c r="C35" i="2"/>
  <c r="D35" i="2"/>
  <c r="E35" i="2"/>
  <c r="G35" i="2"/>
  <c r="H35" i="2"/>
  <c r="I35" i="2"/>
  <c r="J35" i="2"/>
  <c r="L35" i="2"/>
  <c r="M35" i="2"/>
  <c r="N35" i="2"/>
  <c r="O35" i="2"/>
  <c r="S35" i="2"/>
  <c r="W35" i="2"/>
  <c r="X35" i="2"/>
  <c r="Y35" i="2"/>
  <c r="L4" i="1"/>
  <c r="M4" i="1"/>
  <c r="N4" i="1"/>
  <c r="N35" i="1" s="1"/>
  <c r="O4" i="1"/>
  <c r="L5" i="1"/>
  <c r="M5" i="1"/>
  <c r="N5" i="1"/>
  <c r="O5" i="1"/>
  <c r="L6" i="1"/>
  <c r="M6" i="1"/>
  <c r="N6" i="1"/>
  <c r="O6" i="1"/>
  <c r="O35" i="1" s="1"/>
  <c r="L7" i="1"/>
  <c r="M7" i="1"/>
  <c r="N7" i="1"/>
  <c r="O7" i="1"/>
  <c r="L8" i="1"/>
  <c r="M8" i="1"/>
  <c r="N8" i="1"/>
  <c r="O8" i="1"/>
  <c r="L9" i="1"/>
  <c r="M9" i="1"/>
  <c r="N9" i="1"/>
  <c r="O9" i="1"/>
  <c r="L10" i="1"/>
  <c r="M10" i="1"/>
  <c r="M35" i="1" s="1"/>
  <c r="N10" i="1"/>
  <c r="O10" i="1"/>
  <c r="L11" i="1"/>
  <c r="M11" i="1"/>
  <c r="N11" i="1"/>
  <c r="O11" i="1"/>
  <c r="L12" i="1"/>
  <c r="M12" i="1"/>
  <c r="N12" i="1"/>
  <c r="O12" i="1"/>
  <c r="L13" i="1"/>
  <c r="M13" i="1"/>
  <c r="N13" i="1"/>
  <c r="O13" i="1"/>
  <c r="L14" i="1"/>
  <c r="M14" i="1"/>
  <c r="N14" i="1"/>
  <c r="O14" i="1"/>
  <c r="L15" i="1"/>
  <c r="M15" i="1"/>
  <c r="N15" i="1"/>
  <c r="O15" i="1"/>
  <c r="L16" i="1"/>
  <c r="M16" i="1"/>
  <c r="N16" i="1"/>
  <c r="O16" i="1"/>
  <c r="L17" i="1"/>
  <c r="M17" i="1"/>
  <c r="N17" i="1"/>
  <c r="O17" i="1"/>
  <c r="L18" i="1"/>
  <c r="M18" i="1"/>
  <c r="N18" i="1"/>
  <c r="O18" i="1"/>
  <c r="L19" i="1"/>
  <c r="M19" i="1"/>
  <c r="N19" i="1"/>
  <c r="O19" i="1"/>
  <c r="L20" i="1"/>
  <c r="M20" i="1"/>
  <c r="N20" i="1"/>
  <c r="O20" i="1"/>
  <c r="L21" i="1"/>
  <c r="M21" i="1"/>
  <c r="N21" i="1"/>
  <c r="O21" i="1"/>
  <c r="L22" i="1"/>
  <c r="M22" i="1"/>
  <c r="N22" i="1"/>
  <c r="O22" i="1"/>
  <c r="L23" i="1"/>
  <c r="M23" i="1"/>
  <c r="N23" i="1"/>
  <c r="O23" i="1"/>
  <c r="L24" i="1"/>
  <c r="M24" i="1"/>
  <c r="N24" i="1"/>
  <c r="O24" i="1"/>
  <c r="L25" i="1"/>
  <c r="M25" i="1"/>
  <c r="N25" i="1"/>
  <c r="O25" i="1"/>
  <c r="L26" i="1"/>
  <c r="M26" i="1"/>
  <c r="N26" i="1"/>
  <c r="O26" i="1"/>
  <c r="L27" i="1"/>
  <c r="M27" i="1"/>
  <c r="N27" i="1"/>
  <c r="O27" i="1"/>
  <c r="L28" i="1"/>
  <c r="M28" i="1"/>
  <c r="N28" i="1"/>
  <c r="O28" i="1"/>
  <c r="L29" i="1"/>
  <c r="M29" i="1"/>
  <c r="N29" i="1"/>
  <c r="O29" i="1"/>
  <c r="L30" i="1"/>
  <c r="M30" i="1"/>
  <c r="N30" i="1"/>
  <c r="O30" i="1"/>
  <c r="L31" i="1"/>
  <c r="M31" i="1"/>
  <c r="N31" i="1"/>
  <c r="O31" i="1"/>
  <c r="L32" i="1"/>
  <c r="M32" i="1"/>
  <c r="N32" i="1"/>
  <c r="O32" i="1"/>
  <c r="L33" i="1"/>
  <c r="M33" i="1"/>
  <c r="N33" i="1"/>
  <c r="O33" i="1"/>
  <c r="L34" i="1"/>
  <c r="M34" i="1"/>
  <c r="N34" i="1"/>
  <c r="O34" i="1"/>
  <c r="B35" i="1"/>
  <c r="C35" i="1"/>
  <c r="D35" i="1"/>
  <c r="E35" i="1"/>
  <c r="G35" i="1"/>
  <c r="H35" i="1"/>
  <c r="I35" i="1"/>
  <c r="J35" i="1"/>
  <c r="L35" i="1"/>
  <c r="Q4" i="7"/>
  <c r="R4" i="7"/>
  <c r="S4" i="7"/>
  <c r="S35" i="7" s="1"/>
  <c r="T4" i="7"/>
  <c r="T35" i="7" s="1"/>
  <c r="U4" i="7"/>
  <c r="Q5" i="7"/>
  <c r="R5" i="7"/>
  <c r="S5" i="7"/>
  <c r="T5" i="7"/>
  <c r="U5" i="7"/>
  <c r="U35" i="7" s="1"/>
  <c r="Q6" i="7"/>
  <c r="R6" i="7"/>
  <c r="S6" i="7"/>
  <c r="T6" i="7"/>
  <c r="U6" i="7"/>
  <c r="Q7" i="7"/>
  <c r="R7" i="7"/>
  <c r="S7" i="7"/>
  <c r="T7" i="7"/>
  <c r="U7" i="7"/>
  <c r="Q8" i="7"/>
  <c r="R8" i="7"/>
  <c r="S8" i="7"/>
  <c r="T8" i="7"/>
  <c r="U8" i="7"/>
  <c r="Q9" i="7"/>
  <c r="R9" i="7"/>
  <c r="R35" i="7" s="1"/>
  <c r="S9" i="7"/>
  <c r="T9" i="7"/>
  <c r="U9" i="7"/>
  <c r="Q10" i="7"/>
  <c r="R10" i="7"/>
  <c r="S10" i="7"/>
  <c r="T10" i="7"/>
  <c r="U10" i="7"/>
  <c r="Q11" i="7"/>
  <c r="R11" i="7"/>
  <c r="S11" i="7"/>
  <c r="T11" i="7"/>
  <c r="U11" i="7"/>
  <c r="Q12" i="7"/>
  <c r="R12" i="7"/>
  <c r="S12" i="7"/>
  <c r="T12" i="7"/>
  <c r="U12" i="7"/>
  <c r="Q13" i="7"/>
  <c r="R13" i="7"/>
  <c r="S13" i="7"/>
  <c r="T13" i="7"/>
  <c r="U13" i="7"/>
  <c r="Q14" i="7"/>
  <c r="R14" i="7"/>
  <c r="S14" i="7"/>
  <c r="T14" i="7"/>
  <c r="U14" i="7"/>
  <c r="Q15" i="7"/>
  <c r="R15" i="7"/>
  <c r="S15" i="7"/>
  <c r="T15" i="7"/>
  <c r="U15" i="7"/>
  <c r="Q16" i="7"/>
  <c r="R16" i="7"/>
  <c r="S16" i="7"/>
  <c r="T16" i="7"/>
  <c r="U16" i="7"/>
  <c r="Q17" i="7"/>
  <c r="R17" i="7"/>
  <c r="S17" i="7"/>
  <c r="T17" i="7"/>
  <c r="U17" i="7"/>
  <c r="Q18" i="7"/>
  <c r="R18" i="7"/>
  <c r="S18" i="7"/>
  <c r="T18" i="7"/>
  <c r="U18" i="7"/>
  <c r="Q19" i="7"/>
  <c r="R19" i="7"/>
  <c r="S19" i="7"/>
  <c r="T19" i="7"/>
  <c r="U19" i="7"/>
  <c r="Q20" i="7"/>
  <c r="R20" i="7"/>
  <c r="S20" i="7"/>
  <c r="T20" i="7"/>
  <c r="U20" i="7"/>
  <c r="Q21" i="7"/>
  <c r="R21" i="7"/>
  <c r="S21" i="7"/>
  <c r="T21" i="7"/>
  <c r="U21" i="7"/>
  <c r="Q22" i="7"/>
  <c r="R22" i="7"/>
  <c r="S22" i="7"/>
  <c r="T22" i="7"/>
  <c r="U22" i="7"/>
  <c r="Q23" i="7"/>
  <c r="R23" i="7"/>
  <c r="S23" i="7"/>
  <c r="T23" i="7"/>
  <c r="U23" i="7"/>
  <c r="Q24" i="7"/>
  <c r="R24" i="7"/>
  <c r="S24" i="7"/>
  <c r="T24" i="7"/>
  <c r="U24" i="7"/>
  <c r="Q25" i="7"/>
  <c r="R25" i="7"/>
  <c r="S25" i="7"/>
  <c r="T25" i="7"/>
  <c r="U25" i="7"/>
  <c r="Q26" i="7"/>
  <c r="R26" i="7"/>
  <c r="S26" i="7"/>
  <c r="T26" i="7"/>
  <c r="U26" i="7"/>
  <c r="Q27" i="7"/>
  <c r="R27" i="7"/>
  <c r="S27" i="7"/>
  <c r="T27" i="7"/>
  <c r="U27" i="7"/>
  <c r="Q28" i="7"/>
  <c r="R28" i="7"/>
  <c r="S28" i="7"/>
  <c r="T28" i="7"/>
  <c r="U28" i="7"/>
  <c r="Q29" i="7"/>
  <c r="R29" i="7"/>
  <c r="S29" i="7"/>
  <c r="T29" i="7"/>
  <c r="U29" i="7"/>
  <c r="Q30" i="7"/>
  <c r="R30" i="7"/>
  <c r="S30" i="7"/>
  <c r="T30" i="7"/>
  <c r="U30" i="7"/>
  <c r="Q31" i="7"/>
  <c r="R31" i="7"/>
  <c r="S31" i="7"/>
  <c r="T31" i="7"/>
  <c r="U31" i="7"/>
  <c r="Q32" i="7"/>
  <c r="R32" i="7"/>
  <c r="S32" i="7"/>
  <c r="T32" i="7"/>
  <c r="U32" i="7"/>
  <c r="Q33" i="7"/>
  <c r="R33" i="7"/>
  <c r="S33" i="7"/>
  <c r="T33" i="7"/>
  <c r="U33" i="7"/>
  <c r="Q34" i="7"/>
  <c r="R34" i="7"/>
  <c r="S34" i="7"/>
  <c r="T34" i="7"/>
  <c r="U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X35" i="7"/>
  <c r="Y35" i="7"/>
  <c r="Z35" i="7"/>
  <c r="AA35" i="7"/>
  <c r="Q4" i="6"/>
  <c r="Q35" i="6" s="1"/>
  <c r="R4" i="6"/>
  <c r="S4" i="6"/>
  <c r="T4" i="6"/>
  <c r="Q5" i="6"/>
  <c r="R5" i="6"/>
  <c r="S5" i="6"/>
  <c r="S35" i="6" s="1"/>
  <c r="T5" i="6"/>
  <c r="T35" i="6" s="1"/>
  <c r="Q6" i="6"/>
  <c r="R6" i="6"/>
  <c r="S6" i="6"/>
  <c r="T6" i="6"/>
  <c r="Q7" i="6"/>
  <c r="R7" i="6"/>
  <c r="S7" i="6"/>
  <c r="T7" i="6"/>
  <c r="Q8" i="6"/>
  <c r="R8" i="6"/>
  <c r="S8" i="6"/>
  <c r="T8" i="6"/>
  <c r="B9" i="6"/>
  <c r="Q9" i="6" s="1"/>
  <c r="R9" i="6"/>
  <c r="R35" i="6" s="1"/>
  <c r="S9" i="6"/>
  <c r="T9" i="6"/>
  <c r="B10" i="6"/>
  <c r="Q10" i="6"/>
  <c r="R10" i="6"/>
  <c r="S10" i="6"/>
  <c r="T10" i="6"/>
  <c r="Q11" i="6"/>
  <c r="R11" i="6"/>
  <c r="S11" i="6"/>
  <c r="T11" i="6"/>
  <c r="Q12" i="6"/>
  <c r="R12" i="6"/>
  <c r="S12" i="6"/>
  <c r="T12" i="6"/>
  <c r="Q13" i="6"/>
  <c r="R13" i="6"/>
  <c r="S13" i="6"/>
  <c r="T13" i="6"/>
  <c r="Q14" i="6"/>
  <c r="R14" i="6"/>
  <c r="S14" i="6"/>
  <c r="T14" i="6"/>
  <c r="Q15" i="6"/>
  <c r="R15" i="6"/>
  <c r="S15" i="6"/>
  <c r="T15" i="6"/>
  <c r="Q16" i="6"/>
  <c r="R16" i="6"/>
  <c r="S16" i="6"/>
  <c r="T16" i="6"/>
  <c r="Q17" i="6"/>
  <c r="R17" i="6"/>
  <c r="S17" i="6"/>
  <c r="T17" i="6"/>
  <c r="Q18" i="6"/>
  <c r="R18" i="6"/>
  <c r="S18" i="6"/>
  <c r="T18" i="6"/>
  <c r="Q19" i="6"/>
  <c r="R19" i="6"/>
  <c r="S19" i="6"/>
  <c r="T19" i="6"/>
  <c r="Q20" i="6"/>
  <c r="R20" i="6"/>
  <c r="S20" i="6"/>
  <c r="T20" i="6"/>
  <c r="Q21" i="6"/>
  <c r="R21" i="6"/>
  <c r="S21" i="6"/>
  <c r="T21" i="6"/>
  <c r="Q22" i="6"/>
  <c r="R22" i="6"/>
  <c r="S22" i="6"/>
  <c r="T22" i="6"/>
  <c r="Q23" i="6"/>
  <c r="R23" i="6"/>
  <c r="S23" i="6"/>
  <c r="T23" i="6"/>
  <c r="Q24" i="6"/>
  <c r="R24" i="6"/>
  <c r="S24" i="6"/>
  <c r="T24" i="6"/>
  <c r="Q25" i="6"/>
  <c r="R25" i="6"/>
  <c r="S25" i="6"/>
  <c r="T25" i="6"/>
  <c r="Q26" i="6"/>
  <c r="R26" i="6"/>
  <c r="S26" i="6"/>
  <c r="T26" i="6"/>
  <c r="Q27" i="6"/>
  <c r="R27" i="6"/>
  <c r="S27" i="6"/>
  <c r="T27" i="6"/>
  <c r="Q28" i="6"/>
  <c r="R28" i="6"/>
  <c r="S28" i="6"/>
  <c r="T28" i="6"/>
  <c r="Q29" i="6"/>
  <c r="R29" i="6"/>
  <c r="S29" i="6"/>
  <c r="T29" i="6"/>
  <c r="Q30" i="6"/>
  <c r="R30" i="6"/>
  <c r="S30" i="6"/>
  <c r="T30" i="6"/>
  <c r="Q31" i="6"/>
  <c r="R31" i="6"/>
  <c r="S31" i="6"/>
  <c r="T31" i="6"/>
  <c r="Q32" i="6"/>
  <c r="R32" i="6"/>
  <c r="S32" i="6"/>
  <c r="T32" i="6"/>
  <c r="Q33" i="6"/>
  <c r="R33" i="6"/>
  <c r="S33" i="6"/>
  <c r="T33" i="6"/>
  <c r="Q34" i="6"/>
  <c r="R34" i="6"/>
  <c r="S34" i="6"/>
  <c r="T34" i="6"/>
  <c r="B35" i="6"/>
  <c r="C35" i="6"/>
  <c r="D35" i="6"/>
  <c r="E35" i="6"/>
  <c r="G35" i="6"/>
  <c r="H35" i="6"/>
  <c r="I35" i="6"/>
  <c r="J35" i="6"/>
  <c r="L35" i="6"/>
  <c r="M35" i="6"/>
  <c r="N35" i="6"/>
  <c r="O35" i="6"/>
  <c r="W35" i="6"/>
  <c r="X35" i="6"/>
  <c r="Y35" i="6"/>
  <c r="Z35" i="6"/>
  <c r="D4" i="3"/>
  <c r="E4" i="3"/>
  <c r="Q4" i="3"/>
  <c r="Q35" i="3" s="1"/>
  <c r="R4" i="3"/>
  <c r="S4" i="3"/>
  <c r="S35" i="3" s="1"/>
  <c r="T4" i="3"/>
  <c r="Q5" i="3"/>
  <c r="R5" i="3"/>
  <c r="S5" i="3"/>
  <c r="T5" i="3"/>
  <c r="Q6" i="3"/>
  <c r="R6" i="3"/>
  <c r="S6" i="3"/>
  <c r="T6" i="3"/>
  <c r="Q7" i="3"/>
  <c r="R7" i="3"/>
  <c r="S7" i="3"/>
  <c r="T7" i="3"/>
  <c r="Q8" i="3"/>
  <c r="R8" i="3"/>
  <c r="S8" i="3"/>
  <c r="T8" i="3"/>
  <c r="Q9" i="3"/>
  <c r="R9" i="3"/>
  <c r="S9" i="3"/>
  <c r="T9" i="3"/>
  <c r="Q10" i="3"/>
  <c r="R10" i="3"/>
  <c r="S10" i="3"/>
  <c r="T10" i="3"/>
  <c r="Q11" i="3"/>
  <c r="R11" i="3"/>
  <c r="S11" i="3"/>
  <c r="T11" i="3"/>
  <c r="Q12" i="3"/>
  <c r="R12" i="3"/>
  <c r="S12" i="3"/>
  <c r="T12" i="3"/>
  <c r="Q13" i="3"/>
  <c r="R13" i="3"/>
  <c r="S13" i="3"/>
  <c r="T13" i="3"/>
  <c r="Q14" i="3"/>
  <c r="R14" i="3"/>
  <c r="S14" i="3"/>
  <c r="T14" i="3"/>
  <c r="Q15" i="3"/>
  <c r="R15" i="3"/>
  <c r="S15" i="3"/>
  <c r="T15" i="3"/>
  <c r="Q16" i="3"/>
  <c r="R16" i="3"/>
  <c r="S16" i="3"/>
  <c r="T16" i="3"/>
  <c r="Q17" i="3"/>
  <c r="R17" i="3"/>
  <c r="S17" i="3"/>
  <c r="T17" i="3"/>
  <c r="Q18" i="3"/>
  <c r="R18" i="3"/>
  <c r="S18" i="3"/>
  <c r="T18" i="3"/>
  <c r="Q19" i="3"/>
  <c r="R19" i="3"/>
  <c r="S19" i="3"/>
  <c r="T19" i="3"/>
  <c r="Q20" i="3"/>
  <c r="R20" i="3"/>
  <c r="S20" i="3"/>
  <c r="T20" i="3"/>
  <c r="Q21" i="3"/>
  <c r="R21" i="3"/>
  <c r="S21" i="3"/>
  <c r="T21" i="3"/>
  <c r="Q22" i="3"/>
  <c r="R22" i="3"/>
  <c r="S22" i="3"/>
  <c r="T22" i="3"/>
  <c r="Q23" i="3"/>
  <c r="R23" i="3"/>
  <c r="S23" i="3"/>
  <c r="T23" i="3"/>
  <c r="E24" i="3"/>
  <c r="T24" i="3" s="1"/>
  <c r="I24" i="3"/>
  <c r="J24" i="3"/>
  <c r="J35" i="3" s="1"/>
  <c r="Q24" i="3"/>
  <c r="R24" i="3"/>
  <c r="R35" i="3" s="1"/>
  <c r="S24" i="3"/>
  <c r="B25" i="3"/>
  <c r="Q25" i="3" s="1"/>
  <c r="D25" i="3"/>
  <c r="R25" i="3"/>
  <c r="S25" i="3"/>
  <c r="T25" i="3"/>
  <c r="Q26" i="3"/>
  <c r="R26" i="3"/>
  <c r="S26" i="3"/>
  <c r="T26" i="3"/>
  <c r="Q27" i="3"/>
  <c r="R27" i="3"/>
  <c r="S27" i="3"/>
  <c r="T27" i="3"/>
  <c r="Q28" i="3"/>
  <c r="R28" i="3"/>
  <c r="S28" i="3"/>
  <c r="T28" i="3"/>
  <c r="Q29" i="3"/>
  <c r="R29" i="3"/>
  <c r="S29" i="3"/>
  <c r="T29" i="3"/>
  <c r="Q30" i="3"/>
  <c r="R30" i="3"/>
  <c r="S30" i="3"/>
  <c r="T30" i="3"/>
  <c r="Q31" i="3"/>
  <c r="R31" i="3"/>
  <c r="S31" i="3"/>
  <c r="T31" i="3"/>
  <c r="Q32" i="3"/>
  <c r="R32" i="3"/>
  <c r="S32" i="3"/>
  <c r="T32" i="3"/>
  <c r="Q33" i="3"/>
  <c r="R33" i="3"/>
  <c r="S33" i="3"/>
  <c r="T33" i="3"/>
  <c r="Q34" i="3"/>
  <c r="R34" i="3"/>
  <c r="S34" i="3"/>
  <c r="T34" i="3"/>
  <c r="B35" i="3"/>
  <c r="C35" i="3"/>
  <c r="D35" i="3"/>
  <c r="E35" i="3"/>
  <c r="G35" i="3"/>
  <c r="H35" i="3"/>
  <c r="I35" i="3"/>
  <c r="L35" i="3"/>
  <c r="M35" i="3"/>
  <c r="N35" i="3"/>
  <c r="O35" i="3"/>
  <c r="W35" i="3"/>
  <c r="X35" i="3"/>
  <c r="Y35" i="3"/>
  <c r="Z35" i="3"/>
  <c r="L4" i="5"/>
  <c r="Q4" i="5"/>
  <c r="R4" i="5"/>
  <c r="S4" i="5"/>
  <c r="T4" i="5"/>
  <c r="Q5" i="5"/>
  <c r="R5" i="5"/>
  <c r="R35" i="5" s="1"/>
  <c r="S5" i="5"/>
  <c r="T5" i="5"/>
  <c r="Q6" i="5"/>
  <c r="R6" i="5"/>
  <c r="S6" i="5"/>
  <c r="T6" i="5"/>
  <c r="Q7" i="5"/>
  <c r="R7" i="5"/>
  <c r="S7" i="5"/>
  <c r="T7" i="5"/>
  <c r="Q8" i="5"/>
  <c r="R8" i="5"/>
  <c r="S8" i="5"/>
  <c r="T8" i="5"/>
  <c r="Q9" i="5"/>
  <c r="R9" i="5"/>
  <c r="S9" i="5"/>
  <c r="T9" i="5"/>
  <c r="Q10" i="5"/>
  <c r="R10" i="5"/>
  <c r="S10" i="5"/>
  <c r="T10" i="5"/>
  <c r="Q11" i="5"/>
  <c r="R11" i="5"/>
  <c r="S11" i="5"/>
  <c r="T11" i="5"/>
  <c r="Q12" i="5"/>
  <c r="R12" i="5"/>
  <c r="S12" i="5"/>
  <c r="T12" i="5"/>
  <c r="Q13" i="5"/>
  <c r="R13" i="5"/>
  <c r="S13" i="5"/>
  <c r="T13" i="5"/>
  <c r="Q14" i="5"/>
  <c r="R14" i="5"/>
  <c r="S14" i="5"/>
  <c r="T14" i="5"/>
  <c r="Q15" i="5"/>
  <c r="R15" i="5"/>
  <c r="S15" i="5"/>
  <c r="T15" i="5"/>
  <c r="B16" i="5"/>
  <c r="Q16" i="5" s="1"/>
  <c r="R16" i="5"/>
  <c r="S16" i="5"/>
  <c r="T16" i="5"/>
  <c r="B17" i="5"/>
  <c r="Q17" i="5" s="1"/>
  <c r="R17" i="5"/>
  <c r="S17" i="5"/>
  <c r="T17" i="5"/>
  <c r="Q18" i="5"/>
  <c r="R18" i="5"/>
  <c r="S18" i="5"/>
  <c r="T18" i="5"/>
  <c r="T35" i="5" s="1"/>
  <c r="Q19" i="5"/>
  <c r="R19" i="5"/>
  <c r="S19" i="5"/>
  <c r="T19" i="5"/>
  <c r="Q20" i="5"/>
  <c r="R20" i="5"/>
  <c r="S20" i="5"/>
  <c r="T20" i="5"/>
  <c r="Q21" i="5"/>
  <c r="R21" i="5"/>
  <c r="S21" i="5"/>
  <c r="T21" i="5"/>
  <c r="Q22" i="5"/>
  <c r="R22" i="5"/>
  <c r="S22" i="5"/>
  <c r="T22" i="5"/>
  <c r="Q23" i="5"/>
  <c r="R23" i="5"/>
  <c r="S23" i="5"/>
  <c r="T23" i="5"/>
  <c r="Q24" i="5"/>
  <c r="R24" i="5"/>
  <c r="S24" i="5"/>
  <c r="T24" i="5"/>
  <c r="Q25" i="5"/>
  <c r="R25" i="5"/>
  <c r="S25" i="5"/>
  <c r="T25" i="5"/>
  <c r="Q26" i="5"/>
  <c r="R26" i="5"/>
  <c r="S26" i="5"/>
  <c r="T26" i="5"/>
  <c r="Q27" i="5"/>
  <c r="R27" i="5"/>
  <c r="S27" i="5"/>
  <c r="T27" i="5"/>
  <c r="B28" i="5"/>
  <c r="Q28" i="5" s="1"/>
  <c r="R28" i="5"/>
  <c r="S28" i="5"/>
  <c r="T28" i="5"/>
  <c r="Q29" i="5"/>
  <c r="R29" i="5"/>
  <c r="S29" i="5"/>
  <c r="T29" i="5"/>
  <c r="Q30" i="5"/>
  <c r="R30" i="5"/>
  <c r="S30" i="5"/>
  <c r="T30" i="5"/>
  <c r="Q31" i="5"/>
  <c r="R31" i="5"/>
  <c r="S31" i="5"/>
  <c r="T31" i="5"/>
  <c r="Q32" i="5"/>
  <c r="R32" i="5"/>
  <c r="S32" i="5"/>
  <c r="T32" i="5"/>
  <c r="Q33" i="5"/>
  <c r="R33" i="5"/>
  <c r="S33" i="5"/>
  <c r="T33" i="5"/>
  <c r="Q34" i="5"/>
  <c r="R34" i="5"/>
  <c r="S34" i="5"/>
  <c r="T34" i="5"/>
  <c r="C35" i="5"/>
  <c r="D35" i="5"/>
  <c r="E35" i="5"/>
  <c r="G35" i="5"/>
  <c r="H35" i="5"/>
  <c r="I35" i="5"/>
  <c r="J35" i="5"/>
  <c r="L35" i="5"/>
  <c r="M35" i="5"/>
  <c r="N35" i="5"/>
  <c r="O35" i="5"/>
  <c r="S35" i="5"/>
  <c r="W35" i="5"/>
  <c r="X35" i="5"/>
  <c r="Y35" i="5"/>
  <c r="Z35" i="5"/>
  <c r="E4" i="10"/>
  <c r="T4" i="10" s="1"/>
  <c r="T35" i="10" s="1"/>
  <c r="Q4" i="10"/>
  <c r="R4" i="10"/>
  <c r="R35" i="10" s="1"/>
  <c r="S4" i="10"/>
  <c r="S35" i="10" s="1"/>
  <c r="U4" i="10"/>
  <c r="Q5" i="10"/>
  <c r="R5" i="10"/>
  <c r="S5" i="10"/>
  <c r="T5" i="10"/>
  <c r="U5" i="10"/>
  <c r="U35" i="10" s="1"/>
  <c r="Q6" i="10"/>
  <c r="R6" i="10"/>
  <c r="S6" i="10"/>
  <c r="T6" i="10"/>
  <c r="U6" i="10"/>
  <c r="Q7" i="10"/>
  <c r="R7" i="10"/>
  <c r="S7" i="10"/>
  <c r="T7" i="10"/>
  <c r="U7" i="10"/>
  <c r="Q8" i="10"/>
  <c r="R8" i="10"/>
  <c r="S8" i="10"/>
  <c r="T8" i="10"/>
  <c r="U8" i="10"/>
  <c r="Q9" i="10"/>
  <c r="Q35" i="10" s="1"/>
  <c r="R9" i="10"/>
  <c r="S9" i="10"/>
  <c r="T9" i="10"/>
  <c r="U9" i="10"/>
  <c r="Q10" i="10"/>
  <c r="R10" i="10"/>
  <c r="S10" i="10"/>
  <c r="T10" i="10"/>
  <c r="U10" i="10"/>
  <c r="Q11" i="10"/>
  <c r="R11" i="10"/>
  <c r="S11" i="10"/>
  <c r="T11" i="10"/>
  <c r="U11" i="10"/>
  <c r="Q12" i="10"/>
  <c r="R12" i="10"/>
  <c r="S12" i="10"/>
  <c r="T12" i="10"/>
  <c r="U12" i="10"/>
  <c r="Q13" i="10"/>
  <c r="R13" i="10"/>
  <c r="S13" i="10"/>
  <c r="T13" i="10"/>
  <c r="U13" i="10"/>
  <c r="Q14" i="10"/>
  <c r="R14" i="10"/>
  <c r="S14" i="10"/>
  <c r="T14" i="10"/>
  <c r="U14" i="10"/>
  <c r="Q15" i="10"/>
  <c r="R15" i="10"/>
  <c r="S15" i="10"/>
  <c r="T15" i="10"/>
  <c r="U15" i="10"/>
  <c r="Q16" i="10"/>
  <c r="R16" i="10"/>
  <c r="S16" i="10"/>
  <c r="T16" i="10"/>
  <c r="U16" i="10"/>
  <c r="Q17" i="10"/>
  <c r="R17" i="10"/>
  <c r="S17" i="10"/>
  <c r="T17" i="10"/>
  <c r="U17" i="10"/>
  <c r="Q18" i="10"/>
  <c r="R18" i="10"/>
  <c r="S18" i="10"/>
  <c r="T18" i="10"/>
  <c r="U18" i="10"/>
  <c r="Q19" i="10"/>
  <c r="R19" i="10"/>
  <c r="S19" i="10"/>
  <c r="T19" i="10"/>
  <c r="U19" i="10"/>
  <c r="Q20" i="10"/>
  <c r="R20" i="10"/>
  <c r="S20" i="10"/>
  <c r="T20" i="10"/>
  <c r="U20" i="10"/>
  <c r="Q21" i="10"/>
  <c r="R21" i="10"/>
  <c r="S21" i="10"/>
  <c r="T21" i="10"/>
  <c r="U21" i="10"/>
  <c r="Q22" i="10"/>
  <c r="R22" i="10"/>
  <c r="S22" i="10"/>
  <c r="T22" i="10"/>
  <c r="U22" i="10"/>
  <c r="Q23" i="10"/>
  <c r="R23" i="10"/>
  <c r="S23" i="10"/>
  <c r="T23" i="10"/>
  <c r="U23" i="10"/>
  <c r="Q24" i="10"/>
  <c r="R24" i="10"/>
  <c r="S24" i="10"/>
  <c r="T24" i="10"/>
  <c r="U24" i="10"/>
  <c r="Q25" i="10"/>
  <c r="R25" i="10"/>
  <c r="S25" i="10"/>
  <c r="T25" i="10"/>
  <c r="U25" i="10"/>
  <c r="Q26" i="10"/>
  <c r="R26" i="10"/>
  <c r="S26" i="10"/>
  <c r="T26" i="10"/>
  <c r="U26" i="10"/>
  <c r="Q27" i="10"/>
  <c r="R27" i="10"/>
  <c r="S27" i="10"/>
  <c r="T27" i="10"/>
  <c r="U27" i="10"/>
  <c r="Q28" i="10"/>
  <c r="R28" i="10"/>
  <c r="S28" i="10"/>
  <c r="T28" i="10"/>
  <c r="U28" i="10"/>
  <c r="Q29" i="10"/>
  <c r="R29" i="10"/>
  <c r="S29" i="10"/>
  <c r="T29" i="10"/>
  <c r="U29" i="10"/>
  <c r="Q30" i="10"/>
  <c r="R30" i="10"/>
  <c r="S30" i="10"/>
  <c r="T30" i="10"/>
  <c r="U30" i="10"/>
  <c r="Q31" i="10"/>
  <c r="R31" i="10"/>
  <c r="S31" i="10"/>
  <c r="T31" i="10"/>
  <c r="U31" i="10"/>
  <c r="Q32" i="10"/>
  <c r="R32" i="10"/>
  <c r="S32" i="10"/>
  <c r="T32" i="10"/>
  <c r="U32" i="10"/>
  <c r="Q33" i="10"/>
  <c r="R33" i="10"/>
  <c r="S33" i="10"/>
  <c r="T33" i="10"/>
  <c r="U33" i="10"/>
  <c r="Q34" i="10"/>
  <c r="R34" i="10"/>
  <c r="S34" i="10"/>
  <c r="T34" i="10"/>
  <c r="U34" i="10"/>
  <c r="B35" i="10"/>
  <c r="C35" i="10"/>
  <c r="D35" i="10"/>
  <c r="E35" i="10"/>
  <c r="F35" i="10"/>
  <c r="G35" i="10"/>
  <c r="H35" i="10"/>
  <c r="I35" i="10"/>
  <c r="J35" i="10"/>
  <c r="K35" i="10"/>
  <c r="L35" i="10"/>
  <c r="M35" i="10"/>
  <c r="N35" i="10"/>
  <c r="O35" i="10"/>
  <c r="P35" i="10"/>
  <c r="X35" i="10"/>
  <c r="Y35" i="10"/>
  <c r="Z35" i="10"/>
  <c r="AA35" i="10"/>
  <c r="Q4" i="9"/>
  <c r="R4" i="9"/>
  <c r="S4" i="9"/>
  <c r="T4" i="9"/>
  <c r="U4" i="9"/>
  <c r="Q5" i="9"/>
  <c r="Q35" i="9" s="1"/>
  <c r="R5" i="9"/>
  <c r="R35" i="9" s="1"/>
  <c r="S5" i="9"/>
  <c r="S35" i="9" s="1"/>
  <c r="T5" i="9"/>
  <c r="U5" i="9"/>
  <c r="Q6" i="9"/>
  <c r="R6" i="9"/>
  <c r="S6" i="9"/>
  <c r="T6" i="9"/>
  <c r="U6" i="9"/>
  <c r="Q7" i="9"/>
  <c r="R7" i="9"/>
  <c r="S7" i="9"/>
  <c r="T7" i="9"/>
  <c r="U7" i="9"/>
  <c r="Q8" i="9"/>
  <c r="R8" i="9"/>
  <c r="S8" i="9"/>
  <c r="T8" i="9"/>
  <c r="T35" i="9" s="1"/>
  <c r="U8" i="9"/>
  <c r="Q9" i="9"/>
  <c r="R9" i="9"/>
  <c r="S9" i="9"/>
  <c r="T9" i="9"/>
  <c r="U9" i="9"/>
  <c r="Q10" i="9"/>
  <c r="R10" i="9"/>
  <c r="S10" i="9"/>
  <c r="T10" i="9"/>
  <c r="U10" i="9"/>
  <c r="Q11" i="9"/>
  <c r="R11" i="9"/>
  <c r="S11" i="9"/>
  <c r="T11" i="9"/>
  <c r="U11" i="9"/>
  <c r="Q12" i="9"/>
  <c r="R12" i="9"/>
  <c r="S12" i="9"/>
  <c r="T12" i="9"/>
  <c r="U12" i="9"/>
  <c r="Q13" i="9"/>
  <c r="R13" i="9"/>
  <c r="S13" i="9"/>
  <c r="T13" i="9"/>
  <c r="U13" i="9"/>
  <c r="Q14" i="9"/>
  <c r="R14" i="9"/>
  <c r="S14" i="9"/>
  <c r="T14" i="9"/>
  <c r="U14" i="9"/>
  <c r="Q15" i="9"/>
  <c r="R15" i="9"/>
  <c r="S15" i="9"/>
  <c r="T15" i="9"/>
  <c r="U15" i="9"/>
  <c r="Q16" i="9"/>
  <c r="R16" i="9"/>
  <c r="S16" i="9"/>
  <c r="T16" i="9"/>
  <c r="U16" i="9"/>
  <c r="Q17" i="9"/>
  <c r="R17" i="9"/>
  <c r="S17" i="9"/>
  <c r="T17" i="9"/>
  <c r="U17" i="9"/>
  <c r="Q18" i="9"/>
  <c r="R18" i="9"/>
  <c r="S18" i="9"/>
  <c r="T18" i="9"/>
  <c r="U18" i="9"/>
  <c r="Q19" i="9"/>
  <c r="R19" i="9"/>
  <c r="S19" i="9"/>
  <c r="T19" i="9"/>
  <c r="U19" i="9"/>
  <c r="Q20" i="9"/>
  <c r="R20" i="9"/>
  <c r="S20" i="9"/>
  <c r="T20" i="9"/>
  <c r="U20" i="9"/>
  <c r="Q21" i="9"/>
  <c r="R21" i="9"/>
  <c r="S21" i="9"/>
  <c r="T21" i="9"/>
  <c r="U21" i="9"/>
  <c r="Q22" i="9"/>
  <c r="R22" i="9"/>
  <c r="S22" i="9"/>
  <c r="T22" i="9"/>
  <c r="U22" i="9"/>
  <c r="Q23" i="9"/>
  <c r="R23" i="9"/>
  <c r="S23" i="9"/>
  <c r="T23" i="9"/>
  <c r="U23" i="9"/>
  <c r="Q24" i="9"/>
  <c r="R24" i="9"/>
  <c r="S24" i="9"/>
  <c r="T24" i="9"/>
  <c r="U24" i="9"/>
  <c r="Q25" i="9"/>
  <c r="R25" i="9"/>
  <c r="S25" i="9"/>
  <c r="T25" i="9"/>
  <c r="U25" i="9"/>
  <c r="Q26" i="9"/>
  <c r="R26" i="9"/>
  <c r="S26" i="9"/>
  <c r="T26" i="9"/>
  <c r="U26" i="9"/>
  <c r="Q27" i="9"/>
  <c r="R27" i="9"/>
  <c r="S27" i="9"/>
  <c r="T27" i="9"/>
  <c r="U27" i="9"/>
  <c r="Q28" i="9"/>
  <c r="R28" i="9"/>
  <c r="S28" i="9"/>
  <c r="T28" i="9"/>
  <c r="U28" i="9"/>
  <c r="Q29" i="9"/>
  <c r="R29" i="9"/>
  <c r="S29" i="9"/>
  <c r="T29" i="9"/>
  <c r="U29" i="9"/>
  <c r="Q30" i="9"/>
  <c r="R30" i="9"/>
  <c r="S30" i="9"/>
  <c r="T30" i="9"/>
  <c r="U30" i="9"/>
  <c r="Q31" i="9"/>
  <c r="R31" i="9"/>
  <c r="S31" i="9"/>
  <c r="T31" i="9"/>
  <c r="U31" i="9"/>
  <c r="Q32" i="9"/>
  <c r="R32" i="9"/>
  <c r="S32" i="9"/>
  <c r="T32" i="9"/>
  <c r="U32" i="9"/>
  <c r="Q33" i="9"/>
  <c r="R33" i="9"/>
  <c r="S33" i="9"/>
  <c r="T33" i="9"/>
  <c r="U33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U35" i="9"/>
  <c r="X35" i="9"/>
  <c r="Y35" i="9"/>
  <c r="Z35" i="9"/>
  <c r="AA35" i="9"/>
  <c r="Q35" i="5" l="1"/>
  <c r="T35" i="3"/>
  <c r="Q35" i="4"/>
  <c r="T35" i="4"/>
  <c r="B35" i="5"/>
  <c r="B35" i="4"/>
  <c r="S5" i="4"/>
  <c r="S35" i="4" s="1"/>
  <c r="S21" i="4"/>
</calcChain>
</file>

<file path=xl/sharedStrings.xml><?xml version="1.0" encoding="utf-8"?>
<sst xmlns="http://schemas.openxmlformats.org/spreadsheetml/2006/main" count="311" uniqueCount="22">
  <si>
    <t>Scheduled Imbalances</t>
  </si>
  <si>
    <t>Total</t>
  </si>
  <si>
    <t>Gas Day</t>
  </si>
  <si>
    <t>STX</t>
  </si>
  <si>
    <t>ETX</t>
  </si>
  <si>
    <t>WLA</t>
  </si>
  <si>
    <t>ELA</t>
  </si>
  <si>
    <t>Allocated Imbalances (2 day lag)</t>
  </si>
  <si>
    <t>FILE NAME:  O:\logistics\capacity\east\ne\TETCOIMB</t>
  </si>
  <si>
    <t>TETCO JANUARY IMBALANCES</t>
  </si>
  <si>
    <t>TETCO FEBRUARY IMBALANCES</t>
  </si>
  <si>
    <t>Transport</t>
  </si>
  <si>
    <t>Interconnect Cuts</t>
  </si>
  <si>
    <t>Percentage</t>
  </si>
  <si>
    <t>TETCO MARCH IMBALANCES</t>
  </si>
  <si>
    <t>Interconnect Cuts/Judy Imbalances</t>
  </si>
  <si>
    <t>TETCO APRIL IMBALANCES</t>
  </si>
  <si>
    <t xml:space="preserve"> </t>
  </si>
  <si>
    <t>TETCO MAY IMBALANCES</t>
  </si>
  <si>
    <t>Scheduled Imbalances-oc710</t>
  </si>
  <si>
    <t>Total-cb05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</si>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</sst>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1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b/>
      <sz val="12"/>
      <name val="Arial"/>
      <family val="2"/>
    </font>
    <font>
      <b/>
      <i/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4"/>
      <name val="Arial"/>
      <family val="2"/>
    </font>
    <font>
      <sz val="14"/>
      <name val="Arial"/>
    </font>
    <font>
      <sz val="14"/>
      <name val="Arial"/>
      <family val="2"/>
    </font>
    <font>
      <b/>
      <sz val="14"/>
      <color indexed="10"/>
      <name val="Arial"/>
      <family val="2"/>
    </font>
    <font>
      <b/>
      <i/>
      <sz val="14"/>
      <color indexed="10"/>
      <name val="Arial"/>
      <family val="2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5" xfId="0" applyBorder="1"/>
    <xf numFmtId="0" fontId="5" fillId="0" borderId="5" xfId="0" applyFont="1" applyBorder="1"/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6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9" xfId="0" applyBorder="1" applyAlignment="1">
      <alignment horizontal="center"/>
    </xf>
    <xf numFmtId="0" fontId="8" fillId="0" borderId="10" xfId="0" applyFont="1" applyBorder="1"/>
    <xf numFmtId="0" fontId="8" fillId="0" borderId="0" xfId="0" applyFont="1"/>
    <xf numFmtId="0" fontId="7" fillId="0" borderId="10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164" fontId="8" fillId="0" borderId="10" xfId="0" applyNumberFormat="1" applyFont="1" applyBorder="1" applyAlignment="1">
      <alignment horizontal="center"/>
    </xf>
    <xf numFmtId="164" fontId="9" fillId="0" borderId="10" xfId="0" applyNumberFormat="1" applyFont="1" applyBorder="1" applyAlignment="1">
      <alignment horizontal="center"/>
    </xf>
    <xf numFmtId="164" fontId="10" fillId="0" borderId="10" xfId="0" applyNumberFormat="1" applyFont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164" fontId="8" fillId="0" borderId="10" xfId="0" applyNumberFormat="1" applyFont="1" applyBorder="1"/>
    <xf numFmtId="0" fontId="12" fillId="0" borderId="10" xfId="0" applyFont="1" applyBorder="1" applyAlignment="1">
      <alignment horizontal="left"/>
    </xf>
    <xf numFmtId="164" fontId="8" fillId="0" borderId="0" xfId="0" applyNumberFormat="1" applyFont="1"/>
    <xf numFmtId="0" fontId="7" fillId="2" borderId="10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164" fontId="10" fillId="2" borderId="10" xfId="0" applyNumberFormat="1" applyFont="1" applyFill="1" applyBorder="1" applyAlignment="1">
      <alignment horizontal="center"/>
    </xf>
    <xf numFmtId="0" fontId="8" fillId="2" borderId="10" xfId="0" applyFont="1" applyFill="1" applyBorder="1"/>
    <xf numFmtId="0" fontId="8" fillId="2" borderId="0" xfId="0" applyFont="1" applyFill="1"/>
    <xf numFmtId="0" fontId="9" fillId="2" borderId="10" xfId="0" applyFont="1" applyFill="1" applyBorder="1" applyAlignment="1">
      <alignment horizontal="center"/>
    </xf>
    <xf numFmtId="0" fontId="11" fillId="2" borderId="10" xfId="0" applyFont="1" applyFill="1" applyBorder="1"/>
    <xf numFmtId="0" fontId="8" fillId="2" borderId="0" xfId="0" applyFont="1" applyFill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164" fontId="10" fillId="0" borderId="10" xfId="0" applyNumberFormat="1" applyFont="1" applyFill="1" applyBorder="1" applyAlignment="1">
      <alignment horizontal="center"/>
    </xf>
    <xf numFmtId="0" fontId="8" fillId="0" borderId="10" xfId="0" applyFont="1" applyFill="1" applyBorder="1"/>
    <xf numFmtId="164" fontId="8" fillId="0" borderId="10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Fill="1"/>
    <xf numFmtId="3" fontId="8" fillId="2" borderId="10" xfId="0" applyNumberFormat="1" applyFont="1" applyFill="1" applyBorder="1" applyAlignment="1">
      <alignment horizontal="center"/>
    </xf>
    <xf numFmtId="3" fontId="10" fillId="2" borderId="10" xfId="0" applyNumberFormat="1" applyFont="1" applyFill="1" applyBorder="1" applyAlignment="1">
      <alignment horizontal="center"/>
    </xf>
    <xf numFmtId="3" fontId="9" fillId="0" borderId="10" xfId="0" applyNumberFormat="1" applyFont="1" applyFill="1" applyBorder="1" applyAlignment="1">
      <alignment horizontal="center"/>
    </xf>
    <xf numFmtId="3" fontId="8" fillId="0" borderId="10" xfId="0" applyNumberFormat="1" applyFont="1" applyFill="1" applyBorder="1" applyAlignment="1">
      <alignment horizontal="center"/>
    </xf>
    <xf numFmtId="3" fontId="10" fillId="0" borderId="10" xfId="0" applyNumberFormat="1" applyFont="1" applyFill="1" applyBorder="1" applyAlignment="1">
      <alignment horizontal="center"/>
    </xf>
    <xf numFmtId="3" fontId="9" fillId="2" borderId="10" xfId="0" applyNumberFormat="1" applyFont="1" applyFill="1" applyBorder="1" applyAlignment="1">
      <alignment horizontal="center"/>
    </xf>
    <xf numFmtId="3" fontId="8" fillId="0" borderId="10" xfId="0" applyNumberFormat="1" applyFont="1" applyFill="1" applyBorder="1"/>
    <xf numFmtId="3" fontId="8" fillId="2" borderId="10" xfId="0" applyNumberFormat="1" applyFont="1" applyFill="1" applyBorder="1"/>
    <xf numFmtId="3" fontId="8" fillId="0" borderId="10" xfId="0" applyNumberFormat="1" applyFont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3" fontId="8" fillId="2" borderId="11" xfId="0" applyNumberFormat="1" applyFont="1" applyFill="1" applyBorder="1" applyAlignment="1">
      <alignment horizontal="center"/>
    </xf>
    <xf numFmtId="3" fontId="10" fillId="2" borderId="11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/>
    <xf numFmtId="0" fontId="8" fillId="0" borderId="12" xfId="0" applyFont="1" applyFill="1" applyBorder="1" applyAlignment="1">
      <alignment horizontal="center"/>
    </xf>
    <xf numFmtId="0" fontId="8" fillId="0" borderId="12" xfId="0" applyFont="1" applyFill="1" applyBorder="1"/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164" fontId="7" fillId="0" borderId="10" xfId="0" applyNumberFormat="1" applyFont="1" applyBorder="1" applyAlignment="1">
      <alignment horizontal="center"/>
    </xf>
    <xf numFmtId="0" fontId="7" fillId="0" borderId="13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7" fillId="0" borderId="1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7"/>
  <sheetViews>
    <sheetView workbookViewId="0">
      <selection sqref="A1:O1"/>
    </sheetView>
  </sheetViews>
  <sheetFormatPr defaultRowHeight="12.75" x14ac:dyDescent="0.2"/>
  <cols>
    <col min="1" max="1" width="11.7109375" style="1" customWidth="1"/>
    <col min="2" max="2" width="10.140625" customWidth="1"/>
    <col min="3" max="3" width="10.7109375" customWidth="1"/>
    <col min="4" max="5" width="10.5703125" customWidth="1"/>
    <col min="7" max="7" width="10.140625" customWidth="1"/>
    <col min="8" max="8" width="10.28515625" customWidth="1"/>
    <col min="9" max="9" width="9.85546875" customWidth="1"/>
    <col min="10" max="10" width="10" customWidth="1"/>
    <col min="12" max="12" width="10.140625" customWidth="1"/>
    <col min="13" max="13" width="9.85546875" customWidth="1"/>
    <col min="14" max="14" width="10.140625" customWidth="1"/>
    <col min="15" max="15" width="10.28515625" customWidth="1"/>
  </cols>
  <sheetData>
    <row r="1" spans="1:15" ht="15.75" x14ac:dyDescent="0.25">
      <c r="A1" s="82" t="s">
        <v>9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1:15" ht="13.5" thickBot="1" x14ac:dyDescent="0.25">
      <c r="A2" s="5" t="s">
        <v>2</v>
      </c>
      <c r="B2" s="81" t="s">
        <v>0</v>
      </c>
      <c r="C2" s="81"/>
      <c r="D2" s="81"/>
      <c r="E2" s="81"/>
      <c r="F2" s="3"/>
      <c r="G2" s="81" t="s">
        <v>7</v>
      </c>
      <c r="H2" s="81"/>
      <c r="I2" s="81"/>
      <c r="J2" s="81"/>
      <c r="L2" s="81" t="s">
        <v>1</v>
      </c>
      <c r="M2" s="81"/>
      <c r="N2" s="81"/>
      <c r="O2" s="81"/>
    </row>
    <row r="3" spans="1:15" ht="13.5" thickTop="1" x14ac:dyDescent="0.2">
      <c r="A3" s="2"/>
      <c r="B3" s="6" t="s">
        <v>3</v>
      </c>
      <c r="C3" s="7" t="s">
        <v>4</v>
      </c>
      <c r="D3" s="7" t="s">
        <v>5</v>
      </c>
      <c r="E3" s="7" t="s">
        <v>6</v>
      </c>
      <c r="G3" s="6" t="s">
        <v>3</v>
      </c>
      <c r="H3" s="7" t="s">
        <v>4</v>
      </c>
      <c r="I3" s="7" t="s">
        <v>5</v>
      </c>
      <c r="J3" s="7" t="s">
        <v>6</v>
      </c>
      <c r="L3" s="6" t="s">
        <v>3</v>
      </c>
      <c r="M3" s="7" t="s">
        <v>4</v>
      </c>
      <c r="N3" s="7" t="s">
        <v>5</v>
      </c>
      <c r="O3" s="7" t="s">
        <v>6</v>
      </c>
    </row>
    <row r="4" spans="1:15" x14ac:dyDescent="0.2">
      <c r="A4" s="1">
        <v>1</v>
      </c>
      <c r="B4" s="1">
        <v>3603</v>
      </c>
      <c r="C4" s="1">
        <v>-2860</v>
      </c>
      <c r="D4" s="1">
        <v>3750</v>
      </c>
      <c r="E4" s="1">
        <v>-6194</v>
      </c>
      <c r="F4" s="1"/>
      <c r="G4" s="1">
        <v>43</v>
      </c>
      <c r="H4" s="1">
        <v>-308</v>
      </c>
      <c r="I4" s="1">
        <v>-2561</v>
      </c>
      <c r="J4" s="1">
        <v>-745</v>
      </c>
      <c r="K4" s="1"/>
      <c r="L4" s="1">
        <f>B4+G4</f>
        <v>3646</v>
      </c>
      <c r="M4" s="1">
        <f>C4+H4</f>
        <v>-3168</v>
      </c>
      <c r="N4" s="1">
        <f>D4+I4</f>
        <v>1189</v>
      </c>
      <c r="O4" s="1">
        <f>E4+J4</f>
        <v>-6939</v>
      </c>
    </row>
    <row r="5" spans="1:15" x14ac:dyDescent="0.2">
      <c r="A5" s="1">
        <v>2</v>
      </c>
      <c r="B5" s="1">
        <v>3603</v>
      </c>
      <c r="C5" s="1">
        <v>-2860</v>
      </c>
      <c r="D5" s="1">
        <v>3750</v>
      </c>
      <c r="E5" s="1">
        <v>-6194</v>
      </c>
      <c r="F5" s="1"/>
      <c r="G5" s="1">
        <v>50</v>
      </c>
      <c r="H5" s="1">
        <v>-419</v>
      </c>
      <c r="I5" s="1">
        <v>-5095</v>
      </c>
      <c r="J5" s="1">
        <v>460</v>
      </c>
      <c r="K5" s="1"/>
      <c r="L5" s="1">
        <f>B5+G5</f>
        <v>3653</v>
      </c>
      <c r="M5" s="1">
        <f t="shared" ref="M5:M34" si="0">C5+H5</f>
        <v>-3279</v>
      </c>
      <c r="N5" s="1">
        <f t="shared" ref="N5:N34" si="1">D5+I5</f>
        <v>-1345</v>
      </c>
      <c r="O5" s="1">
        <f>E5+J5</f>
        <v>-5734</v>
      </c>
    </row>
    <row r="6" spans="1:15" x14ac:dyDescent="0.2">
      <c r="A6" s="1">
        <v>3</v>
      </c>
      <c r="B6" s="1">
        <v>-76</v>
      </c>
      <c r="C6" s="1">
        <v>40</v>
      </c>
      <c r="D6" s="1">
        <v>77</v>
      </c>
      <c r="E6" s="1">
        <v>1</v>
      </c>
      <c r="F6" s="1"/>
      <c r="G6" s="1">
        <v>54</v>
      </c>
      <c r="H6" s="1">
        <v>-364</v>
      </c>
      <c r="I6" s="1">
        <v>-3283</v>
      </c>
      <c r="J6" s="1">
        <v>-321</v>
      </c>
      <c r="K6" s="1"/>
      <c r="L6" s="1">
        <f t="shared" ref="L6:M34" si="2">B6+G6</f>
        <v>-22</v>
      </c>
      <c r="M6" s="1">
        <f t="shared" si="0"/>
        <v>-324</v>
      </c>
      <c r="N6" s="1">
        <f t="shared" si="1"/>
        <v>-3206</v>
      </c>
      <c r="O6" s="1">
        <f t="shared" ref="O6:O34" si="3">E6+J6</f>
        <v>-320</v>
      </c>
    </row>
    <row r="7" spans="1:15" x14ac:dyDescent="0.2">
      <c r="A7" s="1">
        <v>4</v>
      </c>
      <c r="B7" s="1">
        <v>-2189</v>
      </c>
      <c r="C7" s="1">
        <v>140</v>
      </c>
      <c r="D7" s="1">
        <v>-6283</v>
      </c>
      <c r="E7" s="1">
        <v>6333</v>
      </c>
      <c r="F7" s="1"/>
      <c r="G7" s="1">
        <v>44</v>
      </c>
      <c r="H7" s="1">
        <v>-250</v>
      </c>
      <c r="I7" s="1">
        <v>-3635</v>
      </c>
      <c r="J7" s="1">
        <v>1178</v>
      </c>
      <c r="K7" s="1"/>
      <c r="L7" s="1">
        <f t="shared" si="2"/>
        <v>-2145</v>
      </c>
      <c r="M7" s="1">
        <f t="shared" si="0"/>
        <v>-110</v>
      </c>
      <c r="N7" s="1">
        <f t="shared" si="1"/>
        <v>-9918</v>
      </c>
      <c r="O7" s="1">
        <f t="shared" si="3"/>
        <v>7511</v>
      </c>
    </row>
    <row r="8" spans="1:15" x14ac:dyDescent="0.2">
      <c r="A8" s="1">
        <v>5</v>
      </c>
      <c r="B8" s="1">
        <v>0</v>
      </c>
      <c r="C8" s="1">
        <v>-71</v>
      </c>
      <c r="D8" s="1">
        <v>-556</v>
      </c>
      <c r="E8" s="1">
        <v>-1297</v>
      </c>
      <c r="F8" s="1"/>
      <c r="G8" s="1">
        <v>71</v>
      </c>
      <c r="H8" s="1">
        <v>-211</v>
      </c>
      <c r="I8" s="1">
        <v>-2991</v>
      </c>
      <c r="J8" s="1">
        <v>699</v>
      </c>
      <c r="K8" s="1"/>
      <c r="L8" s="1">
        <f t="shared" si="2"/>
        <v>71</v>
      </c>
      <c r="M8" s="1">
        <f t="shared" si="0"/>
        <v>-282</v>
      </c>
      <c r="N8" s="1">
        <f t="shared" si="1"/>
        <v>-3547</v>
      </c>
      <c r="O8" s="1">
        <f t="shared" si="3"/>
        <v>-598</v>
      </c>
    </row>
    <row r="9" spans="1:15" x14ac:dyDescent="0.2">
      <c r="A9" s="1">
        <v>6</v>
      </c>
      <c r="B9" s="1">
        <v>0</v>
      </c>
      <c r="C9" s="1">
        <v>-571</v>
      </c>
      <c r="D9" s="1">
        <v>217</v>
      </c>
      <c r="E9" s="1">
        <v>0</v>
      </c>
      <c r="F9" s="1"/>
      <c r="G9" s="1">
        <v>58</v>
      </c>
      <c r="H9" s="1">
        <v>-109</v>
      </c>
      <c r="I9" s="1">
        <v>-1802</v>
      </c>
      <c r="J9" s="1">
        <v>1690</v>
      </c>
      <c r="K9" s="1"/>
      <c r="L9" s="1">
        <f t="shared" si="2"/>
        <v>58</v>
      </c>
      <c r="M9" s="1">
        <f t="shared" si="0"/>
        <v>-680</v>
      </c>
      <c r="N9" s="1">
        <f t="shared" si="1"/>
        <v>-1585</v>
      </c>
      <c r="O9" s="1">
        <f t="shared" si="3"/>
        <v>1690</v>
      </c>
    </row>
    <row r="10" spans="1:15" x14ac:dyDescent="0.2">
      <c r="A10" s="1">
        <v>7</v>
      </c>
      <c r="B10" s="1">
        <v>0</v>
      </c>
      <c r="C10" s="1">
        <v>-571</v>
      </c>
      <c r="D10" s="1">
        <v>250</v>
      </c>
      <c r="E10" s="1">
        <v>0</v>
      </c>
      <c r="F10" s="1"/>
      <c r="G10" s="1">
        <v>75</v>
      </c>
      <c r="H10" s="1">
        <v>-142</v>
      </c>
      <c r="I10" s="1">
        <v>2992</v>
      </c>
      <c r="J10" s="1">
        <v>1695</v>
      </c>
      <c r="K10" s="1"/>
      <c r="L10" s="1">
        <f t="shared" si="2"/>
        <v>75</v>
      </c>
      <c r="M10" s="1">
        <f t="shared" si="0"/>
        <v>-713</v>
      </c>
      <c r="N10" s="1">
        <f t="shared" si="1"/>
        <v>3242</v>
      </c>
      <c r="O10" s="1">
        <f t="shared" si="3"/>
        <v>1695</v>
      </c>
    </row>
    <row r="11" spans="1:15" x14ac:dyDescent="0.2">
      <c r="A11" s="1">
        <v>8</v>
      </c>
      <c r="B11" s="1">
        <v>0</v>
      </c>
      <c r="C11" s="1">
        <v>-571</v>
      </c>
      <c r="D11" s="1">
        <v>217</v>
      </c>
      <c r="E11" s="1">
        <v>0</v>
      </c>
      <c r="F11" s="1"/>
      <c r="G11" s="1">
        <v>74</v>
      </c>
      <c r="H11" s="1">
        <v>-115</v>
      </c>
      <c r="I11" s="1">
        <v>1431</v>
      </c>
      <c r="J11" s="1">
        <v>1830</v>
      </c>
      <c r="K11" s="1"/>
      <c r="L11" s="1">
        <f t="shared" si="2"/>
        <v>74</v>
      </c>
      <c r="M11" s="1">
        <f t="shared" si="0"/>
        <v>-686</v>
      </c>
      <c r="N11" s="1">
        <f t="shared" si="1"/>
        <v>1648</v>
      </c>
      <c r="O11" s="1">
        <f t="shared" si="3"/>
        <v>1830</v>
      </c>
    </row>
    <row r="12" spans="1:15" x14ac:dyDescent="0.2">
      <c r="A12" s="1">
        <v>9</v>
      </c>
      <c r="B12" s="1">
        <v>-1</v>
      </c>
      <c r="C12" s="1">
        <v>-71</v>
      </c>
      <c r="D12" s="1">
        <v>-737</v>
      </c>
      <c r="E12" s="1">
        <v>0</v>
      </c>
      <c r="F12" s="1"/>
      <c r="G12" s="1">
        <v>71</v>
      </c>
      <c r="H12" s="1">
        <v>-157</v>
      </c>
      <c r="I12" s="1">
        <v>2442</v>
      </c>
      <c r="J12" s="1">
        <v>2265</v>
      </c>
      <c r="K12" s="1"/>
      <c r="L12" s="1">
        <f t="shared" si="2"/>
        <v>70</v>
      </c>
      <c r="M12" s="1">
        <f t="shared" si="0"/>
        <v>-228</v>
      </c>
      <c r="N12" s="1">
        <f t="shared" si="1"/>
        <v>1705</v>
      </c>
      <c r="O12" s="1">
        <f t="shared" si="3"/>
        <v>2265</v>
      </c>
    </row>
    <row r="13" spans="1:15" x14ac:dyDescent="0.2">
      <c r="A13" s="1">
        <v>10</v>
      </c>
      <c r="B13" s="1">
        <v>4517</v>
      </c>
      <c r="C13" s="1">
        <v>-71</v>
      </c>
      <c r="D13" s="1">
        <v>-5034</v>
      </c>
      <c r="E13" s="1">
        <v>1000</v>
      </c>
      <c r="F13" s="1"/>
      <c r="G13" s="1">
        <v>72</v>
      </c>
      <c r="H13" s="1">
        <v>-91</v>
      </c>
      <c r="I13" s="1">
        <v>6392</v>
      </c>
      <c r="J13" s="1">
        <v>2014</v>
      </c>
      <c r="K13" s="1"/>
      <c r="L13" s="1">
        <f t="shared" si="2"/>
        <v>4589</v>
      </c>
      <c r="M13" s="1">
        <f t="shared" si="0"/>
        <v>-162</v>
      </c>
      <c r="N13" s="1">
        <f t="shared" si="1"/>
        <v>1358</v>
      </c>
      <c r="O13" s="1">
        <f t="shared" si="3"/>
        <v>3014</v>
      </c>
    </row>
    <row r="14" spans="1:15" x14ac:dyDescent="0.2">
      <c r="A14" s="1">
        <v>11</v>
      </c>
      <c r="B14" s="1">
        <v>17</v>
      </c>
      <c r="C14" s="1">
        <v>29</v>
      </c>
      <c r="D14" s="1">
        <v>340</v>
      </c>
      <c r="E14" s="1">
        <v>-153</v>
      </c>
      <c r="F14" s="1"/>
      <c r="G14" s="1">
        <v>76</v>
      </c>
      <c r="H14" s="1">
        <v>-182</v>
      </c>
      <c r="I14" s="1">
        <v>4146</v>
      </c>
      <c r="J14" s="1">
        <v>2297</v>
      </c>
      <c r="K14" s="1"/>
      <c r="L14" s="1">
        <f t="shared" si="2"/>
        <v>93</v>
      </c>
      <c r="M14" s="1">
        <f t="shared" si="0"/>
        <v>-153</v>
      </c>
      <c r="N14" s="1">
        <f t="shared" si="1"/>
        <v>4486</v>
      </c>
      <c r="O14" s="1">
        <f t="shared" si="3"/>
        <v>2144</v>
      </c>
    </row>
    <row r="15" spans="1:15" x14ac:dyDescent="0.2">
      <c r="A15" s="1">
        <v>12</v>
      </c>
      <c r="B15" s="1">
        <v>-2202</v>
      </c>
      <c r="C15" s="1">
        <v>-2228</v>
      </c>
      <c r="D15" s="1">
        <v>2066</v>
      </c>
      <c r="E15" s="1">
        <v>9540</v>
      </c>
      <c r="F15" s="1"/>
      <c r="G15" s="1">
        <v>72</v>
      </c>
      <c r="H15" s="1">
        <v>-100</v>
      </c>
      <c r="I15" s="1">
        <v>1919</v>
      </c>
      <c r="J15" s="1">
        <v>1409</v>
      </c>
      <c r="K15" s="1"/>
      <c r="L15" s="1">
        <f t="shared" si="2"/>
        <v>-2130</v>
      </c>
      <c r="M15" s="1">
        <f t="shared" si="0"/>
        <v>-2328</v>
      </c>
      <c r="N15" s="1">
        <f t="shared" si="1"/>
        <v>3985</v>
      </c>
      <c r="O15" s="1">
        <f t="shared" si="3"/>
        <v>10949</v>
      </c>
    </row>
    <row r="16" spans="1:15" x14ac:dyDescent="0.2">
      <c r="A16" s="1">
        <v>13</v>
      </c>
      <c r="B16" s="1">
        <v>-554</v>
      </c>
      <c r="C16" s="1">
        <v>-3071</v>
      </c>
      <c r="D16" s="1">
        <v>1958</v>
      </c>
      <c r="E16" s="1">
        <v>2422</v>
      </c>
      <c r="F16" s="1"/>
      <c r="G16" s="1">
        <v>52</v>
      </c>
      <c r="H16" s="1">
        <v>-61</v>
      </c>
      <c r="I16" s="1">
        <v>3608</v>
      </c>
      <c r="J16" s="1">
        <v>857</v>
      </c>
      <c r="K16" s="1"/>
      <c r="L16" s="1">
        <f t="shared" si="2"/>
        <v>-502</v>
      </c>
      <c r="M16" s="1">
        <f>C17+H16</f>
        <v>-3132</v>
      </c>
      <c r="N16" s="1">
        <f t="shared" si="1"/>
        <v>5566</v>
      </c>
      <c r="O16" s="1">
        <f t="shared" si="3"/>
        <v>3279</v>
      </c>
    </row>
    <row r="17" spans="1:15" x14ac:dyDescent="0.2">
      <c r="A17" s="1">
        <v>14</v>
      </c>
      <c r="B17" s="1">
        <v>-554</v>
      </c>
      <c r="C17" s="1">
        <v>-3071</v>
      </c>
      <c r="D17" s="1">
        <v>1958</v>
      </c>
      <c r="E17" s="1">
        <v>2422</v>
      </c>
      <c r="F17" s="1"/>
      <c r="G17" s="1">
        <v>50</v>
      </c>
      <c r="H17" s="1">
        <v>-120</v>
      </c>
      <c r="I17" s="1">
        <v>3329</v>
      </c>
      <c r="J17" s="1">
        <v>1669</v>
      </c>
      <c r="K17" s="1"/>
      <c r="L17" s="1">
        <f t="shared" si="2"/>
        <v>-504</v>
      </c>
      <c r="M17" s="1">
        <f t="shared" si="2"/>
        <v>-3191</v>
      </c>
      <c r="N17" s="1">
        <f t="shared" si="1"/>
        <v>5287</v>
      </c>
      <c r="O17" s="1">
        <f t="shared" si="3"/>
        <v>4091</v>
      </c>
    </row>
    <row r="18" spans="1:15" x14ac:dyDescent="0.2">
      <c r="A18" s="1">
        <v>15</v>
      </c>
      <c r="B18" s="1">
        <v>-554</v>
      </c>
      <c r="C18" s="1">
        <v>-3071</v>
      </c>
      <c r="D18" s="1">
        <v>1925</v>
      </c>
      <c r="E18" s="1">
        <v>2422</v>
      </c>
      <c r="F18" s="1"/>
      <c r="G18" s="1">
        <v>71</v>
      </c>
      <c r="H18" s="1">
        <v>-121</v>
      </c>
      <c r="I18" s="1">
        <v>-11150</v>
      </c>
      <c r="J18" s="1">
        <v>1685</v>
      </c>
      <c r="K18" s="1"/>
      <c r="L18" s="1">
        <f t="shared" si="2"/>
        <v>-483</v>
      </c>
      <c r="M18" s="1">
        <f t="shared" si="0"/>
        <v>-3192</v>
      </c>
      <c r="N18" s="1">
        <f t="shared" si="1"/>
        <v>-9225</v>
      </c>
      <c r="O18" s="1">
        <f t="shared" si="3"/>
        <v>4107</v>
      </c>
    </row>
    <row r="19" spans="1:15" x14ac:dyDescent="0.2">
      <c r="A19" s="1">
        <v>16</v>
      </c>
      <c r="B19" s="1">
        <v>-554</v>
      </c>
      <c r="C19" s="1">
        <v>-3071</v>
      </c>
      <c r="D19" s="1">
        <v>1925</v>
      </c>
      <c r="E19" s="1">
        <v>2394</v>
      </c>
      <c r="F19" s="1"/>
      <c r="G19" s="1">
        <v>69</v>
      </c>
      <c r="H19" s="1">
        <v>-33</v>
      </c>
      <c r="I19" s="1">
        <v>-12925</v>
      </c>
      <c r="J19" s="1">
        <v>1751</v>
      </c>
      <c r="K19" s="1"/>
      <c r="L19" s="1">
        <f t="shared" si="2"/>
        <v>-485</v>
      </c>
      <c r="M19" s="1">
        <f t="shared" si="0"/>
        <v>-3104</v>
      </c>
      <c r="N19" s="1">
        <f t="shared" si="1"/>
        <v>-11000</v>
      </c>
      <c r="O19" s="1">
        <f t="shared" si="3"/>
        <v>4145</v>
      </c>
    </row>
    <row r="20" spans="1:15" x14ac:dyDescent="0.2">
      <c r="A20" s="1">
        <v>17</v>
      </c>
      <c r="B20" s="1">
        <v>3446</v>
      </c>
      <c r="C20" s="1">
        <v>1929</v>
      </c>
      <c r="D20" s="1">
        <v>-5839</v>
      </c>
      <c r="E20" s="1">
        <v>177</v>
      </c>
      <c r="F20" s="1"/>
      <c r="G20" s="1">
        <v>64</v>
      </c>
      <c r="H20" s="1">
        <v>-306</v>
      </c>
      <c r="I20" s="1">
        <v>-12099</v>
      </c>
      <c r="J20" s="1">
        <v>1296</v>
      </c>
      <c r="K20" s="1"/>
      <c r="L20" s="1">
        <f t="shared" si="2"/>
        <v>3510</v>
      </c>
      <c r="M20" s="1">
        <f t="shared" si="0"/>
        <v>1623</v>
      </c>
      <c r="N20" s="1">
        <f t="shared" si="1"/>
        <v>-17938</v>
      </c>
      <c r="O20" s="1">
        <f t="shared" si="3"/>
        <v>1473</v>
      </c>
    </row>
    <row r="21" spans="1:15" x14ac:dyDescent="0.2">
      <c r="A21" s="1">
        <v>18</v>
      </c>
      <c r="B21" s="1">
        <v>808</v>
      </c>
      <c r="C21" s="1">
        <v>1929</v>
      </c>
      <c r="D21" s="1">
        <v>-1222</v>
      </c>
      <c r="E21" s="1">
        <v>0</v>
      </c>
      <c r="F21" s="1"/>
      <c r="G21" s="1">
        <v>-66</v>
      </c>
      <c r="H21" s="1">
        <v>-113</v>
      </c>
      <c r="I21" s="1">
        <v>-3137</v>
      </c>
      <c r="J21" s="1">
        <v>1024</v>
      </c>
      <c r="K21" s="1"/>
      <c r="L21" s="1">
        <f t="shared" si="2"/>
        <v>742</v>
      </c>
      <c r="M21" s="1">
        <f t="shared" si="0"/>
        <v>1816</v>
      </c>
      <c r="N21" s="1">
        <f t="shared" si="1"/>
        <v>-4359</v>
      </c>
      <c r="O21" s="1">
        <f t="shared" si="3"/>
        <v>1024</v>
      </c>
    </row>
    <row r="22" spans="1:15" x14ac:dyDescent="0.2">
      <c r="A22" s="1">
        <v>19</v>
      </c>
      <c r="B22" s="1">
        <v>332</v>
      </c>
      <c r="C22" s="1">
        <v>1929</v>
      </c>
      <c r="D22" s="1">
        <v>-34</v>
      </c>
      <c r="E22" s="1">
        <v>0</v>
      </c>
      <c r="F22" s="1"/>
      <c r="G22" s="1">
        <v>-221</v>
      </c>
      <c r="H22" s="1">
        <v>-79</v>
      </c>
      <c r="I22" s="1">
        <v>-12339</v>
      </c>
      <c r="J22" s="1">
        <v>926</v>
      </c>
      <c r="K22" s="1"/>
      <c r="L22" s="1">
        <f t="shared" si="2"/>
        <v>111</v>
      </c>
      <c r="M22" s="1">
        <f t="shared" si="0"/>
        <v>1850</v>
      </c>
      <c r="N22" s="1">
        <f t="shared" si="1"/>
        <v>-12373</v>
      </c>
      <c r="O22" s="1">
        <f t="shared" si="3"/>
        <v>926</v>
      </c>
    </row>
    <row r="23" spans="1:15" x14ac:dyDescent="0.2">
      <c r="A23" s="1">
        <v>20</v>
      </c>
      <c r="B23" s="1">
        <v>291</v>
      </c>
      <c r="C23" s="1">
        <v>1729</v>
      </c>
      <c r="D23" s="1">
        <v>-1135</v>
      </c>
      <c r="E23" s="1">
        <v>1620</v>
      </c>
      <c r="F23" s="1"/>
      <c r="G23" s="1">
        <v>-70</v>
      </c>
      <c r="H23" s="1">
        <v>-129</v>
      </c>
      <c r="I23" s="1">
        <v>5305</v>
      </c>
      <c r="J23" s="1">
        <v>983</v>
      </c>
      <c r="K23" s="1"/>
      <c r="L23" s="1">
        <f t="shared" si="2"/>
        <v>221</v>
      </c>
      <c r="M23" s="1">
        <f t="shared" si="0"/>
        <v>1600</v>
      </c>
      <c r="N23" s="1">
        <f t="shared" si="1"/>
        <v>4170</v>
      </c>
      <c r="O23" s="1">
        <f t="shared" si="3"/>
        <v>2603</v>
      </c>
    </row>
    <row r="24" spans="1:15" x14ac:dyDescent="0.2">
      <c r="A24" s="1">
        <v>21</v>
      </c>
      <c r="B24" s="1">
        <v>291</v>
      </c>
      <c r="C24" s="1">
        <v>1729</v>
      </c>
      <c r="D24" s="1">
        <v>-1135</v>
      </c>
      <c r="E24" s="1">
        <v>1620</v>
      </c>
      <c r="F24" s="1"/>
      <c r="G24" s="1">
        <v>-198</v>
      </c>
      <c r="H24" s="1">
        <v>73</v>
      </c>
      <c r="I24" s="1">
        <v>636</v>
      </c>
      <c r="J24" s="1">
        <v>607</v>
      </c>
      <c r="K24" s="1"/>
      <c r="L24" s="1">
        <f t="shared" si="2"/>
        <v>93</v>
      </c>
      <c r="M24" s="1">
        <f t="shared" si="0"/>
        <v>1802</v>
      </c>
      <c r="N24" s="1">
        <f t="shared" si="1"/>
        <v>-499</v>
      </c>
      <c r="O24" s="1">
        <f t="shared" si="3"/>
        <v>2227</v>
      </c>
    </row>
    <row r="25" spans="1:15" x14ac:dyDescent="0.2">
      <c r="A25" s="1">
        <v>22</v>
      </c>
      <c r="B25" s="1">
        <v>291</v>
      </c>
      <c r="C25" s="1">
        <v>1729</v>
      </c>
      <c r="D25" s="1">
        <v>-1135</v>
      </c>
      <c r="E25" s="1">
        <v>1620</v>
      </c>
      <c r="F25" s="1"/>
      <c r="G25" s="1">
        <v>-221</v>
      </c>
      <c r="H25" s="1">
        <v>-112</v>
      </c>
      <c r="I25" s="1">
        <v>9160</v>
      </c>
      <c r="J25" s="1">
        <v>14</v>
      </c>
      <c r="K25" s="1"/>
      <c r="L25" s="1">
        <f t="shared" si="2"/>
        <v>70</v>
      </c>
      <c r="M25" s="1">
        <f t="shared" si="0"/>
        <v>1617</v>
      </c>
      <c r="N25" s="1">
        <f t="shared" si="1"/>
        <v>8025</v>
      </c>
      <c r="O25" s="1">
        <f t="shared" si="3"/>
        <v>1634</v>
      </c>
    </row>
    <row r="26" spans="1:15" x14ac:dyDescent="0.2">
      <c r="A26" s="1">
        <v>23</v>
      </c>
      <c r="B26" s="1">
        <v>291</v>
      </c>
      <c r="C26" s="1">
        <v>1929</v>
      </c>
      <c r="D26" s="1">
        <v>-554</v>
      </c>
      <c r="E26" s="1">
        <v>12721</v>
      </c>
      <c r="F26" s="1"/>
      <c r="G26" s="1">
        <v>-217</v>
      </c>
      <c r="H26" s="1">
        <v>-136</v>
      </c>
      <c r="I26" s="1">
        <v>16293</v>
      </c>
      <c r="J26" s="1">
        <v>942</v>
      </c>
      <c r="K26" s="1"/>
      <c r="L26" s="1">
        <f t="shared" si="2"/>
        <v>74</v>
      </c>
      <c r="M26" s="1">
        <f t="shared" si="0"/>
        <v>1793</v>
      </c>
      <c r="N26" s="1">
        <f t="shared" si="1"/>
        <v>15739</v>
      </c>
      <c r="O26" s="1">
        <f t="shared" si="3"/>
        <v>13663</v>
      </c>
    </row>
    <row r="27" spans="1:15" x14ac:dyDescent="0.2">
      <c r="A27" s="1">
        <v>24</v>
      </c>
      <c r="B27" s="1">
        <v>-6425</v>
      </c>
      <c r="C27" s="1">
        <v>-3071</v>
      </c>
      <c r="D27" s="1">
        <v>0</v>
      </c>
      <c r="E27" s="1">
        <v>-5000</v>
      </c>
      <c r="F27" s="1"/>
      <c r="G27" s="1">
        <v>-177</v>
      </c>
      <c r="H27" s="1">
        <v>9</v>
      </c>
      <c r="I27" s="1">
        <v>17964</v>
      </c>
      <c r="J27" s="1">
        <v>477</v>
      </c>
      <c r="K27" s="1"/>
      <c r="L27" s="1">
        <f t="shared" si="2"/>
        <v>-6602</v>
      </c>
      <c r="M27" s="1">
        <f t="shared" si="0"/>
        <v>-3062</v>
      </c>
      <c r="N27" s="1">
        <f t="shared" si="1"/>
        <v>17964</v>
      </c>
      <c r="O27" s="1">
        <f t="shared" si="3"/>
        <v>-4523</v>
      </c>
    </row>
    <row r="28" spans="1:15" x14ac:dyDescent="0.2">
      <c r="A28" s="1">
        <v>25</v>
      </c>
      <c r="B28" s="1">
        <v>282</v>
      </c>
      <c r="C28" s="1">
        <v>1929</v>
      </c>
      <c r="D28" s="1">
        <v>-1784</v>
      </c>
      <c r="E28" s="1">
        <v>0</v>
      </c>
      <c r="F28" s="1"/>
      <c r="G28" s="1">
        <v>-60</v>
      </c>
      <c r="H28" s="1">
        <v>-113</v>
      </c>
      <c r="I28" s="1">
        <v>18673</v>
      </c>
      <c r="J28" s="1">
        <v>692</v>
      </c>
      <c r="K28" s="1"/>
      <c r="L28" s="1">
        <f t="shared" si="2"/>
        <v>222</v>
      </c>
      <c r="M28" s="1">
        <f t="shared" si="0"/>
        <v>1816</v>
      </c>
      <c r="N28" s="1">
        <f t="shared" si="1"/>
        <v>16889</v>
      </c>
      <c r="O28" s="1">
        <f t="shared" si="3"/>
        <v>692</v>
      </c>
    </row>
    <row r="29" spans="1:15" x14ac:dyDescent="0.2">
      <c r="A29" s="1">
        <v>26</v>
      </c>
      <c r="B29" s="1">
        <v>0</v>
      </c>
      <c r="C29" s="1">
        <v>1472</v>
      </c>
      <c r="D29" s="1">
        <v>7269</v>
      </c>
      <c r="E29" s="1">
        <v>0</v>
      </c>
      <c r="F29" s="1"/>
      <c r="G29" s="1">
        <v>-63</v>
      </c>
      <c r="H29" s="1">
        <v>99</v>
      </c>
      <c r="I29" s="1">
        <v>4258</v>
      </c>
      <c r="J29" s="1">
        <v>529</v>
      </c>
      <c r="K29" s="1"/>
      <c r="L29" s="1">
        <f t="shared" si="2"/>
        <v>-63</v>
      </c>
      <c r="M29" s="1">
        <f t="shared" si="0"/>
        <v>1571</v>
      </c>
      <c r="N29" s="1">
        <f t="shared" si="1"/>
        <v>11527</v>
      </c>
      <c r="O29" s="1">
        <f t="shared" si="3"/>
        <v>529</v>
      </c>
    </row>
    <row r="30" spans="1:15" x14ac:dyDescent="0.2">
      <c r="A30" s="1">
        <v>27</v>
      </c>
      <c r="B30" s="1">
        <v>3723</v>
      </c>
      <c r="C30" s="1">
        <v>2772</v>
      </c>
      <c r="D30" s="1">
        <v>-1200</v>
      </c>
      <c r="E30" s="1">
        <v>7743</v>
      </c>
      <c r="F30" s="1"/>
      <c r="G30" s="1">
        <v>-68</v>
      </c>
      <c r="H30" s="1">
        <v>21</v>
      </c>
      <c r="I30" s="1">
        <v>3966</v>
      </c>
      <c r="J30" s="1">
        <v>1073</v>
      </c>
      <c r="K30" s="1"/>
      <c r="L30" s="1">
        <f t="shared" si="2"/>
        <v>3655</v>
      </c>
      <c r="M30" s="1">
        <f t="shared" si="0"/>
        <v>2793</v>
      </c>
      <c r="N30" s="1">
        <f t="shared" si="1"/>
        <v>2766</v>
      </c>
      <c r="O30" s="1">
        <f t="shared" si="3"/>
        <v>8816</v>
      </c>
    </row>
    <row r="31" spans="1:15" x14ac:dyDescent="0.2">
      <c r="A31" s="1">
        <v>28</v>
      </c>
      <c r="B31" s="1">
        <v>3723</v>
      </c>
      <c r="C31" s="1">
        <v>2772</v>
      </c>
      <c r="D31" s="1">
        <v>-1200</v>
      </c>
      <c r="E31" s="1">
        <v>17661</v>
      </c>
      <c r="F31" s="1"/>
      <c r="G31" s="1">
        <v>-126</v>
      </c>
      <c r="H31" s="1">
        <v>28</v>
      </c>
      <c r="I31" s="1">
        <v>3183</v>
      </c>
      <c r="J31" s="1">
        <v>664</v>
      </c>
      <c r="K31" s="1"/>
      <c r="L31" s="1">
        <f t="shared" si="2"/>
        <v>3597</v>
      </c>
      <c r="M31" s="1">
        <f t="shared" si="0"/>
        <v>2800</v>
      </c>
      <c r="N31" s="1">
        <f t="shared" si="1"/>
        <v>1983</v>
      </c>
      <c r="O31" s="1">
        <f t="shared" si="3"/>
        <v>18325</v>
      </c>
    </row>
    <row r="32" spans="1:15" x14ac:dyDescent="0.2">
      <c r="A32" s="1">
        <v>29</v>
      </c>
      <c r="B32" s="1">
        <v>3723</v>
      </c>
      <c r="C32" s="1">
        <v>2772</v>
      </c>
      <c r="D32" s="1">
        <v>-1200</v>
      </c>
      <c r="E32" s="1">
        <v>21684</v>
      </c>
      <c r="F32" s="1"/>
      <c r="G32" s="1">
        <v>-125</v>
      </c>
      <c r="H32" s="1">
        <v>-86</v>
      </c>
      <c r="I32" s="1">
        <v>2901</v>
      </c>
      <c r="J32" s="1">
        <v>-2521</v>
      </c>
      <c r="K32" s="1"/>
      <c r="L32" s="1">
        <f t="shared" si="2"/>
        <v>3598</v>
      </c>
      <c r="M32" s="1">
        <f t="shared" si="0"/>
        <v>2686</v>
      </c>
      <c r="N32" s="1">
        <f t="shared" si="1"/>
        <v>1701</v>
      </c>
      <c r="O32" s="1">
        <f t="shared" si="3"/>
        <v>19163</v>
      </c>
    </row>
    <row r="33" spans="1:15" x14ac:dyDescent="0.2">
      <c r="A33" s="1">
        <v>30</v>
      </c>
      <c r="B33" s="1">
        <v>20996</v>
      </c>
      <c r="C33" s="1">
        <v>1929</v>
      </c>
      <c r="D33" s="1">
        <v>5126</v>
      </c>
      <c r="E33" s="1">
        <v>21589</v>
      </c>
      <c r="F33" s="1"/>
      <c r="G33" s="1">
        <v>-80</v>
      </c>
      <c r="H33" s="1">
        <v>-190</v>
      </c>
      <c r="I33" s="1">
        <v>2483</v>
      </c>
      <c r="J33" s="1">
        <v>573</v>
      </c>
      <c r="K33" s="1"/>
      <c r="L33" s="1">
        <f t="shared" si="2"/>
        <v>20916</v>
      </c>
      <c r="M33" s="1">
        <f t="shared" si="0"/>
        <v>1739</v>
      </c>
      <c r="N33" s="1">
        <f t="shared" si="1"/>
        <v>7609</v>
      </c>
      <c r="O33" s="1">
        <f t="shared" si="3"/>
        <v>22162</v>
      </c>
    </row>
    <row r="34" spans="1:15" ht="13.5" thickBot="1" x14ac:dyDescent="0.25">
      <c r="A34" s="1">
        <v>31</v>
      </c>
      <c r="B34" s="4">
        <v>196</v>
      </c>
      <c r="C34" s="4">
        <v>1929</v>
      </c>
      <c r="D34" s="4">
        <v>-19309</v>
      </c>
      <c r="E34" s="4">
        <v>-57755</v>
      </c>
      <c r="F34" s="1"/>
      <c r="G34" s="4">
        <v>-63</v>
      </c>
      <c r="H34" s="4">
        <v>-11</v>
      </c>
      <c r="I34" s="4">
        <v>2224</v>
      </c>
      <c r="J34" s="4">
        <v>1132</v>
      </c>
      <c r="K34" s="1"/>
      <c r="L34" s="4">
        <f t="shared" si="2"/>
        <v>133</v>
      </c>
      <c r="M34" s="4">
        <f t="shared" si="0"/>
        <v>1918</v>
      </c>
      <c r="N34" s="4">
        <f t="shared" si="1"/>
        <v>-17085</v>
      </c>
      <c r="O34" s="4">
        <f t="shared" si="3"/>
        <v>-56623</v>
      </c>
    </row>
    <row r="35" spans="1:15" ht="13.5" thickTop="1" x14ac:dyDescent="0.2">
      <c r="B35" s="1">
        <f>SUM(B4:B34)</f>
        <v>37024</v>
      </c>
      <c r="C35" s="1">
        <f>SUM(C4:C34)</f>
        <v>3458</v>
      </c>
      <c r="D35" s="1">
        <f>SUM(D4:D34)</f>
        <v>-17529</v>
      </c>
      <c r="E35" s="1">
        <f>SUM(E4:E34)</f>
        <v>36376</v>
      </c>
      <c r="F35" s="1"/>
      <c r="G35" s="1">
        <f>SUM(G4:G34)</f>
        <v>-689</v>
      </c>
      <c r="H35" s="1">
        <f>SUM(H4:H34)</f>
        <v>-3828</v>
      </c>
      <c r="I35" s="1">
        <f>SUM(I4:I34)</f>
        <v>42288</v>
      </c>
      <c r="J35" s="1">
        <f>SUM(J4:J34)</f>
        <v>28844</v>
      </c>
      <c r="K35" s="1"/>
      <c r="L35" s="1">
        <f>SUM(L4:L34)</f>
        <v>36335</v>
      </c>
      <c r="M35" s="1">
        <f>SUM(M4:M34)</f>
        <v>-370</v>
      </c>
      <c r="N35" s="1">
        <f>SUM(N4:N34)</f>
        <v>24759</v>
      </c>
      <c r="O35" s="1">
        <f>SUM(O4:O34)</f>
        <v>65220</v>
      </c>
    </row>
    <row r="37" spans="1:15" x14ac:dyDescent="0.2">
      <c r="A37" s="8" t="s">
        <v>8</v>
      </c>
    </row>
  </sheetData>
  <mergeCells count="4">
    <mergeCell ref="L2:O2"/>
    <mergeCell ref="A1:O1"/>
    <mergeCell ref="B2:E2"/>
    <mergeCell ref="G2:J2"/>
  </mergeCells>
  <phoneticPr fontId="0" type="noConversion"/>
  <pageMargins left="0.75" right="0.75" top="1" bottom="1" header="0.5" footer="0.5"/>
  <pageSetup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8"/>
  <sheetViews>
    <sheetView workbookViewId="0">
      <selection activeCell="T7" sqref="T7"/>
    </sheetView>
  </sheetViews>
  <sheetFormatPr defaultRowHeight="12.75" x14ac:dyDescent="0.2"/>
  <cols>
    <col min="1" max="1" width="9.85546875" style="1" customWidth="1"/>
    <col min="2" max="2" width="10.140625" customWidth="1"/>
    <col min="3" max="3" width="10.7109375" customWidth="1"/>
    <col min="4" max="5" width="10.5703125" customWidth="1"/>
    <col min="6" max="6" width="4.28515625" customWidth="1"/>
    <col min="7" max="7" width="10.140625" customWidth="1"/>
    <col min="8" max="8" width="10.28515625" customWidth="1"/>
    <col min="9" max="9" width="9.85546875" customWidth="1"/>
    <col min="10" max="10" width="10" customWidth="1"/>
    <col min="11" max="11" width="4.28515625" customWidth="1"/>
    <col min="12" max="12" width="10.140625" customWidth="1"/>
    <col min="13" max="13" width="9.85546875" customWidth="1"/>
    <col min="14" max="14" width="10.140625" customWidth="1"/>
    <col min="15" max="15" width="10.28515625" customWidth="1"/>
    <col min="16" max="16" width="4.28515625" customWidth="1"/>
    <col min="22" max="22" width="3.28515625" customWidth="1"/>
    <col min="26" max="26" width="11" bestFit="1" customWidth="1"/>
  </cols>
  <sheetData>
    <row r="1" spans="1:31" ht="15.75" x14ac:dyDescent="0.25">
      <c r="A1" s="82" t="s">
        <v>10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AA1" s="3"/>
    </row>
    <row r="2" spans="1:31" ht="13.5" thickBot="1" x14ac:dyDescent="0.25">
      <c r="A2" s="5" t="s">
        <v>2</v>
      </c>
      <c r="B2" s="81" t="s">
        <v>0</v>
      </c>
      <c r="C2" s="81"/>
      <c r="D2" s="81"/>
      <c r="E2" s="81"/>
      <c r="F2" s="3"/>
      <c r="G2" s="81" t="s">
        <v>12</v>
      </c>
      <c r="H2" s="81"/>
      <c r="I2" s="81"/>
      <c r="J2" s="81"/>
      <c r="L2" s="81" t="s">
        <v>7</v>
      </c>
      <c r="M2" s="81"/>
      <c r="N2" s="81"/>
      <c r="O2" s="81"/>
      <c r="Q2" s="81" t="s">
        <v>1</v>
      </c>
      <c r="R2" s="81"/>
      <c r="S2" s="81"/>
      <c r="T2" s="81"/>
      <c r="U2" s="5" t="s">
        <v>2</v>
      </c>
      <c r="V2" s="10"/>
      <c r="W2" s="83" t="s">
        <v>11</v>
      </c>
      <c r="X2" s="81"/>
      <c r="Y2" s="81"/>
      <c r="Z2" s="84"/>
      <c r="AA2" s="15"/>
    </row>
    <row r="3" spans="1:31" ht="13.5" thickTop="1" x14ac:dyDescent="0.2">
      <c r="A3" s="2"/>
      <c r="B3" s="6" t="s">
        <v>3</v>
      </c>
      <c r="C3" s="7" t="s">
        <v>4</v>
      </c>
      <c r="D3" s="7" t="s">
        <v>5</v>
      </c>
      <c r="E3" s="7" t="s">
        <v>6</v>
      </c>
      <c r="G3" s="6" t="s">
        <v>3</v>
      </c>
      <c r="H3" s="7" t="s">
        <v>4</v>
      </c>
      <c r="I3" s="7" t="s">
        <v>5</v>
      </c>
      <c r="J3" s="7" t="s">
        <v>6</v>
      </c>
      <c r="L3" s="6" t="s">
        <v>3</v>
      </c>
      <c r="M3" s="7" t="s">
        <v>4</v>
      </c>
      <c r="N3" s="7" t="s">
        <v>5</v>
      </c>
      <c r="O3" s="7" t="s">
        <v>6</v>
      </c>
      <c r="Q3" s="6" t="s">
        <v>3</v>
      </c>
      <c r="R3" s="7" t="s">
        <v>4</v>
      </c>
      <c r="S3" s="7" t="s">
        <v>5</v>
      </c>
      <c r="T3" s="7" t="s">
        <v>6</v>
      </c>
      <c r="U3" s="2"/>
      <c r="V3" s="10"/>
      <c r="W3" s="17" t="s">
        <v>3</v>
      </c>
      <c r="X3" s="7" t="s">
        <v>4</v>
      </c>
      <c r="Y3" s="7" t="s">
        <v>5</v>
      </c>
      <c r="Z3" s="18" t="s">
        <v>6</v>
      </c>
      <c r="AA3" s="15"/>
    </row>
    <row r="4" spans="1:31" x14ac:dyDescent="0.2">
      <c r="A4" s="1">
        <v>1</v>
      </c>
      <c r="B4" s="1">
        <v>5021</v>
      </c>
      <c r="C4" s="1">
        <v>952</v>
      </c>
      <c r="D4" s="1">
        <v>8464</v>
      </c>
      <c r="E4" s="1">
        <v>-384</v>
      </c>
      <c r="F4" s="1"/>
      <c r="G4" s="1"/>
      <c r="H4" s="1"/>
      <c r="I4" s="1"/>
      <c r="J4" s="1"/>
      <c r="L4" s="1">
        <v>208</v>
      </c>
      <c r="M4" s="1">
        <v>277</v>
      </c>
      <c r="N4" s="1">
        <v>4307</v>
      </c>
      <c r="O4" s="1">
        <v>468</v>
      </c>
      <c r="P4" s="1"/>
      <c r="Q4" s="1">
        <f>B4+G4+L4</f>
        <v>5229</v>
      </c>
      <c r="R4" s="1">
        <f>C4+H4+M4</f>
        <v>1229</v>
      </c>
      <c r="S4" s="1">
        <f>D4+I4+N4</f>
        <v>12771</v>
      </c>
      <c r="T4" s="1">
        <f>E4+J4+O4</f>
        <v>84</v>
      </c>
      <c r="U4" s="9">
        <v>1</v>
      </c>
      <c r="V4" s="10"/>
      <c r="W4" s="19">
        <v>3800</v>
      </c>
      <c r="X4" s="9"/>
      <c r="Y4" s="9">
        <v>10319</v>
      </c>
      <c r="Z4" s="20">
        <v>65957</v>
      </c>
      <c r="AA4" s="15"/>
    </row>
    <row r="5" spans="1:31" x14ac:dyDescent="0.2">
      <c r="A5" s="1">
        <v>2</v>
      </c>
      <c r="B5" s="1">
        <v>1917</v>
      </c>
      <c r="C5" s="1">
        <v>952</v>
      </c>
      <c r="D5" s="1">
        <v>-10188</v>
      </c>
      <c r="E5" s="1">
        <v>3788</v>
      </c>
      <c r="F5" s="1"/>
      <c r="G5" s="1"/>
      <c r="H5" s="1"/>
      <c r="I5" s="1"/>
      <c r="J5" s="1"/>
      <c r="L5" s="1">
        <v>224</v>
      </c>
      <c r="M5" s="1">
        <v>192</v>
      </c>
      <c r="N5" s="1">
        <v>4300</v>
      </c>
      <c r="O5" s="1">
        <v>558</v>
      </c>
      <c r="P5" s="1"/>
      <c r="Q5" s="1">
        <f t="shared" ref="Q5:Q34" si="0">B5+G5+L5</f>
        <v>2141</v>
      </c>
      <c r="R5" s="1">
        <f t="shared" ref="R5:R34" si="1">C5+H5+M5</f>
        <v>1144</v>
      </c>
      <c r="S5" s="1">
        <f t="shared" ref="S5:S34" si="2">D5+I5+N5</f>
        <v>-5888</v>
      </c>
      <c r="T5" s="1">
        <f t="shared" ref="T5:T34" si="3">E5+J5+O5</f>
        <v>4346</v>
      </c>
      <c r="U5" s="9">
        <v>2</v>
      </c>
      <c r="V5" s="10"/>
      <c r="W5" s="19">
        <v>3800</v>
      </c>
      <c r="X5" s="9"/>
      <c r="Y5" s="9">
        <v>9000</v>
      </c>
      <c r="Z5" s="20">
        <v>37685</v>
      </c>
      <c r="AA5" s="15"/>
    </row>
    <row r="6" spans="1:31" x14ac:dyDescent="0.2">
      <c r="A6" s="1">
        <v>3</v>
      </c>
      <c r="B6" s="1">
        <v>-3482</v>
      </c>
      <c r="C6" s="1">
        <v>0</v>
      </c>
      <c r="D6" s="1">
        <v>-1399</v>
      </c>
      <c r="E6" s="1">
        <v>0</v>
      </c>
      <c r="F6" s="1"/>
      <c r="G6" s="1"/>
      <c r="H6" s="1"/>
      <c r="I6" s="1"/>
      <c r="J6" s="1"/>
      <c r="L6" s="1">
        <v>218</v>
      </c>
      <c r="M6" s="1">
        <v>-222</v>
      </c>
      <c r="N6" s="1">
        <v>2677</v>
      </c>
      <c r="O6" s="1">
        <v>-1475</v>
      </c>
      <c r="P6" s="1"/>
      <c r="Q6" s="1">
        <f t="shared" si="0"/>
        <v>-3264</v>
      </c>
      <c r="R6" s="1">
        <f t="shared" si="1"/>
        <v>-222</v>
      </c>
      <c r="S6" s="1">
        <f t="shared" si="2"/>
        <v>1278</v>
      </c>
      <c r="T6" s="1">
        <f t="shared" si="3"/>
        <v>-1475</v>
      </c>
      <c r="U6" s="9">
        <v>3</v>
      </c>
      <c r="V6" s="10"/>
      <c r="W6" s="19"/>
      <c r="X6" s="9"/>
      <c r="Y6" s="9">
        <v>9000</v>
      </c>
      <c r="Z6" s="20">
        <v>51184</v>
      </c>
      <c r="AA6" s="15"/>
    </row>
    <row r="7" spans="1:31" x14ac:dyDescent="0.2">
      <c r="A7" s="1">
        <v>4</v>
      </c>
      <c r="B7" s="1">
        <v>-3482</v>
      </c>
      <c r="C7" s="1">
        <v>0</v>
      </c>
      <c r="D7" s="1">
        <v>-1399</v>
      </c>
      <c r="E7" s="1">
        <v>0</v>
      </c>
      <c r="F7" s="1"/>
      <c r="G7" s="1"/>
      <c r="H7" s="1"/>
      <c r="I7" s="1"/>
      <c r="J7" s="1"/>
      <c r="L7" s="1">
        <v>217</v>
      </c>
      <c r="M7" s="1">
        <v>251</v>
      </c>
      <c r="N7" s="1">
        <v>2912</v>
      </c>
      <c r="O7" s="1">
        <v>140</v>
      </c>
      <c r="P7" s="1"/>
      <c r="Q7" s="1">
        <f t="shared" si="0"/>
        <v>-3265</v>
      </c>
      <c r="R7" s="1">
        <f t="shared" si="1"/>
        <v>251</v>
      </c>
      <c r="S7" s="1">
        <f t="shared" si="2"/>
        <v>1513</v>
      </c>
      <c r="T7" s="1">
        <f t="shared" si="3"/>
        <v>140</v>
      </c>
      <c r="U7" s="9">
        <v>4</v>
      </c>
      <c r="V7" s="10"/>
      <c r="W7" s="19"/>
      <c r="X7" s="9"/>
      <c r="Y7" s="9">
        <v>9000</v>
      </c>
      <c r="Z7" s="20">
        <v>51184</v>
      </c>
      <c r="AA7" s="15"/>
    </row>
    <row r="8" spans="1:31" x14ac:dyDescent="0.2">
      <c r="A8" s="1">
        <v>5</v>
      </c>
      <c r="B8" s="1">
        <v>-3482</v>
      </c>
      <c r="C8" s="1">
        <v>0</v>
      </c>
      <c r="D8" s="1">
        <v>-1399</v>
      </c>
      <c r="E8" s="1">
        <v>0</v>
      </c>
      <c r="F8" s="1"/>
      <c r="G8" s="1"/>
      <c r="H8" s="1"/>
      <c r="I8" s="1"/>
      <c r="J8" s="1"/>
      <c r="L8" s="1">
        <v>223</v>
      </c>
      <c r="M8" s="1">
        <v>160</v>
      </c>
      <c r="N8" s="1">
        <v>3317</v>
      </c>
      <c r="O8" s="1">
        <v>1124</v>
      </c>
      <c r="P8" s="1"/>
      <c r="Q8" s="1">
        <f t="shared" si="0"/>
        <v>-3259</v>
      </c>
      <c r="R8" s="1">
        <f t="shared" si="1"/>
        <v>160</v>
      </c>
      <c r="S8" s="1">
        <f t="shared" si="2"/>
        <v>1918</v>
      </c>
      <c r="T8" s="1">
        <f t="shared" si="3"/>
        <v>1124</v>
      </c>
      <c r="U8" s="9">
        <v>5</v>
      </c>
      <c r="V8" s="10"/>
      <c r="W8" s="19"/>
      <c r="X8" s="9"/>
      <c r="Y8" s="9">
        <v>9000</v>
      </c>
      <c r="Z8" s="20">
        <v>51184</v>
      </c>
      <c r="AA8" s="15"/>
    </row>
    <row r="9" spans="1:31" x14ac:dyDescent="0.2">
      <c r="A9" s="1">
        <v>6</v>
      </c>
      <c r="B9" s="1">
        <v>0</v>
      </c>
      <c r="C9" s="1">
        <v>952</v>
      </c>
      <c r="D9" s="1">
        <v>-70</v>
      </c>
      <c r="E9" s="1">
        <v>170</v>
      </c>
      <c r="F9" s="1"/>
      <c r="G9" s="1"/>
      <c r="H9" s="1"/>
      <c r="I9" s="1"/>
      <c r="J9" s="1"/>
      <c r="L9" s="1">
        <v>256</v>
      </c>
      <c r="M9" s="1">
        <v>-110</v>
      </c>
      <c r="N9" s="1">
        <v>-1061</v>
      </c>
      <c r="O9" s="1">
        <v>644</v>
      </c>
      <c r="P9" s="1"/>
      <c r="Q9" s="1">
        <f t="shared" si="0"/>
        <v>256</v>
      </c>
      <c r="R9" s="1">
        <f t="shared" si="1"/>
        <v>842</v>
      </c>
      <c r="S9" s="1">
        <f t="shared" si="2"/>
        <v>-1131</v>
      </c>
      <c r="T9" s="1">
        <f t="shared" si="3"/>
        <v>814</v>
      </c>
      <c r="U9" s="9">
        <v>6</v>
      </c>
      <c r="V9" s="10"/>
      <c r="W9" s="19">
        <v>3556</v>
      </c>
      <c r="X9" s="9"/>
      <c r="Y9" s="9">
        <v>9000</v>
      </c>
      <c r="Z9" s="20">
        <v>37000</v>
      </c>
      <c r="AA9" s="15"/>
    </row>
    <row r="10" spans="1:31" x14ac:dyDescent="0.2">
      <c r="A10" s="1">
        <v>7</v>
      </c>
      <c r="B10" s="1">
        <v>-4795</v>
      </c>
      <c r="C10" s="1">
        <v>952</v>
      </c>
      <c r="D10" s="1">
        <v>-7607</v>
      </c>
      <c r="E10" s="13">
        <v>0</v>
      </c>
      <c r="F10" s="1"/>
      <c r="G10" s="1"/>
      <c r="H10" s="1"/>
      <c r="I10" s="1"/>
      <c r="J10" s="12">
        <v>7479</v>
      </c>
      <c r="L10" s="1">
        <v>250</v>
      </c>
      <c r="M10" s="1">
        <v>-308</v>
      </c>
      <c r="N10" s="1">
        <v>-1438</v>
      </c>
      <c r="O10" s="1">
        <f>529+1</f>
        <v>530</v>
      </c>
      <c r="P10" s="1"/>
      <c r="Q10" s="1">
        <f t="shared" si="0"/>
        <v>-4545</v>
      </c>
      <c r="R10" s="1">
        <f t="shared" si="1"/>
        <v>644</v>
      </c>
      <c r="S10" s="1">
        <f t="shared" si="2"/>
        <v>-9045</v>
      </c>
      <c r="T10" s="1">
        <f t="shared" si="3"/>
        <v>8009</v>
      </c>
      <c r="U10" s="9">
        <v>7</v>
      </c>
      <c r="V10" s="10"/>
      <c r="W10" s="19"/>
      <c r="X10" s="9"/>
      <c r="Y10" s="9">
        <v>9000</v>
      </c>
      <c r="Z10" s="20">
        <v>82521</v>
      </c>
      <c r="AA10" s="16"/>
    </row>
    <row r="11" spans="1:31" x14ac:dyDescent="0.2">
      <c r="A11" s="1">
        <v>8</v>
      </c>
      <c r="B11" s="1">
        <v>-1059</v>
      </c>
      <c r="C11" s="1">
        <v>952</v>
      </c>
      <c r="D11" s="1">
        <v>-726</v>
      </c>
      <c r="E11" s="1">
        <v>2846</v>
      </c>
      <c r="F11" s="1"/>
      <c r="L11" s="1">
        <v>282</v>
      </c>
      <c r="M11" s="1">
        <v>187</v>
      </c>
      <c r="N11" s="1">
        <v>-889</v>
      </c>
      <c r="O11" s="1">
        <v>965</v>
      </c>
      <c r="P11" s="1"/>
      <c r="Q11" s="1">
        <f t="shared" si="0"/>
        <v>-777</v>
      </c>
      <c r="R11" s="1">
        <f t="shared" si="1"/>
        <v>1139</v>
      </c>
      <c r="S11" s="1">
        <f t="shared" si="2"/>
        <v>-1615</v>
      </c>
      <c r="T11" s="1">
        <f t="shared" si="3"/>
        <v>3811</v>
      </c>
      <c r="U11" s="9">
        <v>8</v>
      </c>
      <c r="V11" s="10"/>
      <c r="W11" s="19"/>
      <c r="X11" s="9"/>
      <c r="Y11" s="9">
        <v>9000</v>
      </c>
      <c r="Z11" s="20">
        <v>38706</v>
      </c>
      <c r="AA11" s="15"/>
      <c r="AB11" s="1"/>
      <c r="AC11" s="1"/>
      <c r="AD11" s="1"/>
      <c r="AE11" s="1"/>
    </row>
    <row r="12" spans="1:31" x14ac:dyDescent="0.2">
      <c r="A12" s="1">
        <v>9</v>
      </c>
      <c r="B12" s="1">
        <v>1549</v>
      </c>
      <c r="C12" s="1">
        <v>-48</v>
      </c>
      <c r="D12" s="1">
        <v>4096</v>
      </c>
      <c r="E12" s="1">
        <v>-181</v>
      </c>
      <c r="F12" s="1"/>
      <c r="L12" s="1">
        <v>232</v>
      </c>
      <c r="M12" s="1">
        <v>192</v>
      </c>
      <c r="N12" s="1">
        <v>-2219</v>
      </c>
      <c r="O12" s="1">
        <v>1430</v>
      </c>
      <c r="P12" s="1"/>
      <c r="Q12" s="1">
        <f t="shared" si="0"/>
        <v>1781</v>
      </c>
      <c r="R12" s="1">
        <f t="shared" si="1"/>
        <v>144</v>
      </c>
      <c r="S12" s="1">
        <f t="shared" si="2"/>
        <v>1877</v>
      </c>
      <c r="T12" s="1">
        <f t="shared" si="3"/>
        <v>1249</v>
      </c>
      <c r="U12" s="9">
        <v>9</v>
      </c>
      <c r="V12" s="10"/>
      <c r="W12" s="19">
        <v>3800</v>
      </c>
      <c r="X12" s="9"/>
      <c r="Y12" s="9">
        <v>9000</v>
      </c>
      <c r="Z12" s="20">
        <v>67000</v>
      </c>
      <c r="AA12" s="15"/>
      <c r="AB12" s="1"/>
      <c r="AC12" s="1"/>
      <c r="AD12" s="1"/>
      <c r="AE12" s="1"/>
    </row>
    <row r="13" spans="1:31" x14ac:dyDescent="0.2">
      <c r="A13" s="1">
        <v>10</v>
      </c>
      <c r="B13" s="1">
        <v>-200</v>
      </c>
      <c r="C13" s="1">
        <v>-48</v>
      </c>
      <c r="D13" s="1">
        <v>-634</v>
      </c>
      <c r="E13" s="1">
        <v>-358</v>
      </c>
      <c r="F13" s="1"/>
      <c r="L13" s="1">
        <v>221</v>
      </c>
      <c r="M13" s="1">
        <v>39</v>
      </c>
      <c r="N13" s="1">
        <v>-2598</v>
      </c>
      <c r="O13" s="1">
        <f>636+1</f>
        <v>637</v>
      </c>
      <c r="P13" s="1"/>
      <c r="Q13" s="1">
        <f t="shared" si="0"/>
        <v>21</v>
      </c>
      <c r="R13" s="1">
        <f>C13+H13+M13</f>
        <v>-9</v>
      </c>
      <c r="S13" s="1">
        <f t="shared" si="2"/>
        <v>-3232</v>
      </c>
      <c r="T13" s="1">
        <f t="shared" si="3"/>
        <v>279</v>
      </c>
      <c r="U13" s="9">
        <v>10</v>
      </c>
      <c r="V13" s="10"/>
      <c r="W13" s="19"/>
      <c r="X13" s="9"/>
      <c r="Y13" s="9"/>
      <c r="Z13" s="20">
        <v>59000</v>
      </c>
      <c r="AA13" s="15"/>
      <c r="AB13" s="1"/>
      <c r="AC13" s="1"/>
      <c r="AD13" s="1"/>
      <c r="AE13" s="1"/>
    </row>
    <row r="14" spans="1:31" x14ac:dyDescent="0.2">
      <c r="A14" s="1">
        <v>11</v>
      </c>
      <c r="B14" s="1">
        <v>-200</v>
      </c>
      <c r="C14" s="1">
        <v>-48</v>
      </c>
      <c r="D14" s="1">
        <v>-634</v>
      </c>
      <c r="E14" s="1">
        <v>-358</v>
      </c>
      <c r="F14" s="1"/>
      <c r="L14" s="1">
        <v>118</v>
      </c>
      <c r="M14" s="1">
        <v>-45</v>
      </c>
      <c r="N14" s="1">
        <v>-1434</v>
      </c>
      <c r="O14" s="1">
        <v>-348</v>
      </c>
      <c r="P14" s="1"/>
      <c r="Q14" s="1">
        <f t="shared" si="0"/>
        <v>-82</v>
      </c>
      <c r="R14" s="1">
        <f t="shared" si="1"/>
        <v>-93</v>
      </c>
      <c r="S14" s="1">
        <f t="shared" si="2"/>
        <v>-2068</v>
      </c>
      <c r="T14" s="1">
        <f t="shared" si="3"/>
        <v>-706</v>
      </c>
      <c r="U14" s="9">
        <v>11</v>
      </c>
      <c r="V14" s="10"/>
      <c r="W14" s="19"/>
      <c r="X14" s="9"/>
      <c r="Y14" s="9"/>
      <c r="Z14" s="20">
        <v>59000</v>
      </c>
      <c r="AA14" s="15"/>
      <c r="AB14" s="1"/>
      <c r="AC14" s="1"/>
      <c r="AD14" s="1"/>
      <c r="AE14" s="1"/>
    </row>
    <row r="15" spans="1:31" x14ac:dyDescent="0.2">
      <c r="A15" s="1">
        <v>12</v>
      </c>
      <c r="B15" s="1">
        <v>-200</v>
      </c>
      <c r="C15" s="1">
        <v>-48</v>
      </c>
      <c r="D15" s="1">
        <v>-634</v>
      </c>
      <c r="E15" s="1">
        <v>-2244</v>
      </c>
      <c r="F15" s="1"/>
      <c r="L15" s="1">
        <v>115</v>
      </c>
      <c r="M15" s="1">
        <v>-342</v>
      </c>
      <c r="N15" s="1">
        <v>-1245</v>
      </c>
      <c r="O15" s="1">
        <v>-1834</v>
      </c>
      <c r="P15" s="1"/>
      <c r="Q15" s="1">
        <f t="shared" si="0"/>
        <v>-85</v>
      </c>
      <c r="R15" s="1">
        <f t="shared" si="1"/>
        <v>-390</v>
      </c>
      <c r="S15" s="1">
        <f t="shared" si="2"/>
        <v>-1879</v>
      </c>
      <c r="T15" s="1">
        <f t="shared" si="3"/>
        <v>-4078</v>
      </c>
      <c r="U15" s="9">
        <v>12</v>
      </c>
      <c r="V15" s="10"/>
      <c r="W15" s="19"/>
      <c r="X15" s="9"/>
      <c r="Y15" s="9"/>
      <c r="Z15" s="20">
        <v>59000</v>
      </c>
      <c r="AA15" s="15"/>
      <c r="AB15" s="1"/>
      <c r="AC15" s="1"/>
      <c r="AD15" s="1"/>
      <c r="AE15" s="1"/>
    </row>
    <row r="16" spans="1:31" x14ac:dyDescent="0.2">
      <c r="A16" s="1">
        <v>13</v>
      </c>
      <c r="B16" s="1">
        <v>498</v>
      </c>
      <c r="C16" s="1">
        <v>952</v>
      </c>
      <c r="D16" s="1">
        <v>-528</v>
      </c>
      <c r="E16" s="1">
        <v>0</v>
      </c>
      <c r="F16" s="1"/>
      <c r="L16" s="1">
        <v>50</v>
      </c>
      <c r="M16" s="1">
        <v>110</v>
      </c>
      <c r="N16" s="1">
        <v>-1068</v>
      </c>
      <c r="O16" s="1">
        <v>562</v>
      </c>
      <c r="P16" s="1"/>
      <c r="Q16" s="1">
        <f t="shared" si="0"/>
        <v>548</v>
      </c>
      <c r="R16" s="1">
        <f t="shared" si="1"/>
        <v>1062</v>
      </c>
      <c r="S16" s="1">
        <f t="shared" si="2"/>
        <v>-1596</v>
      </c>
      <c r="T16" s="1">
        <f t="shared" si="3"/>
        <v>562</v>
      </c>
      <c r="U16" s="9">
        <v>13</v>
      </c>
      <c r="V16" s="10"/>
      <c r="W16" s="19"/>
      <c r="X16" s="9"/>
      <c r="Y16" s="9">
        <v>9000</v>
      </c>
      <c r="Z16" s="20">
        <v>42006</v>
      </c>
      <c r="AA16" s="15"/>
      <c r="AB16" s="1"/>
      <c r="AC16" s="1"/>
      <c r="AD16" s="1"/>
      <c r="AE16" s="1"/>
    </row>
    <row r="17" spans="1:31" x14ac:dyDescent="0.2">
      <c r="A17" s="1">
        <v>14</v>
      </c>
      <c r="B17" s="1">
        <v>164</v>
      </c>
      <c r="C17" s="1">
        <v>952</v>
      </c>
      <c r="D17" s="1">
        <v>71</v>
      </c>
      <c r="E17" s="1">
        <v>-219</v>
      </c>
      <c r="F17" s="1"/>
      <c r="L17" s="1">
        <v>111</v>
      </c>
      <c r="M17" s="1">
        <v>13</v>
      </c>
      <c r="N17" s="1">
        <v>-1102</v>
      </c>
      <c r="O17" s="1">
        <v>389</v>
      </c>
      <c r="P17" s="1"/>
      <c r="Q17" s="1">
        <f t="shared" si="0"/>
        <v>275</v>
      </c>
      <c r="R17" s="1">
        <f t="shared" si="1"/>
        <v>965</v>
      </c>
      <c r="S17" s="1">
        <f t="shared" si="2"/>
        <v>-1031</v>
      </c>
      <c r="T17" s="1">
        <f t="shared" si="3"/>
        <v>170</v>
      </c>
      <c r="U17" s="9">
        <v>14</v>
      </c>
      <c r="V17" s="10"/>
      <c r="W17" s="19"/>
      <c r="X17" s="9"/>
      <c r="Y17" s="9"/>
      <c r="Z17" s="20">
        <v>22000</v>
      </c>
      <c r="AA17" s="15"/>
      <c r="AB17" s="1"/>
      <c r="AC17" s="1"/>
      <c r="AD17" s="1"/>
      <c r="AE17" s="1"/>
    </row>
    <row r="18" spans="1:31" x14ac:dyDescent="0.2">
      <c r="A18" s="1">
        <v>15</v>
      </c>
      <c r="B18" s="1">
        <v>1805</v>
      </c>
      <c r="C18" s="1">
        <v>-4048</v>
      </c>
      <c r="D18" s="1">
        <v>-114</v>
      </c>
      <c r="E18" s="1">
        <v>1450</v>
      </c>
      <c r="F18" s="1"/>
      <c r="L18" s="1">
        <v>103</v>
      </c>
      <c r="M18" s="1">
        <v>226</v>
      </c>
      <c r="N18" s="1">
        <v>-2809</v>
      </c>
      <c r="O18" s="1">
        <v>206</v>
      </c>
      <c r="P18" s="1"/>
      <c r="Q18" s="1">
        <f t="shared" si="0"/>
        <v>1908</v>
      </c>
      <c r="R18" s="1">
        <f t="shared" si="1"/>
        <v>-3822</v>
      </c>
      <c r="S18" s="1">
        <f t="shared" si="2"/>
        <v>-2923</v>
      </c>
      <c r="T18" s="1">
        <f t="shared" si="3"/>
        <v>1656</v>
      </c>
      <c r="U18" s="9">
        <v>15</v>
      </c>
      <c r="V18" s="10"/>
      <c r="W18" s="19">
        <v>3800</v>
      </c>
      <c r="X18" s="9"/>
      <c r="Y18" s="9">
        <v>2000</v>
      </c>
      <c r="Z18" s="20">
        <v>49000</v>
      </c>
      <c r="AA18" s="15"/>
      <c r="AB18" s="1"/>
      <c r="AC18" s="1"/>
      <c r="AD18" s="1"/>
      <c r="AE18" s="1"/>
    </row>
    <row r="19" spans="1:31" x14ac:dyDescent="0.2">
      <c r="A19" s="1">
        <v>16</v>
      </c>
      <c r="B19" s="1">
        <v>-483</v>
      </c>
      <c r="C19" s="1">
        <v>952</v>
      </c>
      <c r="D19" s="1">
        <v>-2120</v>
      </c>
      <c r="E19" s="1">
        <v>-12877</v>
      </c>
      <c r="F19" s="1"/>
      <c r="L19" s="1">
        <v>35</v>
      </c>
      <c r="M19" s="1">
        <v>178</v>
      </c>
      <c r="N19" s="1">
        <v>-2905</v>
      </c>
      <c r="O19" s="1">
        <v>1026</v>
      </c>
      <c r="P19" s="1"/>
      <c r="Q19" s="1">
        <f t="shared" si="0"/>
        <v>-448</v>
      </c>
      <c r="R19" s="1">
        <f t="shared" si="1"/>
        <v>1130</v>
      </c>
      <c r="S19" s="1">
        <f t="shared" si="2"/>
        <v>-5025</v>
      </c>
      <c r="T19" s="1">
        <f t="shared" si="3"/>
        <v>-11851</v>
      </c>
      <c r="U19" s="9">
        <v>16</v>
      </c>
      <c r="V19" s="10"/>
      <c r="W19" s="19"/>
      <c r="X19" s="9"/>
      <c r="Y19" s="9"/>
      <c r="Z19" s="20">
        <v>70200</v>
      </c>
      <c r="AA19" s="15"/>
      <c r="AB19" s="1"/>
      <c r="AC19" s="1"/>
      <c r="AD19" s="1"/>
      <c r="AE19" s="1"/>
    </row>
    <row r="20" spans="1:31" x14ac:dyDescent="0.2">
      <c r="A20" s="1">
        <v>17</v>
      </c>
      <c r="B20" s="1">
        <v>-1524</v>
      </c>
      <c r="C20" s="1">
        <v>-48</v>
      </c>
      <c r="D20" s="1">
        <v>-53</v>
      </c>
      <c r="E20" s="1">
        <v>2836</v>
      </c>
      <c r="F20" s="1"/>
      <c r="L20" s="1">
        <v>20</v>
      </c>
      <c r="M20" s="1">
        <v>237</v>
      </c>
      <c r="N20" s="1">
        <v>-1863</v>
      </c>
      <c r="O20" s="1">
        <v>371</v>
      </c>
      <c r="P20" s="1"/>
      <c r="Q20" s="1">
        <f t="shared" si="0"/>
        <v>-1504</v>
      </c>
      <c r="R20" s="1">
        <f t="shared" si="1"/>
        <v>189</v>
      </c>
      <c r="S20" s="1">
        <f t="shared" si="2"/>
        <v>-1916</v>
      </c>
      <c r="T20" s="1">
        <f t="shared" si="3"/>
        <v>3207</v>
      </c>
      <c r="U20" s="9">
        <v>17</v>
      </c>
      <c r="V20" s="10"/>
      <c r="W20" s="19"/>
      <c r="X20" s="9"/>
      <c r="Y20" s="9"/>
      <c r="Z20" s="20">
        <v>55520</v>
      </c>
      <c r="AA20" s="15"/>
      <c r="AB20" s="1"/>
      <c r="AC20" s="1"/>
      <c r="AD20" s="1"/>
      <c r="AE20" s="1"/>
    </row>
    <row r="21" spans="1:31" x14ac:dyDescent="0.2">
      <c r="A21" s="1">
        <v>18</v>
      </c>
      <c r="B21" s="1">
        <v>-1524</v>
      </c>
      <c r="C21" s="1">
        <v>-48</v>
      </c>
      <c r="D21" s="1">
        <v>-53</v>
      </c>
      <c r="E21" s="1">
        <v>2836</v>
      </c>
      <c r="F21" s="1"/>
      <c r="L21" s="1">
        <v>-4</v>
      </c>
      <c r="M21" s="1">
        <v>277</v>
      </c>
      <c r="N21" s="1">
        <v>-1854</v>
      </c>
      <c r="O21" s="1">
        <v>686</v>
      </c>
      <c r="P21" s="1"/>
      <c r="Q21" s="1">
        <f t="shared" si="0"/>
        <v>-1528</v>
      </c>
      <c r="R21" s="1">
        <f t="shared" si="1"/>
        <v>229</v>
      </c>
      <c r="S21" s="1">
        <f t="shared" si="2"/>
        <v>-1907</v>
      </c>
      <c r="T21" s="1">
        <f t="shared" si="3"/>
        <v>3522</v>
      </c>
      <c r="U21" s="9">
        <v>18</v>
      </c>
      <c r="V21" s="10"/>
      <c r="W21" s="19"/>
      <c r="X21" s="9"/>
      <c r="Y21" s="9"/>
      <c r="Z21" s="20">
        <v>55520</v>
      </c>
      <c r="AA21" s="15"/>
      <c r="AB21" s="1"/>
      <c r="AC21" s="1"/>
      <c r="AD21" s="1"/>
      <c r="AE21" s="1"/>
    </row>
    <row r="22" spans="1:31" x14ac:dyDescent="0.2">
      <c r="A22" s="1">
        <v>19</v>
      </c>
      <c r="B22" s="1">
        <v>-1524</v>
      </c>
      <c r="C22" s="1">
        <v>-48</v>
      </c>
      <c r="D22" s="1">
        <v>-53</v>
      </c>
      <c r="E22" s="1">
        <v>2836</v>
      </c>
      <c r="F22" s="1"/>
      <c r="L22" s="1">
        <v>203</v>
      </c>
      <c r="M22" s="1">
        <v>197</v>
      </c>
      <c r="N22" s="1">
        <v>-5054</v>
      </c>
      <c r="O22" s="1">
        <v>-150</v>
      </c>
      <c r="P22" s="1"/>
      <c r="Q22" s="1">
        <f t="shared" si="0"/>
        <v>-1321</v>
      </c>
      <c r="R22" s="1">
        <f t="shared" si="1"/>
        <v>149</v>
      </c>
      <c r="S22" s="1">
        <f t="shared" si="2"/>
        <v>-5107</v>
      </c>
      <c r="T22" s="1">
        <f t="shared" si="3"/>
        <v>2686</v>
      </c>
      <c r="U22" s="9">
        <v>19</v>
      </c>
      <c r="V22" s="10"/>
      <c r="W22" s="19"/>
      <c r="X22" s="9"/>
      <c r="Y22" s="9"/>
      <c r="Z22" s="20">
        <v>55520</v>
      </c>
      <c r="AA22" s="15"/>
      <c r="AB22" s="1"/>
      <c r="AC22" s="1"/>
      <c r="AD22" s="1"/>
      <c r="AE22" s="1"/>
    </row>
    <row r="23" spans="1:31" x14ac:dyDescent="0.2">
      <c r="A23" s="1">
        <v>20</v>
      </c>
      <c r="B23" s="1">
        <v>-1389</v>
      </c>
      <c r="C23" s="1">
        <v>-48</v>
      </c>
      <c r="D23" s="1">
        <v>-53</v>
      </c>
      <c r="E23" s="1">
        <v>2836</v>
      </c>
      <c r="F23" s="1"/>
      <c r="L23" s="1">
        <v>82</v>
      </c>
      <c r="M23" s="1">
        <v>170</v>
      </c>
      <c r="N23" s="1">
        <v>-3309</v>
      </c>
      <c r="O23" s="1">
        <v>163</v>
      </c>
      <c r="P23" s="1"/>
      <c r="Q23" s="1">
        <f t="shared" si="0"/>
        <v>-1307</v>
      </c>
      <c r="R23" s="1">
        <f t="shared" si="1"/>
        <v>122</v>
      </c>
      <c r="S23" s="1">
        <f t="shared" si="2"/>
        <v>-3362</v>
      </c>
      <c r="T23" s="1">
        <f t="shared" si="3"/>
        <v>2999</v>
      </c>
      <c r="U23" s="9">
        <v>20</v>
      </c>
      <c r="V23" s="10"/>
      <c r="W23" s="19"/>
      <c r="X23" s="9"/>
      <c r="Y23" s="9"/>
      <c r="Z23" s="20">
        <v>55520</v>
      </c>
      <c r="AA23" s="15"/>
      <c r="AB23" s="1"/>
      <c r="AC23" s="1"/>
      <c r="AD23" s="1"/>
      <c r="AE23" s="1"/>
    </row>
    <row r="24" spans="1:31" x14ac:dyDescent="0.2">
      <c r="A24" s="1">
        <v>21</v>
      </c>
      <c r="B24" s="1">
        <v>-8752</v>
      </c>
      <c r="C24" s="1">
        <v>-48</v>
      </c>
      <c r="D24" s="1">
        <v>-6054</v>
      </c>
      <c r="E24" s="1">
        <v>-213</v>
      </c>
      <c r="F24" s="1"/>
      <c r="L24" s="1">
        <v>230</v>
      </c>
      <c r="M24" s="1">
        <v>108</v>
      </c>
      <c r="N24" s="1">
        <v>-4679</v>
      </c>
      <c r="O24" s="1">
        <v>132</v>
      </c>
      <c r="P24" s="1"/>
      <c r="Q24" s="1">
        <f t="shared" si="0"/>
        <v>-8522</v>
      </c>
      <c r="R24" s="1">
        <f t="shared" si="1"/>
        <v>60</v>
      </c>
      <c r="S24" s="1">
        <f t="shared" si="2"/>
        <v>-10733</v>
      </c>
      <c r="T24" s="1">
        <f t="shared" si="3"/>
        <v>-81</v>
      </c>
      <c r="U24" s="9">
        <v>21</v>
      </c>
      <c r="V24" s="10"/>
      <c r="W24" s="19"/>
      <c r="X24" s="9"/>
      <c r="Y24" s="9"/>
      <c r="Z24" s="20">
        <v>55520</v>
      </c>
      <c r="AA24" s="15"/>
      <c r="AB24" s="1"/>
      <c r="AC24" s="1"/>
      <c r="AD24" s="1"/>
      <c r="AE24" s="1"/>
    </row>
    <row r="25" spans="1:31" x14ac:dyDescent="0.2">
      <c r="A25" s="1">
        <v>22</v>
      </c>
      <c r="B25" s="1">
        <v>1113</v>
      </c>
      <c r="C25" s="1">
        <v>-48</v>
      </c>
      <c r="D25" s="1">
        <v>3905</v>
      </c>
      <c r="E25" s="1">
        <v>-945</v>
      </c>
      <c r="F25" s="1"/>
      <c r="L25" s="22">
        <v>138</v>
      </c>
      <c r="M25" s="1">
        <v>-88</v>
      </c>
      <c r="N25" s="1">
        <v>-1333</v>
      </c>
      <c r="O25" s="1">
        <v>13</v>
      </c>
      <c r="P25" s="1"/>
      <c r="Q25" s="1">
        <f t="shared" si="0"/>
        <v>1251</v>
      </c>
      <c r="R25" s="1">
        <f t="shared" si="1"/>
        <v>-136</v>
      </c>
      <c r="S25" s="1">
        <f t="shared" si="2"/>
        <v>2572</v>
      </c>
      <c r="T25" s="1">
        <f t="shared" si="3"/>
        <v>-932</v>
      </c>
      <c r="U25" s="9">
        <v>22</v>
      </c>
      <c r="V25" s="10"/>
      <c r="W25" s="19"/>
      <c r="X25" s="9"/>
      <c r="Y25" s="9"/>
      <c r="Z25" s="20">
        <v>15000</v>
      </c>
      <c r="AA25" s="15"/>
      <c r="AB25" s="1"/>
      <c r="AC25" s="1"/>
      <c r="AD25" s="1"/>
      <c r="AE25" s="1"/>
    </row>
    <row r="26" spans="1:31" x14ac:dyDescent="0.2">
      <c r="A26" s="1">
        <v>23</v>
      </c>
      <c r="B26" s="1">
        <v>1519</v>
      </c>
      <c r="C26" s="1">
        <v>-1048</v>
      </c>
      <c r="D26" s="1">
        <v>453</v>
      </c>
      <c r="E26" s="1">
        <v>-679</v>
      </c>
      <c r="F26" s="1"/>
      <c r="L26" s="1">
        <v>68</v>
      </c>
      <c r="M26" s="1">
        <v>-13</v>
      </c>
      <c r="N26" s="1">
        <v>1743</v>
      </c>
      <c r="O26" s="1">
        <v>-200</v>
      </c>
      <c r="P26" s="1"/>
      <c r="Q26" s="1">
        <f t="shared" si="0"/>
        <v>1587</v>
      </c>
      <c r="R26" s="1">
        <f t="shared" si="1"/>
        <v>-1061</v>
      </c>
      <c r="S26" s="1">
        <f t="shared" si="2"/>
        <v>2196</v>
      </c>
      <c r="T26" s="1">
        <f t="shared" si="3"/>
        <v>-879</v>
      </c>
      <c r="U26" s="9">
        <v>23</v>
      </c>
      <c r="V26" s="10"/>
      <c r="W26" s="19"/>
      <c r="X26" s="9"/>
      <c r="Y26" s="9"/>
      <c r="Z26" s="20">
        <v>24000</v>
      </c>
      <c r="AA26" s="15"/>
      <c r="AB26" s="1"/>
      <c r="AC26" s="1"/>
      <c r="AD26" s="1"/>
      <c r="AE26" s="1"/>
    </row>
    <row r="27" spans="1:31" x14ac:dyDescent="0.2">
      <c r="A27" s="1">
        <v>24</v>
      </c>
      <c r="B27" s="1">
        <v>113</v>
      </c>
      <c r="C27" s="1">
        <v>952</v>
      </c>
      <c r="D27" s="1">
        <v>262</v>
      </c>
      <c r="E27" s="1">
        <v>84</v>
      </c>
      <c r="F27" s="1"/>
      <c r="L27" s="1">
        <v>26</v>
      </c>
      <c r="M27" s="1">
        <v>385</v>
      </c>
      <c r="N27" s="1">
        <v>3974</v>
      </c>
      <c r="O27" s="1">
        <v>122</v>
      </c>
      <c r="P27" s="1"/>
      <c r="Q27" s="1">
        <f t="shared" si="0"/>
        <v>139</v>
      </c>
      <c r="R27" s="1">
        <f t="shared" si="1"/>
        <v>1337</v>
      </c>
      <c r="S27" s="1">
        <f t="shared" si="2"/>
        <v>4236</v>
      </c>
      <c r="T27" s="1">
        <f t="shared" si="3"/>
        <v>206</v>
      </c>
      <c r="U27" s="9">
        <v>24</v>
      </c>
      <c r="V27" s="10"/>
      <c r="W27" s="19"/>
      <c r="X27" s="9"/>
      <c r="Y27" s="9">
        <v>9000</v>
      </c>
      <c r="Z27" s="20">
        <f>15000+15000+25000</f>
        <v>55000</v>
      </c>
      <c r="AA27" s="15"/>
      <c r="AB27" s="1"/>
      <c r="AC27" s="1"/>
      <c r="AD27" s="1"/>
      <c r="AE27" s="1"/>
    </row>
    <row r="28" spans="1:31" x14ac:dyDescent="0.2">
      <c r="A28" s="1">
        <v>25</v>
      </c>
      <c r="B28" s="1">
        <v>113</v>
      </c>
      <c r="C28" s="1">
        <v>952</v>
      </c>
      <c r="D28" s="1">
        <v>262</v>
      </c>
      <c r="E28" s="1">
        <v>84</v>
      </c>
      <c r="F28" s="1"/>
      <c r="L28" s="1">
        <v>27</v>
      </c>
      <c r="M28" s="1">
        <v>390</v>
      </c>
      <c r="N28" s="1">
        <v>3533</v>
      </c>
      <c r="O28" s="1">
        <v>84</v>
      </c>
      <c r="P28" s="1"/>
      <c r="Q28" s="1">
        <f t="shared" si="0"/>
        <v>140</v>
      </c>
      <c r="R28" s="1">
        <f t="shared" si="1"/>
        <v>1342</v>
      </c>
      <c r="S28" s="1">
        <f t="shared" si="2"/>
        <v>3795</v>
      </c>
      <c r="T28" s="1">
        <f t="shared" si="3"/>
        <v>168</v>
      </c>
      <c r="U28" s="9">
        <v>25</v>
      </c>
      <c r="V28" s="10"/>
      <c r="W28" s="19"/>
      <c r="X28" s="9"/>
      <c r="Y28" s="9">
        <v>9000</v>
      </c>
      <c r="Z28" s="20">
        <f>15000+15000+25000</f>
        <v>55000</v>
      </c>
      <c r="AA28" s="15"/>
      <c r="AB28" s="1"/>
      <c r="AC28" s="1"/>
      <c r="AD28" s="1"/>
      <c r="AE28" s="1"/>
    </row>
    <row r="29" spans="1:31" x14ac:dyDescent="0.2">
      <c r="A29" s="1">
        <v>26</v>
      </c>
      <c r="B29" s="1">
        <v>113</v>
      </c>
      <c r="C29" s="1">
        <v>952</v>
      </c>
      <c r="D29" s="1">
        <v>262</v>
      </c>
      <c r="E29" s="1">
        <v>84</v>
      </c>
      <c r="F29" s="1"/>
      <c r="L29" s="1">
        <v>60</v>
      </c>
      <c r="M29" s="1">
        <v>327</v>
      </c>
      <c r="N29" s="1">
        <v>3091</v>
      </c>
      <c r="O29" s="1">
        <v>-25</v>
      </c>
      <c r="P29" s="1"/>
      <c r="Q29" s="1">
        <f t="shared" si="0"/>
        <v>173</v>
      </c>
      <c r="R29" s="1">
        <f t="shared" si="1"/>
        <v>1279</v>
      </c>
      <c r="S29" s="1">
        <f t="shared" si="2"/>
        <v>3353</v>
      </c>
      <c r="T29" s="1">
        <f t="shared" si="3"/>
        <v>59</v>
      </c>
      <c r="U29" s="9">
        <v>26</v>
      </c>
      <c r="V29" s="10"/>
      <c r="W29" s="19"/>
      <c r="X29" s="9"/>
      <c r="Y29" s="9">
        <v>9000</v>
      </c>
      <c r="Z29" s="20">
        <f>15000+15000+25000</f>
        <v>55000</v>
      </c>
      <c r="AA29" s="15"/>
      <c r="AB29" s="1"/>
      <c r="AC29" s="1"/>
      <c r="AD29" s="1"/>
      <c r="AE29" s="1"/>
    </row>
    <row r="30" spans="1:31" x14ac:dyDescent="0.2">
      <c r="A30" s="1">
        <v>27</v>
      </c>
      <c r="B30" s="1">
        <v>8613</v>
      </c>
      <c r="C30" s="1">
        <v>-48</v>
      </c>
      <c r="D30" s="1">
        <v>12309</v>
      </c>
      <c r="E30" s="1">
        <v>-118</v>
      </c>
      <c r="F30" s="1"/>
      <c r="L30" s="1">
        <v>40</v>
      </c>
      <c r="M30" s="1">
        <v>136</v>
      </c>
      <c r="N30" s="1">
        <v>-3453</v>
      </c>
      <c r="O30" s="1">
        <v>739</v>
      </c>
      <c r="P30" s="1"/>
      <c r="Q30" s="1">
        <f t="shared" si="0"/>
        <v>8653</v>
      </c>
      <c r="R30" s="1">
        <f t="shared" si="1"/>
        <v>88</v>
      </c>
      <c r="S30" s="1">
        <f t="shared" si="2"/>
        <v>8856</v>
      </c>
      <c r="T30" s="1">
        <f t="shared" si="3"/>
        <v>621</v>
      </c>
      <c r="U30" s="9">
        <v>27</v>
      </c>
      <c r="V30" s="10"/>
      <c r="W30" s="19"/>
      <c r="X30" s="9"/>
      <c r="Y30" s="9">
        <v>5000</v>
      </c>
      <c r="Z30" s="20">
        <v>15000</v>
      </c>
      <c r="AA30" s="15"/>
      <c r="AB30" s="1"/>
      <c r="AC30" s="1"/>
      <c r="AD30" s="1"/>
      <c r="AE30" s="1"/>
    </row>
    <row r="31" spans="1:31" x14ac:dyDescent="0.2">
      <c r="A31" s="1">
        <v>28</v>
      </c>
      <c r="B31" s="1">
        <v>7498</v>
      </c>
      <c r="C31" s="1">
        <v>-48</v>
      </c>
      <c r="D31" s="1">
        <v>10138</v>
      </c>
      <c r="E31" s="1">
        <v>-10000</v>
      </c>
      <c r="F31" s="1"/>
      <c r="L31" s="1">
        <v>9</v>
      </c>
      <c r="M31" s="1">
        <v>323</v>
      </c>
      <c r="N31" s="1">
        <v>-3466</v>
      </c>
      <c r="O31" s="1">
        <v>421</v>
      </c>
      <c r="P31" s="1"/>
      <c r="Q31" s="1">
        <f t="shared" si="0"/>
        <v>7507</v>
      </c>
      <c r="R31" s="1">
        <f t="shared" si="1"/>
        <v>275</v>
      </c>
      <c r="S31" s="1">
        <f t="shared" si="2"/>
        <v>6672</v>
      </c>
      <c r="T31" s="1">
        <f t="shared" si="3"/>
        <v>-9579</v>
      </c>
      <c r="U31" s="9">
        <v>28</v>
      </c>
      <c r="V31" s="10"/>
      <c r="W31" s="19">
        <v>3400</v>
      </c>
      <c r="X31" s="9"/>
      <c r="Y31" s="9">
        <v>2500</v>
      </c>
      <c r="Z31" s="20">
        <v>41556</v>
      </c>
      <c r="AA31" s="15"/>
      <c r="AB31" s="1"/>
      <c r="AC31" s="1"/>
      <c r="AD31" s="1"/>
      <c r="AE31" s="1"/>
    </row>
    <row r="32" spans="1:31" x14ac:dyDescent="0.2">
      <c r="A32" s="1">
        <v>29</v>
      </c>
      <c r="B32" s="1"/>
      <c r="C32" s="1"/>
      <c r="D32" s="1"/>
      <c r="E32" s="1"/>
      <c r="F32" s="1"/>
      <c r="L32" s="1"/>
      <c r="M32" s="1"/>
      <c r="N32" s="1"/>
      <c r="O32" s="1"/>
      <c r="P32" s="1"/>
      <c r="Q32" s="1">
        <f t="shared" si="0"/>
        <v>0</v>
      </c>
      <c r="R32" s="1">
        <f t="shared" si="1"/>
        <v>0</v>
      </c>
      <c r="S32" s="1">
        <f t="shared" si="2"/>
        <v>0</v>
      </c>
      <c r="T32" s="1">
        <f t="shared" si="3"/>
        <v>0</v>
      </c>
      <c r="U32" s="9">
        <v>29</v>
      </c>
      <c r="V32" s="10"/>
      <c r="W32" s="19"/>
      <c r="X32" s="9"/>
      <c r="Y32" s="9"/>
      <c r="Z32" s="20"/>
      <c r="AA32" s="15"/>
      <c r="AB32" s="1"/>
      <c r="AC32" s="1"/>
      <c r="AD32" s="1"/>
      <c r="AE32" s="1"/>
    </row>
    <row r="33" spans="1:31" x14ac:dyDescent="0.2">
      <c r="A33" s="1">
        <v>30</v>
      </c>
      <c r="B33" s="1"/>
      <c r="C33" s="1"/>
      <c r="D33" s="1"/>
      <c r="E33" s="1"/>
      <c r="F33" s="1"/>
      <c r="L33" s="1"/>
      <c r="M33" s="1"/>
      <c r="N33" s="1"/>
      <c r="O33" s="1"/>
      <c r="P33" s="1"/>
      <c r="Q33" s="1">
        <f t="shared" si="0"/>
        <v>0</v>
      </c>
      <c r="R33" s="1">
        <f t="shared" si="1"/>
        <v>0</v>
      </c>
      <c r="S33" s="1">
        <f t="shared" si="2"/>
        <v>0</v>
      </c>
      <c r="T33" s="1">
        <f t="shared" si="3"/>
        <v>0</v>
      </c>
      <c r="U33" s="9">
        <v>30</v>
      </c>
      <c r="V33" s="10"/>
      <c r="W33" s="19"/>
      <c r="X33" s="9"/>
      <c r="Y33" s="9"/>
      <c r="Z33" s="20"/>
      <c r="AA33" s="15"/>
      <c r="AB33" s="1"/>
      <c r="AC33" s="1"/>
      <c r="AD33" s="1"/>
      <c r="AE33" s="1"/>
    </row>
    <row r="34" spans="1:31" ht="13.5" thickBot="1" x14ac:dyDescent="0.25">
      <c r="A34" s="1">
        <v>31</v>
      </c>
      <c r="B34" s="4"/>
      <c r="C34" s="4"/>
      <c r="D34" s="4"/>
      <c r="E34" s="4"/>
      <c r="F34" s="1"/>
      <c r="G34" s="14"/>
      <c r="H34" s="14"/>
      <c r="I34" s="14"/>
      <c r="J34" s="14"/>
      <c r="L34" s="4"/>
      <c r="M34" s="4"/>
      <c r="N34" s="4"/>
      <c r="O34" s="4"/>
      <c r="P34" s="1"/>
      <c r="Q34" s="4">
        <f t="shared" si="0"/>
        <v>0</v>
      </c>
      <c r="R34" s="4">
        <f t="shared" si="1"/>
        <v>0</v>
      </c>
      <c r="S34" s="4">
        <f t="shared" si="2"/>
        <v>0</v>
      </c>
      <c r="T34" s="4">
        <f t="shared" si="3"/>
        <v>0</v>
      </c>
      <c r="U34" s="9">
        <v>31</v>
      </c>
      <c r="V34" s="10"/>
      <c r="W34" s="11"/>
      <c r="X34" s="4"/>
      <c r="Y34" s="4"/>
      <c r="Z34" s="21"/>
      <c r="AA34" s="15"/>
      <c r="AB34" s="1"/>
      <c r="AC34" s="1"/>
      <c r="AD34" s="1"/>
      <c r="AE34" s="1"/>
    </row>
    <row r="35" spans="1:31" ht="13.5" thickTop="1" x14ac:dyDescent="0.2">
      <c r="B35" s="1">
        <f>SUM(B4:B34)</f>
        <v>-2060</v>
      </c>
      <c r="C35" s="1">
        <f>SUM(C4:C34)</f>
        <v>4800</v>
      </c>
      <c r="D35" s="1">
        <f>SUM(D4:D34)</f>
        <v>6504</v>
      </c>
      <c r="E35" s="1">
        <f>SUM(E4:E34)</f>
        <v>-8726</v>
      </c>
      <c r="F35" s="1"/>
      <c r="G35" s="1">
        <f>SUM(G4:G34)</f>
        <v>0</v>
      </c>
      <c r="H35" s="1">
        <f>SUM(H4:H34)</f>
        <v>0</v>
      </c>
      <c r="I35" s="1">
        <f>SUM(I4:I34)</f>
        <v>0</v>
      </c>
      <c r="J35" s="1">
        <f>SUM(J4:J34)</f>
        <v>7479</v>
      </c>
      <c r="K35" s="1"/>
      <c r="L35" s="1">
        <f>SUM(L4:L34)</f>
        <v>3762</v>
      </c>
      <c r="M35" s="1">
        <f>SUM(M4:M34)</f>
        <v>3247</v>
      </c>
      <c r="N35" s="1">
        <f>SUM(N4:N34)</f>
        <v>-13925</v>
      </c>
      <c r="O35" s="1">
        <f>SUM(O4:O34)</f>
        <v>7378</v>
      </c>
      <c r="P35" s="1"/>
      <c r="Q35" s="1">
        <f>SUM(Q4:Q34)</f>
        <v>1702</v>
      </c>
      <c r="R35" s="1">
        <f>SUM(R4:R34)</f>
        <v>8047</v>
      </c>
      <c r="S35" s="1">
        <f>SUM(S4:S34)</f>
        <v>-7421</v>
      </c>
      <c r="T35" s="1">
        <f>SUM(T4:T34)</f>
        <v>6131</v>
      </c>
      <c r="U35" s="1"/>
      <c r="W35" s="1">
        <f>SUM(W4:W34)</f>
        <v>22156</v>
      </c>
      <c r="X35" s="1">
        <f>SUM(X4:X34)</f>
        <v>0</v>
      </c>
      <c r="Y35" s="1">
        <f>SUM(Y4:Y34)</f>
        <v>127819</v>
      </c>
      <c r="Z35" s="1">
        <f>SUM(Z4:Z34)</f>
        <v>1380783</v>
      </c>
    </row>
    <row r="38" spans="1:31" x14ac:dyDescent="0.2">
      <c r="A38" s="8" t="s">
        <v>8</v>
      </c>
      <c r="O38" t="s">
        <v>13</v>
      </c>
      <c r="Q38" s="1">
        <v>0.08</v>
      </c>
      <c r="R38" s="1">
        <v>2.04</v>
      </c>
      <c r="S38" s="1">
        <v>0.48</v>
      </c>
      <c r="T38" s="1">
        <v>0.1</v>
      </c>
    </row>
  </sheetData>
  <mergeCells count="6">
    <mergeCell ref="G2:J2"/>
    <mergeCell ref="A1:U1"/>
    <mergeCell ref="W2:Z2"/>
    <mergeCell ref="B2:E2"/>
    <mergeCell ref="L2:O2"/>
    <mergeCell ref="Q2:T2"/>
  </mergeCells>
  <phoneticPr fontId="0" type="noConversion"/>
  <pageMargins left="0.2" right="0.23" top="1" bottom="1" header="0.5" footer="0.5"/>
  <pageSetup paperSize="5" scale="7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"/>
  <sheetViews>
    <sheetView workbookViewId="0">
      <selection activeCell="A23" sqref="A23"/>
    </sheetView>
  </sheetViews>
  <sheetFormatPr defaultRowHeight="12.75" x14ac:dyDescent="0.2"/>
  <cols>
    <col min="1" max="1" width="9.85546875" style="1" customWidth="1"/>
    <col min="2" max="2" width="10.140625" customWidth="1"/>
    <col min="3" max="3" width="10.7109375" customWidth="1"/>
    <col min="4" max="5" width="10.5703125" customWidth="1"/>
    <col min="6" max="6" width="4.28515625" customWidth="1"/>
    <col min="7" max="7" width="10.140625" customWidth="1"/>
    <col min="8" max="8" width="10.28515625" customWidth="1"/>
    <col min="9" max="9" width="9.85546875" customWidth="1"/>
    <col min="10" max="10" width="10" customWidth="1"/>
    <col min="11" max="11" width="4.28515625" customWidth="1"/>
    <col min="12" max="12" width="10.140625" customWidth="1"/>
    <col min="13" max="13" width="9.85546875" customWidth="1"/>
    <col min="14" max="14" width="10.140625" customWidth="1"/>
    <col min="15" max="15" width="10.28515625" customWidth="1"/>
    <col min="16" max="16" width="4.28515625" customWidth="1"/>
    <col min="22" max="22" width="3.28515625" customWidth="1"/>
    <col min="26" max="26" width="11" customWidth="1"/>
  </cols>
  <sheetData>
    <row r="1" spans="1:31" ht="15.75" x14ac:dyDescent="0.25">
      <c r="A1" s="82" t="s">
        <v>14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AA1" s="3"/>
    </row>
    <row r="2" spans="1:31" ht="13.5" thickBot="1" x14ac:dyDescent="0.25">
      <c r="A2" s="5" t="s">
        <v>2</v>
      </c>
      <c r="B2" s="81" t="s">
        <v>0</v>
      </c>
      <c r="C2" s="81"/>
      <c r="D2" s="81"/>
      <c r="E2" s="81"/>
      <c r="F2" s="3"/>
      <c r="G2" s="81" t="s">
        <v>15</v>
      </c>
      <c r="H2" s="81"/>
      <c r="I2" s="81"/>
      <c r="J2" s="81"/>
      <c r="L2" s="81" t="s">
        <v>7</v>
      </c>
      <c r="M2" s="81"/>
      <c r="N2" s="81"/>
      <c r="O2" s="81"/>
      <c r="Q2" s="81" t="s">
        <v>1</v>
      </c>
      <c r="R2" s="81"/>
      <c r="S2" s="81"/>
      <c r="T2" s="81"/>
      <c r="U2" s="5" t="s">
        <v>2</v>
      </c>
      <c r="V2" s="10"/>
      <c r="W2" s="83" t="s">
        <v>11</v>
      </c>
      <c r="X2" s="81"/>
      <c r="Y2" s="81"/>
      <c r="Z2" s="84"/>
      <c r="AA2" s="15"/>
    </row>
    <row r="3" spans="1:31" ht="13.5" thickTop="1" x14ac:dyDescent="0.2">
      <c r="A3" s="2"/>
      <c r="B3" s="6" t="s">
        <v>3</v>
      </c>
      <c r="C3" s="7" t="s">
        <v>4</v>
      </c>
      <c r="D3" s="7" t="s">
        <v>5</v>
      </c>
      <c r="E3" s="7" t="s">
        <v>6</v>
      </c>
      <c r="G3" s="6" t="s">
        <v>3</v>
      </c>
      <c r="H3" s="7" t="s">
        <v>4</v>
      </c>
      <c r="I3" s="7" t="s">
        <v>5</v>
      </c>
      <c r="J3" s="7" t="s">
        <v>6</v>
      </c>
      <c r="L3" s="6" t="s">
        <v>3</v>
      </c>
      <c r="M3" s="7" t="s">
        <v>4</v>
      </c>
      <c r="N3" s="7" t="s">
        <v>5</v>
      </c>
      <c r="O3" s="7" t="s">
        <v>6</v>
      </c>
      <c r="Q3" s="6" t="s">
        <v>3</v>
      </c>
      <c r="R3" s="7" t="s">
        <v>4</v>
      </c>
      <c r="S3" s="7" t="s">
        <v>5</v>
      </c>
      <c r="T3" s="7" t="s">
        <v>6</v>
      </c>
      <c r="U3" s="2"/>
      <c r="V3" s="10"/>
      <c r="W3" s="17" t="s">
        <v>3</v>
      </c>
      <c r="X3" s="7" t="s">
        <v>4</v>
      </c>
      <c r="Y3" s="7" t="s">
        <v>5</v>
      </c>
      <c r="Z3" s="18" t="s">
        <v>6</v>
      </c>
      <c r="AA3" s="15"/>
    </row>
    <row r="4" spans="1:31" x14ac:dyDescent="0.2">
      <c r="A4" s="26">
        <v>1</v>
      </c>
      <c r="B4" s="1">
        <v>0</v>
      </c>
      <c r="C4" s="1">
        <v>0</v>
      </c>
      <c r="D4" s="1">
        <f>-1+2700</f>
        <v>2699</v>
      </c>
      <c r="E4" s="1">
        <f>8275+1000</f>
        <v>9275</v>
      </c>
      <c r="F4" s="1"/>
      <c r="G4" s="1"/>
      <c r="H4" s="23">
        <v>283</v>
      </c>
      <c r="I4" s="1"/>
      <c r="J4" s="1"/>
      <c r="L4" s="1">
        <v>-30</v>
      </c>
      <c r="M4" s="1">
        <v>327</v>
      </c>
      <c r="N4" s="1">
        <v>-26</v>
      </c>
      <c r="O4" s="1">
        <v>-190</v>
      </c>
      <c r="P4" s="1"/>
      <c r="Q4" s="1">
        <f>B4+G4+L4</f>
        <v>-30</v>
      </c>
      <c r="R4" s="1">
        <f>C4+H4+M4</f>
        <v>610</v>
      </c>
      <c r="S4" s="1">
        <f>D4+I4+N4</f>
        <v>2673</v>
      </c>
      <c r="T4" s="1">
        <f>E4+J4+O4</f>
        <v>9085</v>
      </c>
      <c r="U4" s="2">
        <v>1</v>
      </c>
      <c r="V4" s="10"/>
      <c r="W4" s="19"/>
      <c r="X4" s="9"/>
      <c r="Y4" s="9"/>
      <c r="Z4" s="20"/>
      <c r="AA4" s="15"/>
    </row>
    <row r="5" spans="1:31" x14ac:dyDescent="0.2">
      <c r="A5" s="26">
        <v>2</v>
      </c>
      <c r="B5" s="1">
        <v>4706</v>
      </c>
      <c r="C5" s="1">
        <v>284</v>
      </c>
      <c r="D5" s="1">
        <v>-1129</v>
      </c>
      <c r="E5" s="1">
        <v>-5240</v>
      </c>
      <c r="F5" s="1"/>
      <c r="G5" s="1"/>
      <c r="H5" s="23">
        <v>265</v>
      </c>
      <c r="I5" s="1"/>
      <c r="J5" s="23">
        <v>327</v>
      </c>
      <c r="L5" s="1">
        <v>-7</v>
      </c>
      <c r="M5" s="1">
        <v>306</v>
      </c>
      <c r="N5" s="1">
        <v>-784</v>
      </c>
      <c r="O5" s="1">
        <v>-441</v>
      </c>
      <c r="P5" s="1"/>
      <c r="Q5" s="1">
        <f t="shared" ref="Q5:T34" si="0">B5+G5+L5</f>
        <v>4699</v>
      </c>
      <c r="R5" s="1">
        <f t="shared" si="0"/>
        <v>855</v>
      </c>
      <c r="S5" s="1">
        <f t="shared" si="0"/>
        <v>-1913</v>
      </c>
      <c r="T5" s="1">
        <f t="shared" si="0"/>
        <v>-5354</v>
      </c>
      <c r="U5" s="2">
        <v>2</v>
      </c>
      <c r="V5" s="10"/>
      <c r="W5" s="19"/>
      <c r="X5" s="9"/>
      <c r="Y5" s="9"/>
      <c r="Z5" s="20"/>
      <c r="AA5" s="15"/>
    </row>
    <row r="6" spans="1:31" x14ac:dyDescent="0.2">
      <c r="A6" s="26">
        <v>3</v>
      </c>
      <c r="B6" s="1">
        <v>-2</v>
      </c>
      <c r="C6" s="1">
        <v>0</v>
      </c>
      <c r="D6" s="1">
        <v>-2829</v>
      </c>
      <c r="E6" s="1">
        <v>-2009</v>
      </c>
      <c r="F6" s="1"/>
      <c r="G6" s="1"/>
      <c r="H6" s="1"/>
      <c r="I6" s="23">
        <v>-200</v>
      </c>
      <c r="J6" s="23"/>
      <c r="L6" s="1">
        <v>-32</v>
      </c>
      <c r="M6" s="1">
        <v>54</v>
      </c>
      <c r="N6" s="1">
        <v>-645</v>
      </c>
      <c r="O6" s="1">
        <v>-3445</v>
      </c>
      <c r="P6" s="1"/>
      <c r="Q6" s="1">
        <f t="shared" si="0"/>
        <v>-34</v>
      </c>
      <c r="R6" s="1">
        <f t="shared" si="0"/>
        <v>54</v>
      </c>
      <c r="S6" s="1">
        <f t="shared" si="0"/>
        <v>-3674</v>
      </c>
      <c r="T6" s="1">
        <f t="shared" si="0"/>
        <v>-5454</v>
      </c>
      <c r="U6" s="2">
        <v>3</v>
      </c>
      <c r="V6" s="10"/>
      <c r="W6" s="19"/>
      <c r="X6" s="9"/>
      <c r="Y6" s="9"/>
      <c r="Z6" s="20"/>
      <c r="AA6" s="15"/>
    </row>
    <row r="7" spans="1:31" x14ac:dyDescent="0.2">
      <c r="A7" s="26">
        <v>4</v>
      </c>
      <c r="B7" s="1">
        <v>-2</v>
      </c>
      <c r="C7" s="1">
        <v>0</v>
      </c>
      <c r="D7" s="1">
        <v>-2829</v>
      </c>
      <c r="E7" s="1">
        <v>-2009</v>
      </c>
      <c r="F7" s="1"/>
      <c r="G7" s="1"/>
      <c r="H7" s="1"/>
      <c r="I7" s="23">
        <v>-200</v>
      </c>
      <c r="J7" s="1"/>
      <c r="L7" s="1">
        <v>25</v>
      </c>
      <c r="M7" s="1">
        <v>-95</v>
      </c>
      <c r="N7" s="1">
        <v>-711</v>
      </c>
      <c r="O7" s="1">
        <v>-3486</v>
      </c>
      <c r="P7" s="1"/>
      <c r="Q7" s="1">
        <f t="shared" si="0"/>
        <v>23</v>
      </c>
      <c r="R7" s="1">
        <f t="shared" si="0"/>
        <v>-95</v>
      </c>
      <c r="S7" s="1">
        <f t="shared" si="0"/>
        <v>-3740</v>
      </c>
      <c r="T7" s="1">
        <f t="shared" si="0"/>
        <v>-5495</v>
      </c>
      <c r="U7" s="2">
        <v>4</v>
      </c>
      <c r="V7" s="10"/>
      <c r="W7" s="19"/>
      <c r="X7" s="9"/>
      <c r="Y7" s="9"/>
      <c r="Z7" s="20"/>
      <c r="AA7" s="15"/>
    </row>
    <row r="8" spans="1:31" x14ac:dyDescent="0.2">
      <c r="A8" s="26">
        <v>5</v>
      </c>
      <c r="B8" s="1">
        <v>-2</v>
      </c>
      <c r="C8" s="1">
        <v>0</v>
      </c>
      <c r="D8" s="1">
        <v>-2829</v>
      </c>
      <c r="E8" s="1">
        <v>-2009</v>
      </c>
      <c r="F8" s="1"/>
      <c r="G8" s="1"/>
      <c r="H8" s="1"/>
      <c r="I8" s="23">
        <v>-200</v>
      </c>
      <c r="J8" s="1"/>
      <c r="L8" s="1">
        <v>-16</v>
      </c>
      <c r="M8" s="1">
        <v>127</v>
      </c>
      <c r="N8" s="1">
        <v>-971</v>
      </c>
      <c r="O8" s="1">
        <v>-2916</v>
      </c>
      <c r="P8" s="1"/>
      <c r="Q8" s="1">
        <f t="shared" si="0"/>
        <v>-18</v>
      </c>
      <c r="R8" s="1">
        <f t="shared" si="0"/>
        <v>127</v>
      </c>
      <c r="S8" s="1">
        <f t="shared" si="0"/>
        <v>-4000</v>
      </c>
      <c r="T8" s="1">
        <f t="shared" si="0"/>
        <v>-4925</v>
      </c>
      <c r="U8" s="2">
        <v>5</v>
      </c>
      <c r="V8" s="10"/>
      <c r="W8" s="19"/>
      <c r="X8" s="9"/>
      <c r="Y8" s="9"/>
      <c r="Z8" s="20"/>
      <c r="AA8" s="15"/>
    </row>
    <row r="9" spans="1:31" x14ac:dyDescent="0.2">
      <c r="A9" s="26">
        <v>6</v>
      </c>
      <c r="B9" s="1">
        <v>-43</v>
      </c>
      <c r="C9" s="1">
        <v>0</v>
      </c>
      <c r="D9" s="1">
        <v>-259</v>
      </c>
      <c r="E9" s="1">
        <v>647</v>
      </c>
      <c r="F9" s="1"/>
      <c r="G9" s="1"/>
      <c r="H9" s="1"/>
      <c r="I9" s="1"/>
      <c r="J9" s="1"/>
      <c r="L9" s="1">
        <v>-26</v>
      </c>
      <c r="M9" s="1">
        <v>-166</v>
      </c>
      <c r="N9" s="1">
        <v>-670</v>
      </c>
      <c r="O9" s="1">
        <v>5323</v>
      </c>
      <c r="P9" s="1"/>
      <c r="Q9" s="1">
        <f t="shared" si="0"/>
        <v>-69</v>
      </c>
      <c r="R9" s="1">
        <f t="shared" si="0"/>
        <v>-166</v>
      </c>
      <c r="S9" s="1">
        <f t="shared" si="0"/>
        <v>-929</v>
      </c>
      <c r="T9" s="1">
        <f t="shared" si="0"/>
        <v>5970</v>
      </c>
      <c r="U9" s="2">
        <v>6</v>
      </c>
      <c r="V9" s="10"/>
      <c r="W9" s="19"/>
      <c r="X9" s="9"/>
      <c r="Y9" s="9"/>
      <c r="Z9" s="20"/>
      <c r="AA9" s="15"/>
    </row>
    <row r="10" spans="1:31" x14ac:dyDescent="0.2">
      <c r="A10" s="26">
        <v>7</v>
      </c>
      <c r="B10" s="1">
        <v>648</v>
      </c>
      <c r="C10" s="1">
        <v>0</v>
      </c>
      <c r="D10" s="1">
        <v>-105</v>
      </c>
      <c r="E10" s="13">
        <v>1009</v>
      </c>
      <c r="F10" s="1"/>
      <c r="G10" s="1"/>
      <c r="H10" s="1"/>
      <c r="I10" s="1"/>
      <c r="J10" s="12">
        <v>-500</v>
      </c>
      <c r="L10" s="1">
        <v>-65</v>
      </c>
      <c r="M10" s="1">
        <v>-273</v>
      </c>
      <c r="N10" s="1">
        <v>-1088</v>
      </c>
      <c r="O10" s="1">
        <v>2260</v>
      </c>
      <c r="P10" s="1"/>
      <c r="Q10" s="1">
        <f t="shared" si="0"/>
        <v>583</v>
      </c>
      <c r="R10" s="1">
        <f t="shared" si="0"/>
        <v>-273</v>
      </c>
      <c r="S10" s="1">
        <f t="shared" si="0"/>
        <v>-1193</v>
      </c>
      <c r="T10" s="1">
        <f t="shared" si="0"/>
        <v>2769</v>
      </c>
      <c r="U10" s="2">
        <v>7</v>
      </c>
      <c r="V10" s="10"/>
      <c r="W10" s="19"/>
      <c r="X10" s="9"/>
      <c r="Y10" s="9"/>
      <c r="Z10" s="20"/>
      <c r="AA10" s="16"/>
    </row>
    <row r="11" spans="1:31" x14ac:dyDescent="0.2">
      <c r="A11" s="26">
        <v>8</v>
      </c>
      <c r="B11" s="1">
        <v>-1257</v>
      </c>
      <c r="C11" s="1">
        <v>284</v>
      </c>
      <c r="D11" s="1">
        <v>-628</v>
      </c>
      <c r="E11" s="1">
        <v>-414</v>
      </c>
      <c r="F11" s="1"/>
      <c r="L11" s="1">
        <v>-59</v>
      </c>
      <c r="M11" s="1">
        <v>-239</v>
      </c>
      <c r="N11" s="1">
        <v>-1256</v>
      </c>
      <c r="O11" s="1">
        <v>4689</v>
      </c>
      <c r="P11" s="1"/>
      <c r="Q11" s="1">
        <f t="shared" si="0"/>
        <v>-1316</v>
      </c>
      <c r="R11" s="1">
        <f t="shared" si="0"/>
        <v>45</v>
      </c>
      <c r="S11" s="1">
        <f t="shared" si="0"/>
        <v>-1884</v>
      </c>
      <c r="T11" s="1">
        <f t="shared" si="0"/>
        <v>4275</v>
      </c>
      <c r="U11" s="2">
        <v>8</v>
      </c>
      <c r="V11" s="10"/>
      <c r="W11" s="19"/>
      <c r="X11" s="9"/>
      <c r="Y11" s="9"/>
      <c r="Z11" s="20"/>
      <c r="AA11" s="15"/>
      <c r="AB11" s="1"/>
      <c r="AC11" s="1"/>
      <c r="AD11" s="1"/>
      <c r="AE11" s="1"/>
    </row>
    <row r="12" spans="1:31" x14ac:dyDescent="0.2">
      <c r="A12" s="26">
        <v>9</v>
      </c>
      <c r="B12" s="1">
        <v>1597</v>
      </c>
      <c r="C12" s="1">
        <v>0</v>
      </c>
      <c r="D12" s="1">
        <v>1308</v>
      </c>
      <c r="E12" s="1">
        <v>5</v>
      </c>
      <c r="F12" s="1"/>
      <c r="I12" s="3"/>
      <c r="J12" s="23">
        <v>54</v>
      </c>
      <c r="L12" s="1">
        <v>-60</v>
      </c>
      <c r="M12" s="1">
        <v>-106</v>
      </c>
      <c r="N12" s="1">
        <v>-1857</v>
      </c>
      <c r="O12" s="1">
        <v>7525</v>
      </c>
      <c r="P12" s="1"/>
      <c r="Q12" s="1">
        <f t="shared" si="0"/>
        <v>1537</v>
      </c>
      <c r="R12" s="1">
        <f t="shared" si="0"/>
        <v>-106</v>
      </c>
      <c r="S12" s="1">
        <f t="shared" si="0"/>
        <v>-549</v>
      </c>
      <c r="T12" s="1">
        <f t="shared" si="0"/>
        <v>7584</v>
      </c>
      <c r="U12" s="2">
        <v>9</v>
      </c>
      <c r="V12" s="10"/>
      <c r="W12" s="19"/>
      <c r="X12" s="9"/>
      <c r="Y12" s="9"/>
      <c r="Z12" s="20"/>
      <c r="AA12" s="15"/>
      <c r="AB12" s="1"/>
      <c r="AC12" s="1"/>
      <c r="AD12" s="1"/>
      <c r="AE12" s="1"/>
    </row>
    <row r="13" spans="1:31" x14ac:dyDescent="0.2">
      <c r="A13" s="26">
        <v>10</v>
      </c>
      <c r="B13" s="1">
        <v>3243</v>
      </c>
      <c r="C13" s="1">
        <v>0</v>
      </c>
      <c r="D13" s="1">
        <v>-61</v>
      </c>
      <c r="E13" s="1">
        <v>95</v>
      </c>
      <c r="F13" s="1"/>
      <c r="L13" s="1">
        <v>-26</v>
      </c>
      <c r="M13" s="1">
        <v>-86</v>
      </c>
      <c r="N13" s="1">
        <v>-1569</v>
      </c>
      <c r="O13" s="1">
        <v>2397</v>
      </c>
      <c r="P13" s="1"/>
      <c r="Q13" s="1">
        <f t="shared" si="0"/>
        <v>3217</v>
      </c>
      <c r="R13" s="1">
        <f>C13+H13+M13</f>
        <v>-86</v>
      </c>
      <c r="S13" s="1">
        <f t="shared" si="0"/>
        <v>-1630</v>
      </c>
      <c r="T13" s="1">
        <f t="shared" si="0"/>
        <v>2492</v>
      </c>
      <c r="U13" s="2">
        <v>10</v>
      </c>
      <c r="V13" s="10"/>
      <c r="W13" s="19"/>
      <c r="X13" s="9"/>
      <c r="Y13" s="9"/>
      <c r="Z13" s="20"/>
      <c r="AA13" s="15"/>
      <c r="AB13" s="1"/>
      <c r="AC13" s="1"/>
      <c r="AD13" s="1"/>
      <c r="AE13" s="1"/>
    </row>
    <row r="14" spans="1:31" x14ac:dyDescent="0.2">
      <c r="A14" s="26">
        <v>11</v>
      </c>
      <c r="B14" s="1">
        <v>3243</v>
      </c>
      <c r="C14" s="1">
        <v>0</v>
      </c>
      <c r="D14" s="1">
        <v>-61</v>
      </c>
      <c r="E14" s="1">
        <v>95</v>
      </c>
      <c r="F14" s="1"/>
      <c r="L14" s="1">
        <v>-68</v>
      </c>
      <c r="M14" s="1">
        <v>-188</v>
      </c>
      <c r="N14" s="1">
        <v>-1191</v>
      </c>
      <c r="O14" s="1">
        <v>1576</v>
      </c>
      <c r="P14" s="1"/>
      <c r="Q14" s="1">
        <f t="shared" si="0"/>
        <v>3175</v>
      </c>
      <c r="R14" s="1">
        <f t="shared" si="0"/>
        <v>-188</v>
      </c>
      <c r="S14" s="1">
        <f t="shared" si="0"/>
        <v>-1252</v>
      </c>
      <c r="T14" s="1">
        <f t="shared" si="0"/>
        <v>1671</v>
      </c>
      <c r="U14" s="2">
        <v>11</v>
      </c>
      <c r="V14" s="10"/>
      <c r="W14" s="19"/>
      <c r="X14" s="9"/>
      <c r="Y14" s="9"/>
      <c r="Z14" s="20"/>
      <c r="AA14" s="15"/>
      <c r="AB14" s="1"/>
      <c r="AC14" s="1"/>
      <c r="AD14" s="1"/>
      <c r="AE14" s="1"/>
    </row>
    <row r="15" spans="1:31" x14ac:dyDescent="0.2">
      <c r="A15" s="26">
        <v>12</v>
      </c>
      <c r="B15" s="1">
        <v>3243</v>
      </c>
      <c r="C15" s="1">
        <v>0</v>
      </c>
      <c r="D15" s="1">
        <v>-61</v>
      </c>
      <c r="E15" s="1">
        <v>95</v>
      </c>
      <c r="F15" s="1"/>
      <c r="L15" s="1">
        <v>-68</v>
      </c>
      <c r="M15" s="1">
        <v>-550</v>
      </c>
      <c r="N15" s="1">
        <v>-1589</v>
      </c>
      <c r="O15" s="1">
        <v>2992</v>
      </c>
      <c r="P15" s="1"/>
      <c r="Q15" s="1">
        <f t="shared" si="0"/>
        <v>3175</v>
      </c>
      <c r="R15" s="1">
        <f t="shared" si="0"/>
        <v>-550</v>
      </c>
      <c r="S15" s="1">
        <f t="shared" si="0"/>
        <v>-1650</v>
      </c>
      <c r="T15" s="1">
        <f t="shared" si="0"/>
        <v>3087</v>
      </c>
      <c r="U15" s="2">
        <v>12</v>
      </c>
      <c r="V15" s="10"/>
      <c r="W15" s="19"/>
      <c r="X15" s="9"/>
      <c r="Y15" s="9"/>
      <c r="Z15" s="20"/>
      <c r="AA15" s="15"/>
      <c r="AB15" s="1"/>
      <c r="AC15" s="1"/>
      <c r="AD15" s="1"/>
      <c r="AE15" s="1"/>
    </row>
    <row r="16" spans="1:31" x14ac:dyDescent="0.2">
      <c r="A16" s="26">
        <v>13</v>
      </c>
      <c r="B16" s="1">
        <v>-6312</v>
      </c>
      <c r="C16" s="1">
        <v>284</v>
      </c>
      <c r="D16" s="1">
        <v>2808</v>
      </c>
      <c r="E16" s="1">
        <v>72</v>
      </c>
      <c r="F16" s="1"/>
      <c r="L16" s="1">
        <v>-106</v>
      </c>
      <c r="M16" s="1">
        <v>-69</v>
      </c>
      <c r="N16" s="1">
        <v>-1620</v>
      </c>
      <c r="O16" s="1">
        <v>853</v>
      </c>
      <c r="P16" s="1"/>
      <c r="Q16" s="1">
        <f t="shared" si="0"/>
        <v>-6418</v>
      </c>
      <c r="R16" s="1">
        <f t="shared" si="0"/>
        <v>215</v>
      </c>
      <c r="S16" s="1">
        <f t="shared" si="0"/>
        <v>1188</v>
      </c>
      <c r="T16" s="1">
        <f t="shared" si="0"/>
        <v>925</v>
      </c>
      <c r="U16" s="2">
        <v>13</v>
      </c>
      <c r="V16" s="10"/>
      <c r="W16" s="19"/>
      <c r="X16" s="9"/>
      <c r="Y16" s="9"/>
      <c r="Z16" s="20"/>
      <c r="AA16" s="15"/>
      <c r="AB16" s="1"/>
      <c r="AC16" s="1"/>
      <c r="AD16" s="1"/>
      <c r="AE16" s="1"/>
    </row>
    <row r="17" spans="1:31" x14ac:dyDescent="0.2">
      <c r="A17" s="26">
        <v>14</v>
      </c>
      <c r="B17" s="1">
        <v>-3319</v>
      </c>
      <c r="C17" s="1">
        <v>-216</v>
      </c>
      <c r="D17" s="1">
        <v>0</v>
      </c>
      <c r="E17" s="1">
        <v>-4781</v>
      </c>
      <c r="F17" s="1"/>
      <c r="L17" s="1">
        <v>-102</v>
      </c>
      <c r="M17" s="1">
        <v>-251</v>
      </c>
      <c r="N17" s="1">
        <v>599</v>
      </c>
      <c r="O17" s="1">
        <v>-18</v>
      </c>
      <c r="P17" s="1"/>
      <c r="Q17" s="1">
        <f t="shared" si="0"/>
        <v>-3421</v>
      </c>
      <c r="R17" s="1">
        <f t="shared" si="0"/>
        <v>-467</v>
      </c>
      <c r="S17" s="1">
        <f t="shared" si="0"/>
        <v>599</v>
      </c>
      <c r="T17" s="1">
        <f t="shared" si="0"/>
        <v>-4799</v>
      </c>
      <c r="U17" s="2">
        <v>14</v>
      </c>
      <c r="V17" s="10"/>
      <c r="W17" s="19"/>
      <c r="X17" s="9"/>
      <c r="Y17" s="9"/>
      <c r="Z17" s="20"/>
      <c r="AA17" s="15"/>
      <c r="AB17" s="1"/>
      <c r="AC17" s="1"/>
      <c r="AD17" s="1"/>
      <c r="AE17" s="1"/>
    </row>
    <row r="18" spans="1:31" x14ac:dyDescent="0.2">
      <c r="A18" s="26">
        <v>15</v>
      </c>
      <c r="B18" s="1">
        <v>-802</v>
      </c>
      <c r="C18" s="1">
        <v>-216</v>
      </c>
      <c r="D18" s="1">
        <v>1329</v>
      </c>
      <c r="E18" s="1">
        <v>-496</v>
      </c>
      <c r="F18" s="1"/>
      <c r="L18" s="1">
        <v>-88</v>
      </c>
      <c r="M18" s="1">
        <v>-360</v>
      </c>
      <c r="N18" s="1">
        <v>-250</v>
      </c>
      <c r="O18" s="1">
        <v>1431</v>
      </c>
      <c r="P18" s="1"/>
      <c r="Q18" s="1">
        <f t="shared" si="0"/>
        <v>-890</v>
      </c>
      <c r="R18" s="1">
        <f t="shared" si="0"/>
        <v>-576</v>
      </c>
      <c r="S18" s="1">
        <f t="shared" si="0"/>
        <v>1079</v>
      </c>
      <c r="T18" s="1">
        <f t="shared" si="0"/>
        <v>935</v>
      </c>
      <c r="U18" s="2">
        <v>15</v>
      </c>
      <c r="V18" s="10"/>
      <c r="W18" s="19"/>
      <c r="X18" s="9"/>
      <c r="Y18" s="9"/>
      <c r="Z18" s="20"/>
      <c r="AA18" s="15"/>
      <c r="AB18" s="1"/>
      <c r="AC18" s="1"/>
      <c r="AD18" s="1"/>
      <c r="AE18" s="1"/>
    </row>
    <row r="19" spans="1:31" x14ac:dyDescent="0.2">
      <c r="A19" s="26">
        <v>16</v>
      </c>
      <c r="B19" s="1">
        <v>98</v>
      </c>
      <c r="C19" s="1">
        <v>284</v>
      </c>
      <c r="D19" s="1">
        <v>7329</v>
      </c>
      <c r="E19" s="1">
        <v>-69</v>
      </c>
      <c r="F19" s="1"/>
      <c r="L19" s="1">
        <v>-76</v>
      </c>
      <c r="M19" s="1">
        <v>-267</v>
      </c>
      <c r="N19" s="1">
        <v>-1254</v>
      </c>
      <c r="O19" s="1">
        <v>1036</v>
      </c>
      <c r="P19" s="1"/>
      <c r="Q19" s="1">
        <f t="shared" si="0"/>
        <v>22</v>
      </c>
      <c r="R19" s="1">
        <f t="shared" si="0"/>
        <v>17</v>
      </c>
      <c r="S19" s="1">
        <f t="shared" si="0"/>
        <v>6075</v>
      </c>
      <c r="T19" s="1">
        <f t="shared" si="0"/>
        <v>967</v>
      </c>
      <c r="U19" s="2">
        <v>16</v>
      </c>
      <c r="V19" s="10"/>
      <c r="W19" s="19"/>
      <c r="X19" s="9"/>
      <c r="Y19" s="9"/>
      <c r="Z19" s="20"/>
      <c r="AA19" s="15"/>
      <c r="AB19" s="1"/>
      <c r="AC19" s="1"/>
      <c r="AD19" s="1"/>
      <c r="AE19" s="1"/>
    </row>
    <row r="20" spans="1:31" x14ac:dyDescent="0.2">
      <c r="A20" s="26">
        <v>17</v>
      </c>
      <c r="B20" s="1">
        <v>-602</v>
      </c>
      <c r="C20" s="1">
        <v>284</v>
      </c>
      <c r="D20" s="1">
        <v>3629</v>
      </c>
      <c r="E20" s="1">
        <v>-2025</v>
      </c>
      <c r="F20" s="1"/>
      <c r="J20" s="35"/>
      <c r="L20" s="1">
        <v>-99</v>
      </c>
      <c r="M20" s="1">
        <v>-351</v>
      </c>
      <c r="N20" s="1">
        <v>-588</v>
      </c>
      <c r="O20" s="1">
        <v>781</v>
      </c>
      <c r="P20" s="1"/>
      <c r="Q20" s="1">
        <f t="shared" si="0"/>
        <v>-701</v>
      </c>
      <c r="R20" s="1">
        <f t="shared" si="0"/>
        <v>-67</v>
      </c>
      <c r="S20" s="1">
        <f t="shared" si="0"/>
        <v>3041</v>
      </c>
      <c r="T20" s="1">
        <f t="shared" si="0"/>
        <v>-1244</v>
      </c>
      <c r="U20" s="2">
        <v>17</v>
      </c>
      <c r="V20" s="10"/>
      <c r="W20" s="19"/>
      <c r="X20" s="9"/>
      <c r="Y20" s="9"/>
      <c r="Z20" s="20"/>
      <c r="AA20" s="15"/>
      <c r="AB20" s="1"/>
      <c r="AC20" s="1"/>
      <c r="AD20" s="1"/>
      <c r="AE20" s="1"/>
    </row>
    <row r="21" spans="1:31" x14ac:dyDescent="0.2">
      <c r="A21" s="26">
        <v>18</v>
      </c>
      <c r="B21" s="1">
        <v>-602</v>
      </c>
      <c r="C21" s="1">
        <v>284</v>
      </c>
      <c r="D21" s="1">
        <v>3629</v>
      </c>
      <c r="E21" s="1">
        <v>-2025</v>
      </c>
      <c r="F21" s="1"/>
      <c r="L21" s="1">
        <v>-61</v>
      </c>
      <c r="M21" s="1">
        <v>-555</v>
      </c>
      <c r="N21" s="1">
        <v>46</v>
      </c>
      <c r="O21" s="1">
        <v>582</v>
      </c>
      <c r="P21" s="1"/>
      <c r="Q21" s="1">
        <f t="shared" si="0"/>
        <v>-663</v>
      </c>
      <c r="R21" s="1">
        <f t="shared" si="0"/>
        <v>-271</v>
      </c>
      <c r="S21" s="1">
        <f t="shared" si="0"/>
        <v>3675</v>
      </c>
      <c r="T21" s="1">
        <f t="shared" si="0"/>
        <v>-1443</v>
      </c>
      <c r="U21" s="2">
        <v>18</v>
      </c>
      <c r="V21" s="10"/>
      <c r="W21" s="19"/>
      <c r="X21" s="9"/>
      <c r="Y21" s="9"/>
      <c r="Z21" s="20"/>
      <c r="AA21" s="15"/>
      <c r="AB21" s="1"/>
      <c r="AC21" s="1"/>
      <c r="AD21" s="1"/>
      <c r="AE21" s="1"/>
    </row>
    <row r="22" spans="1:31" x14ac:dyDescent="0.2">
      <c r="A22" s="26">
        <v>19</v>
      </c>
      <c r="B22" s="1">
        <v>-602</v>
      </c>
      <c r="C22" s="1">
        <v>284</v>
      </c>
      <c r="D22" s="1">
        <v>3629</v>
      </c>
      <c r="E22" s="1">
        <v>-2025</v>
      </c>
      <c r="F22" s="1"/>
      <c r="L22" s="1">
        <v>5</v>
      </c>
      <c r="M22" s="1">
        <v>-426</v>
      </c>
      <c r="N22" s="1">
        <v>-871</v>
      </c>
      <c r="O22" s="1">
        <v>2242</v>
      </c>
      <c r="P22" s="1"/>
      <c r="Q22" s="1">
        <f t="shared" si="0"/>
        <v>-597</v>
      </c>
      <c r="R22" s="1">
        <f t="shared" si="0"/>
        <v>-142</v>
      </c>
      <c r="S22" s="1">
        <f t="shared" si="0"/>
        <v>2758</v>
      </c>
      <c r="T22" s="1">
        <f t="shared" si="0"/>
        <v>217</v>
      </c>
      <c r="U22" s="2">
        <v>19</v>
      </c>
      <c r="V22" s="10"/>
      <c r="W22" s="19"/>
      <c r="X22" s="9"/>
      <c r="Y22" s="9"/>
      <c r="Z22" s="20"/>
      <c r="AA22" s="15"/>
      <c r="AB22" s="1"/>
      <c r="AC22" s="1"/>
      <c r="AD22" s="1"/>
      <c r="AE22" s="1"/>
    </row>
    <row r="23" spans="1:31" x14ac:dyDescent="0.2">
      <c r="A23" s="26">
        <v>20</v>
      </c>
      <c r="B23" s="1">
        <v>-357</v>
      </c>
      <c r="C23" s="1">
        <v>284</v>
      </c>
      <c r="D23" s="1">
        <v>79</v>
      </c>
      <c r="E23" s="1">
        <v>611</v>
      </c>
      <c r="F23" s="1"/>
      <c r="J23" s="23">
        <v>-2300</v>
      </c>
      <c r="L23" s="1">
        <v>189</v>
      </c>
      <c r="M23" s="1">
        <v>-21</v>
      </c>
      <c r="N23" s="1">
        <v>-558</v>
      </c>
      <c r="O23" s="1">
        <v>2151</v>
      </c>
      <c r="P23" s="1"/>
      <c r="Q23" s="24">
        <f t="shared" si="0"/>
        <v>-168</v>
      </c>
      <c r="R23" s="1">
        <f t="shared" si="0"/>
        <v>263</v>
      </c>
      <c r="S23" s="1">
        <f t="shared" si="0"/>
        <v>-479</v>
      </c>
      <c r="T23" s="1">
        <f t="shared" si="0"/>
        <v>462</v>
      </c>
      <c r="U23" s="2">
        <v>20</v>
      </c>
      <c r="V23" s="10"/>
      <c r="W23" s="19"/>
      <c r="X23" s="9"/>
      <c r="Y23" s="9"/>
      <c r="Z23" s="20"/>
      <c r="AA23" s="15"/>
      <c r="AB23" s="1"/>
      <c r="AC23" s="1"/>
      <c r="AD23" s="1"/>
      <c r="AE23" s="1"/>
    </row>
    <row r="24" spans="1:31" x14ac:dyDescent="0.2">
      <c r="A24" s="26">
        <v>21</v>
      </c>
      <c r="B24" s="1">
        <v>-2108</v>
      </c>
      <c r="C24" s="1">
        <v>284</v>
      </c>
      <c r="D24" s="1">
        <v>-9579</v>
      </c>
      <c r="E24" s="1">
        <f>-5959+500-2500</f>
        <v>-7959</v>
      </c>
      <c r="F24" s="1"/>
      <c r="I24" s="25">
        <f>511</f>
        <v>511</v>
      </c>
      <c r="J24" s="23">
        <f>-500</f>
        <v>-500</v>
      </c>
      <c r="L24" s="1">
        <v>273</v>
      </c>
      <c r="M24" s="1">
        <v>-310</v>
      </c>
      <c r="N24" s="1">
        <v>395</v>
      </c>
      <c r="O24" s="1">
        <v>2461</v>
      </c>
      <c r="P24" s="1"/>
      <c r="Q24" s="1">
        <f t="shared" si="0"/>
        <v>-1835</v>
      </c>
      <c r="R24" s="1">
        <f t="shared" si="0"/>
        <v>-26</v>
      </c>
      <c r="S24" s="1">
        <f t="shared" si="0"/>
        <v>-8673</v>
      </c>
      <c r="T24" s="1">
        <f t="shared" si="0"/>
        <v>-5998</v>
      </c>
      <c r="U24" s="2">
        <v>21</v>
      </c>
      <c r="V24" s="10"/>
      <c r="W24" s="19"/>
      <c r="X24" s="9"/>
      <c r="Y24" s="9"/>
      <c r="Z24" s="20"/>
      <c r="AA24" s="15"/>
      <c r="AB24" s="1"/>
      <c r="AC24" s="1"/>
      <c r="AD24" s="1"/>
      <c r="AE24" s="1"/>
    </row>
    <row r="25" spans="1:31" x14ac:dyDescent="0.2">
      <c r="A25" s="26">
        <v>22</v>
      </c>
      <c r="B25" s="1">
        <f>127+1500</f>
        <v>1627</v>
      </c>
      <c r="C25" s="1">
        <v>0</v>
      </c>
      <c r="D25" s="1">
        <f>650+9000</f>
        <v>9650</v>
      </c>
      <c r="E25" s="1">
        <v>2571</v>
      </c>
      <c r="F25" s="1"/>
      <c r="J25" s="23">
        <v>-4642</v>
      </c>
      <c r="L25" s="22">
        <v>304</v>
      </c>
      <c r="M25" s="1">
        <v>-297</v>
      </c>
      <c r="N25" s="1">
        <v>207</v>
      </c>
      <c r="O25" s="1">
        <v>1983</v>
      </c>
      <c r="P25" s="1"/>
      <c r="Q25" s="1">
        <f t="shared" si="0"/>
        <v>1931</v>
      </c>
      <c r="R25" s="1">
        <f t="shared" si="0"/>
        <v>-297</v>
      </c>
      <c r="S25" s="1">
        <f t="shared" si="0"/>
        <v>9857</v>
      </c>
      <c r="T25" s="1">
        <f t="shared" si="0"/>
        <v>-88</v>
      </c>
      <c r="U25" s="2">
        <v>22</v>
      </c>
      <c r="V25" s="10"/>
      <c r="W25" s="19"/>
      <c r="X25" s="9"/>
      <c r="Y25" s="9"/>
      <c r="Z25" s="20"/>
      <c r="AA25" s="15"/>
      <c r="AB25" s="1"/>
      <c r="AC25" s="1"/>
      <c r="AD25" s="1"/>
      <c r="AE25" s="1"/>
    </row>
    <row r="26" spans="1:31" x14ac:dyDescent="0.2">
      <c r="A26" s="26">
        <v>23</v>
      </c>
      <c r="B26" s="1">
        <v>-173</v>
      </c>
      <c r="C26" s="1">
        <v>-216</v>
      </c>
      <c r="D26" s="1">
        <v>665</v>
      </c>
      <c r="E26" s="1">
        <v>-520</v>
      </c>
      <c r="F26" s="1"/>
      <c r="J26" s="23">
        <v>-82</v>
      </c>
      <c r="L26" s="1">
        <v>288</v>
      </c>
      <c r="M26" s="1">
        <v>-245</v>
      </c>
      <c r="N26" s="1">
        <v>515</v>
      </c>
      <c r="O26" s="1">
        <v>382</v>
      </c>
      <c r="P26" s="1"/>
      <c r="Q26" s="1">
        <f t="shared" si="0"/>
        <v>115</v>
      </c>
      <c r="R26" s="1">
        <f t="shared" si="0"/>
        <v>-461</v>
      </c>
      <c r="S26" s="1">
        <f t="shared" si="0"/>
        <v>1180</v>
      </c>
      <c r="T26" s="1">
        <f t="shared" si="0"/>
        <v>-220</v>
      </c>
      <c r="U26" s="2">
        <v>23</v>
      </c>
      <c r="V26" s="10"/>
      <c r="W26" s="19"/>
      <c r="X26" s="9"/>
      <c r="Y26" s="9"/>
      <c r="Z26" s="20"/>
      <c r="AA26" s="15"/>
      <c r="AB26" s="1"/>
      <c r="AC26" s="1"/>
      <c r="AD26" s="1"/>
      <c r="AE26" s="1"/>
    </row>
    <row r="27" spans="1:31" x14ac:dyDescent="0.2">
      <c r="A27" s="26">
        <v>24</v>
      </c>
      <c r="B27" s="1">
        <v>519</v>
      </c>
      <c r="C27" s="1">
        <v>164</v>
      </c>
      <c r="D27" s="1">
        <v>4665</v>
      </c>
      <c r="E27" s="1">
        <v>30</v>
      </c>
      <c r="F27" s="1"/>
      <c r="J27" s="23">
        <v>1645</v>
      </c>
      <c r="L27" s="1">
        <v>267</v>
      </c>
      <c r="M27" s="1">
        <v>-423</v>
      </c>
      <c r="N27" s="1">
        <v>-315</v>
      </c>
      <c r="O27" s="1">
        <v>-1022</v>
      </c>
      <c r="P27" s="1"/>
      <c r="Q27" s="1">
        <f t="shared" si="0"/>
        <v>786</v>
      </c>
      <c r="R27" s="1">
        <f t="shared" si="0"/>
        <v>-259</v>
      </c>
      <c r="S27" s="1">
        <f t="shared" si="0"/>
        <v>4350</v>
      </c>
      <c r="T27" s="1">
        <f t="shared" si="0"/>
        <v>653</v>
      </c>
      <c r="U27" s="2">
        <v>24</v>
      </c>
      <c r="V27" s="10"/>
      <c r="W27" s="19"/>
      <c r="X27" s="9"/>
      <c r="Y27" s="9"/>
      <c r="Z27" s="20"/>
      <c r="AA27" s="15"/>
      <c r="AB27" s="1"/>
      <c r="AC27" s="1"/>
      <c r="AD27" s="1"/>
      <c r="AE27" s="1"/>
    </row>
    <row r="28" spans="1:31" x14ac:dyDescent="0.2">
      <c r="A28" s="26">
        <v>25</v>
      </c>
      <c r="B28" s="1">
        <v>519</v>
      </c>
      <c r="C28" s="1">
        <v>164</v>
      </c>
      <c r="D28" s="1">
        <v>4665</v>
      </c>
      <c r="E28" s="1">
        <v>30</v>
      </c>
      <c r="F28" s="1"/>
      <c r="J28" s="23">
        <v>1645</v>
      </c>
      <c r="L28" s="1">
        <v>274</v>
      </c>
      <c r="M28" s="1">
        <v>-359</v>
      </c>
      <c r="N28" s="1">
        <v>-666</v>
      </c>
      <c r="O28" s="1">
        <v>1135</v>
      </c>
      <c r="P28" s="1"/>
      <c r="Q28" s="1">
        <f t="shared" si="0"/>
        <v>793</v>
      </c>
      <c r="R28" s="1">
        <f t="shared" si="0"/>
        <v>-195</v>
      </c>
      <c r="S28" s="1">
        <f t="shared" si="0"/>
        <v>3999</v>
      </c>
      <c r="T28" s="1">
        <f t="shared" si="0"/>
        <v>2810</v>
      </c>
      <c r="U28" s="2">
        <v>25</v>
      </c>
      <c r="V28" s="10"/>
      <c r="W28" s="19"/>
      <c r="X28" s="9"/>
      <c r="Y28" s="9"/>
      <c r="Z28" s="20"/>
      <c r="AA28" s="15"/>
      <c r="AB28" s="1"/>
      <c r="AC28" s="1"/>
      <c r="AD28" s="1"/>
      <c r="AE28" s="1"/>
    </row>
    <row r="29" spans="1:31" x14ac:dyDescent="0.2">
      <c r="A29" s="26">
        <v>26</v>
      </c>
      <c r="B29" s="1">
        <v>519</v>
      </c>
      <c r="C29" s="1">
        <v>164</v>
      </c>
      <c r="D29" s="1">
        <v>4665</v>
      </c>
      <c r="E29" s="1">
        <v>30</v>
      </c>
      <c r="F29" s="1"/>
      <c r="J29" s="23">
        <v>1645</v>
      </c>
      <c r="L29" s="1">
        <v>239</v>
      </c>
      <c r="M29" s="1">
        <v>-230</v>
      </c>
      <c r="N29" s="1">
        <v>101</v>
      </c>
      <c r="O29" s="1">
        <v>767</v>
      </c>
      <c r="P29" s="1"/>
      <c r="Q29" s="1">
        <f t="shared" si="0"/>
        <v>758</v>
      </c>
      <c r="R29" s="1">
        <f t="shared" si="0"/>
        <v>-66</v>
      </c>
      <c r="S29" s="1">
        <f t="shared" si="0"/>
        <v>4766</v>
      </c>
      <c r="T29" s="1">
        <f t="shared" si="0"/>
        <v>2442</v>
      </c>
      <c r="U29" s="2">
        <v>26</v>
      </c>
      <c r="V29" s="10"/>
      <c r="W29" s="19"/>
      <c r="X29" s="9"/>
      <c r="Y29" s="9"/>
      <c r="Z29" s="20"/>
      <c r="AA29" s="15"/>
      <c r="AB29" s="1"/>
      <c r="AC29" s="1"/>
      <c r="AD29" s="1"/>
      <c r="AE29" s="1"/>
    </row>
    <row r="30" spans="1:31" x14ac:dyDescent="0.2">
      <c r="A30" s="26">
        <v>27</v>
      </c>
      <c r="B30" s="1">
        <v>-1117</v>
      </c>
      <c r="C30" s="1">
        <v>-436</v>
      </c>
      <c r="D30" s="1">
        <v>-5435</v>
      </c>
      <c r="E30" s="1">
        <v>-1062</v>
      </c>
      <c r="F30" s="1"/>
      <c r="G30" s="23"/>
      <c r="H30" s="23"/>
      <c r="I30" s="23"/>
      <c r="J30" s="23"/>
      <c r="L30" s="1">
        <v>146</v>
      </c>
      <c r="M30" s="1">
        <v>-109</v>
      </c>
      <c r="N30" s="1">
        <v>-812</v>
      </c>
      <c r="O30" s="1">
        <v>-3215</v>
      </c>
      <c r="P30" s="1"/>
      <c r="Q30" s="1">
        <f t="shared" si="0"/>
        <v>-971</v>
      </c>
      <c r="R30" s="1">
        <f t="shared" si="0"/>
        <v>-545</v>
      </c>
      <c r="S30" s="1">
        <f t="shared" si="0"/>
        <v>-6247</v>
      </c>
      <c r="T30" s="1">
        <f t="shared" si="0"/>
        <v>-4277</v>
      </c>
      <c r="U30" s="2">
        <v>27</v>
      </c>
      <c r="V30" s="10"/>
      <c r="W30" s="19"/>
      <c r="X30" s="9"/>
      <c r="Y30" s="9"/>
      <c r="Z30" s="20"/>
      <c r="AA30" s="15"/>
      <c r="AB30" s="1"/>
      <c r="AC30" s="1"/>
      <c r="AD30" s="1"/>
      <c r="AE30" s="1"/>
    </row>
    <row r="31" spans="1:31" x14ac:dyDescent="0.2">
      <c r="A31" s="26">
        <v>28</v>
      </c>
      <c r="B31" s="1">
        <v>561</v>
      </c>
      <c r="C31" s="1">
        <v>-636</v>
      </c>
      <c r="D31" s="1">
        <v>-4728</v>
      </c>
      <c r="E31" s="1">
        <v>-6654</v>
      </c>
      <c r="F31" s="1"/>
      <c r="G31" s="23"/>
      <c r="H31" s="23"/>
      <c r="I31" s="23"/>
      <c r="J31" s="23"/>
      <c r="L31" s="1">
        <v>-167</v>
      </c>
      <c r="M31" s="1">
        <v>-285</v>
      </c>
      <c r="N31" s="1">
        <v>-1512</v>
      </c>
      <c r="O31" s="1">
        <v>-3535</v>
      </c>
      <c r="P31" s="1"/>
      <c r="Q31" s="1">
        <f t="shared" si="0"/>
        <v>394</v>
      </c>
      <c r="R31" s="1">
        <f t="shared" si="0"/>
        <v>-921</v>
      </c>
      <c r="S31" s="1">
        <f t="shared" si="0"/>
        <v>-6240</v>
      </c>
      <c r="T31" s="1">
        <f t="shared" si="0"/>
        <v>-10189</v>
      </c>
      <c r="U31" s="2">
        <v>28</v>
      </c>
      <c r="V31" s="10"/>
      <c r="W31" s="19"/>
      <c r="X31" s="9"/>
      <c r="Y31" s="9"/>
      <c r="Z31" s="20"/>
      <c r="AA31" s="15"/>
      <c r="AB31" s="1"/>
      <c r="AC31" s="1"/>
      <c r="AD31" s="1"/>
      <c r="AE31" s="1"/>
    </row>
    <row r="32" spans="1:31" x14ac:dyDescent="0.2">
      <c r="A32" s="26">
        <v>29</v>
      </c>
      <c r="B32" s="1">
        <v>331</v>
      </c>
      <c r="C32" s="1">
        <v>-1</v>
      </c>
      <c r="D32" s="1">
        <v>-3409</v>
      </c>
      <c r="E32" s="1">
        <v>-1130</v>
      </c>
      <c r="F32" s="1"/>
      <c r="G32" s="23"/>
      <c r="H32" s="23"/>
      <c r="I32" s="28">
        <v>500</v>
      </c>
      <c r="J32" s="23"/>
      <c r="L32" s="1">
        <v>-60</v>
      </c>
      <c r="M32" s="1">
        <v>-33</v>
      </c>
      <c r="N32" s="1">
        <v>3981</v>
      </c>
      <c r="O32" s="1">
        <v>-5654</v>
      </c>
      <c r="P32" s="1"/>
      <c r="Q32" s="1">
        <f t="shared" si="0"/>
        <v>271</v>
      </c>
      <c r="R32" s="1">
        <f t="shared" si="0"/>
        <v>-34</v>
      </c>
      <c r="S32" s="1">
        <f t="shared" si="0"/>
        <v>1072</v>
      </c>
      <c r="T32" s="1">
        <f t="shared" si="0"/>
        <v>-6784</v>
      </c>
      <c r="U32" s="2">
        <v>29</v>
      </c>
      <c r="V32" s="10"/>
      <c r="W32" s="19"/>
      <c r="X32" s="9"/>
      <c r="Y32" s="9"/>
      <c r="Z32" s="20"/>
      <c r="AA32" s="15"/>
      <c r="AB32" s="1"/>
      <c r="AC32" s="1"/>
      <c r="AD32" s="1"/>
      <c r="AE32" s="1"/>
    </row>
    <row r="33" spans="1:31" x14ac:dyDescent="0.2">
      <c r="A33" s="26">
        <v>30</v>
      </c>
      <c r="B33" s="1">
        <v>-2373</v>
      </c>
      <c r="C33" s="1">
        <v>164</v>
      </c>
      <c r="D33" s="1">
        <v>-2859</v>
      </c>
      <c r="E33" s="1">
        <v>2</v>
      </c>
      <c r="F33" s="1"/>
      <c r="G33" s="23">
        <v>0</v>
      </c>
      <c r="H33" s="23"/>
      <c r="I33" s="23"/>
      <c r="J33" s="23"/>
      <c r="L33" s="1">
        <v>-142</v>
      </c>
      <c r="M33" s="1">
        <v>-790</v>
      </c>
      <c r="N33" s="1">
        <v>8112</v>
      </c>
      <c r="O33" s="1">
        <v>-4204</v>
      </c>
      <c r="P33" s="1"/>
      <c r="Q33" s="1">
        <f t="shared" si="0"/>
        <v>-2515</v>
      </c>
      <c r="R33" s="1">
        <f t="shared" si="0"/>
        <v>-626</v>
      </c>
      <c r="S33" s="1">
        <f t="shared" si="0"/>
        <v>5253</v>
      </c>
      <c r="T33" s="1">
        <f t="shared" si="0"/>
        <v>-4202</v>
      </c>
      <c r="U33" s="2">
        <v>30</v>
      </c>
      <c r="V33" s="10"/>
      <c r="W33" s="19"/>
      <c r="X33" s="9"/>
      <c r="Y33" s="9"/>
      <c r="Z33" s="20"/>
      <c r="AA33" s="15"/>
      <c r="AB33" s="1"/>
      <c r="AC33" s="1"/>
      <c r="AD33" s="1"/>
      <c r="AE33" s="1"/>
    </row>
    <row r="34" spans="1:31" ht="13.5" thickBot="1" x14ac:dyDescent="0.25">
      <c r="A34" s="26">
        <v>31</v>
      </c>
      <c r="B34" s="4">
        <v>-2373</v>
      </c>
      <c r="C34" s="4">
        <v>164</v>
      </c>
      <c r="D34" s="4">
        <v>-2859</v>
      </c>
      <c r="E34" s="4">
        <v>2</v>
      </c>
      <c r="F34" s="1"/>
      <c r="G34" s="27"/>
      <c r="H34" s="27"/>
      <c r="I34" s="27"/>
      <c r="J34" s="27"/>
      <c r="L34" s="4">
        <v>-330</v>
      </c>
      <c r="M34" s="4">
        <v>-396</v>
      </c>
      <c r="N34" s="4">
        <v>7246</v>
      </c>
      <c r="O34" s="4">
        <v>-4985</v>
      </c>
      <c r="P34" s="1"/>
      <c r="Q34" s="4">
        <f t="shared" si="0"/>
        <v>-2703</v>
      </c>
      <c r="R34" s="4">
        <f t="shared" si="0"/>
        <v>-232</v>
      </c>
      <c r="S34" s="4">
        <f t="shared" si="0"/>
        <v>4387</v>
      </c>
      <c r="T34" s="4">
        <f t="shared" si="0"/>
        <v>-4983</v>
      </c>
      <c r="U34" s="2">
        <v>31</v>
      </c>
      <c r="V34" s="10"/>
      <c r="W34" s="11"/>
      <c r="X34" s="4"/>
      <c r="Y34" s="4"/>
      <c r="Z34" s="21"/>
      <c r="AA34" s="15"/>
      <c r="AB34" s="1"/>
      <c r="AC34" s="1"/>
      <c r="AD34" s="1"/>
      <c r="AE34" s="1"/>
    </row>
    <row r="35" spans="1:31" ht="13.5" thickTop="1" x14ac:dyDescent="0.2">
      <c r="B35" s="1">
        <f>SUM(B4:B34)</f>
        <v>-1192</v>
      </c>
      <c r="C35" s="1">
        <f>SUM(C4:C34)</f>
        <v>1655</v>
      </c>
      <c r="D35" s="1">
        <f>SUM(D4:D34)</f>
        <v>11089</v>
      </c>
      <c r="E35" s="1">
        <f>SUM(E4:E34)</f>
        <v>-25858</v>
      </c>
      <c r="F35" s="1"/>
      <c r="G35" s="1">
        <f>SUM(G4:G34)</f>
        <v>0</v>
      </c>
      <c r="H35" s="1">
        <f>SUM(H4:H34)</f>
        <v>548</v>
      </c>
      <c r="I35" s="1">
        <f>SUM(I4:I34)</f>
        <v>411</v>
      </c>
      <c r="J35" s="1">
        <f>SUM(J4:J34)</f>
        <v>-2708</v>
      </c>
      <c r="K35" s="1"/>
      <c r="L35" s="1">
        <f>SUM(L4:L34)</f>
        <v>322</v>
      </c>
      <c r="M35" s="1">
        <f>SUM(M4:M34)</f>
        <v>-6666</v>
      </c>
      <c r="N35" s="1">
        <f>SUM(N4:N34)</f>
        <v>399</v>
      </c>
      <c r="O35" s="1">
        <f>SUM(O4:O34)</f>
        <v>9455</v>
      </c>
      <c r="P35" s="1"/>
      <c r="Q35" s="1">
        <f>SUM(Q4:Q34)</f>
        <v>-870</v>
      </c>
      <c r="R35" s="1">
        <f>SUM(R4:R34)</f>
        <v>-4463</v>
      </c>
      <c r="S35" s="1">
        <f>SUM(S4:S34)</f>
        <v>11899</v>
      </c>
      <c r="T35" s="1">
        <f>SUM(T4:T34)</f>
        <v>-19111</v>
      </c>
      <c r="U35" s="1"/>
      <c r="W35" s="1">
        <f>SUM(W4:W34)</f>
        <v>0</v>
      </c>
      <c r="X35" s="1">
        <f>SUM(X4:X34)</f>
        <v>0</v>
      </c>
      <c r="Y35" s="1">
        <f>SUM(Y4:Y34)</f>
        <v>0</v>
      </c>
      <c r="Z35" s="1">
        <f>SUM(Z4:Z34)</f>
        <v>0</v>
      </c>
    </row>
    <row r="38" spans="1:31" x14ac:dyDescent="0.2">
      <c r="A38" s="8" t="s">
        <v>8</v>
      </c>
      <c r="O38" t="s">
        <v>13</v>
      </c>
      <c r="Q38" s="1">
        <v>0.04</v>
      </c>
      <c r="R38" s="1">
        <v>1.2</v>
      </c>
      <c r="S38" s="1">
        <v>0.4</v>
      </c>
      <c r="T38" s="1">
        <v>0.23</v>
      </c>
    </row>
  </sheetData>
  <mergeCells count="6">
    <mergeCell ref="W2:Z2"/>
    <mergeCell ref="A1:U1"/>
    <mergeCell ref="B2:E2"/>
    <mergeCell ref="G2:J2"/>
    <mergeCell ref="L2:O2"/>
    <mergeCell ref="Q2:T2"/>
  </mergeCells>
  <phoneticPr fontId="0" type="noConversion"/>
  <pageMargins left="0.75" right="0.75" top="1" bottom="1" header="0.5" footer="0.5"/>
  <pageSetup paperSize="5" scale="5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workbookViewId="0">
      <selection activeCell="J7" sqref="J7"/>
    </sheetView>
  </sheetViews>
  <sheetFormatPr defaultRowHeight="12.75" x14ac:dyDescent="0.2"/>
  <cols>
    <col min="1" max="1" width="9.85546875" style="1" customWidth="1"/>
    <col min="2" max="2" width="10.140625" customWidth="1"/>
    <col min="3" max="3" width="10.7109375" customWidth="1"/>
    <col min="4" max="5" width="10.5703125" customWidth="1"/>
    <col min="6" max="6" width="4.28515625" customWidth="1"/>
    <col min="7" max="7" width="10.140625" style="31" customWidth="1"/>
    <col min="8" max="8" width="10.28515625" style="31" customWidth="1"/>
    <col min="9" max="9" width="9.85546875" style="31" customWidth="1"/>
    <col min="10" max="10" width="10" style="31" customWidth="1"/>
    <col min="11" max="11" width="4.28515625" customWidth="1"/>
    <col min="12" max="12" width="10.140625" customWidth="1"/>
    <col min="13" max="13" width="9.85546875" customWidth="1"/>
    <col min="14" max="14" width="10.140625" customWidth="1"/>
    <col min="15" max="15" width="10.28515625" customWidth="1"/>
    <col min="16" max="16" width="4.28515625" customWidth="1"/>
    <col min="22" max="22" width="3.28515625" customWidth="1"/>
    <col min="26" max="26" width="11" customWidth="1"/>
  </cols>
  <sheetData>
    <row r="1" spans="1:31" ht="15.75" x14ac:dyDescent="0.25">
      <c r="A1" s="85" t="s">
        <v>16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AA1" s="3"/>
    </row>
    <row r="2" spans="1:31" ht="13.5" thickBot="1" x14ac:dyDescent="0.25">
      <c r="A2" s="5" t="s">
        <v>2</v>
      </c>
      <c r="B2" s="81" t="s">
        <v>0</v>
      </c>
      <c r="C2" s="81"/>
      <c r="D2" s="81"/>
      <c r="E2" s="81"/>
      <c r="F2" s="3"/>
      <c r="G2" s="86" t="s">
        <v>15</v>
      </c>
      <c r="H2" s="86"/>
      <c r="I2" s="86"/>
      <c r="J2" s="86"/>
      <c r="L2" s="81" t="s">
        <v>7</v>
      </c>
      <c r="M2" s="81"/>
      <c r="N2" s="81"/>
      <c r="O2" s="81"/>
      <c r="Q2" s="81" t="s">
        <v>1</v>
      </c>
      <c r="R2" s="81"/>
      <c r="S2" s="81"/>
      <c r="T2" s="81"/>
      <c r="U2" s="5" t="s">
        <v>2</v>
      </c>
      <c r="V2" s="10"/>
      <c r="W2" s="83" t="s">
        <v>11</v>
      </c>
      <c r="X2" s="81"/>
      <c r="Y2" s="81"/>
      <c r="Z2" s="84"/>
      <c r="AA2" s="15"/>
    </row>
    <row r="3" spans="1:31" ht="13.5" thickTop="1" x14ac:dyDescent="0.2">
      <c r="A3" s="2"/>
      <c r="B3" s="6" t="s">
        <v>3</v>
      </c>
      <c r="C3" s="7" t="s">
        <v>4</v>
      </c>
      <c r="D3" s="7" t="s">
        <v>5</v>
      </c>
      <c r="E3" s="7" t="s">
        <v>6</v>
      </c>
      <c r="G3" s="29" t="s">
        <v>3</v>
      </c>
      <c r="H3" s="33" t="s">
        <v>4</v>
      </c>
      <c r="I3" s="33" t="s">
        <v>5</v>
      </c>
      <c r="J3" s="33" t="s">
        <v>6</v>
      </c>
      <c r="L3" s="6" t="s">
        <v>3</v>
      </c>
      <c r="M3" s="7" t="s">
        <v>4</v>
      </c>
      <c r="N3" s="7" t="s">
        <v>5</v>
      </c>
      <c r="O3" s="7" t="s">
        <v>6</v>
      </c>
      <c r="Q3" s="6" t="s">
        <v>3</v>
      </c>
      <c r="R3" s="7" t="s">
        <v>4</v>
      </c>
      <c r="S3" s="7" t="s">
        <v>5</v>
      </c>
      <c r="T3" s="7" t="s">
        <v>6</v>
      </c>
      <c r="U3" s="2"/>
      <c r="V3" s="10"/>
      <c r="W3" s="17" t="s">
        <v>3</v>
      </c>
      <c r="X3" s="7" t="s">
        <v>4</v>
      </c>
      <c r="Y3" s="7" t="s">
        <v>5</v>
      </c>
      <c r="Z3" s="18" t="s">
        <v>6</v>
      </c>
      <c r="AA3" s="15"/>
    </row>
    <row r="4" spans="1:31" x14ac:dyDescent="0.2">
      <c r="A4" s="26">
        <v>1</v>
      </c>
      <c r="B4" s="1">
        <v>-2895</v>
      </c>
      <c r="C4" s="1">
        <v>468</v>
      </c>
      <c r="D4" s="1">
        <v>2406</v>
      </c>
      <c r="E4" s="1">
        <v>10987</v>
      </c>
      <c r="F4" s="1"/>
      <c r="G4" s="28"/>
      <c r="H4" s="28">
        <v>1</v>
      </c>
      <c r="I4" s="28"/>
      <c r="J4" s="28"/>
      <c r="L4" s="1">
        <v>-35</v>
      </c>
      <c r="M4" s="1">
        <v>-1288</v>
      </c>
      <c r="N4" s="1">
        <v>-2702</v>
      </c>
      <c r="O4" s="1">
        <f>3030-277</f>
        <v>2753</v>
      </c>
      <c r="P4" s="1"/>
      <c r="Q4" s="1">
        <f>B4+G4+L4</f>
        <v>-2930</v>
      </c>
      <c r="R4" s="24">
        <f>C4+H4+M4</f>
        <v>-819</v>
      </c>
      <c r="S4" s="1">
        <f>D4+I4+N4</f>
        <v>-296</v>
      </c>
      <c r="T4" s="1">
        <f>E4+J4+O4</f>
        <v>13740</v>
      </c>
      <c r="U4" s="2">
        <v>1</v>
      </c>
      <c r="V4" s="10"/>
      <c r="W4" s="19"/>
      <c r="X4" s="9"/>
      <c r="Y4" s="9"/>
      <c r="Z4" s="20"/>
      <c r="AA4" s="15"/>
    </row>
    <row r="5" spans="1:31" x14ac:dyDescent="0.2">
      <c r="A5" s="26">
        <v>2</v>
      </c>
      <c r="B5" s="13">
        <f>-2894-1</f>
        <v>-2895</v>
      </c>
      <c r="C5" s="13">
        <f>469-1</f>
        <v>468</v>
      </c>
      <c r="D5" s="13">
        <f>1806+600</f>
        <v>2406</v>
      </c>
      <c r="E5" s="1">
        <v>10987</v>
      </c>
      <c r="F5" s="1"/>
      <c r="G5" s="28">
        <v>0</v>
      </c>
      <c r="H5" s="28">
        <v>1</v>
      </c>
      <c r="I5" s="28"/>
      <c r="J5" s="28"/>
      <c r="L5" s="1">
        <v>-46</v>
      </c>
      <c r="M5" s="1">
        <v>2805</v>
      </c>
      <c r="N5" s="1">
        <v>-3552</v>
      </c>
      <c r="O5" s="1">
        <f>3619-277</f>
        <v>3342</v>
      </c>
      <c r="P5" s="1"/>
      <c r="Q5" s="1">
        <f t="shared" ref="Q5:Q33" si="0">B5+G5+L5</f>
        <v>-2941</v>
      </c>
      <c r="R5" s="1">
        <f t="shared" ref="R5:R33" si="1">C5+H5+M5</f>
        <v>3274</v>
      </c>
      <c r="S5" s="1">
        <f t="shared" ref="S5:S33" si="2">D5+I5+N5</f>
        <v>-1146</v>
      </c>
      <c r="T5" s="1">
        <f t="shared" ref="T5:T33" si="3">E5+J5+O5</f>
        <v>14329</v>
      </c>
      <c r="U5" s="2">
        <v>2</v>
      </c>
      <c r="V5" s="10"/>
      <c r="W5" s="19"/>
      <c r="X5" s="9"/>
      <c r="Y5" s="9"/>
      <c r="Z5" s="20"/>
      <c r="AA5" s="15"/>
    </row>
    <row r="6" spans="1:31" x14ac:dyDescent="0.2">
      <c r="A6" s="26">
        <v>3</v>
      </c>
      <c r="B6" s="1">
        <v>-675</v>
      </c>
      <c r="C6" s="13">
        <f>-100</f>
        <v>-100</v>
      </c>
      <c r="D6" s="13">
        <v>-143</v>
      </c>
      <c r="E6" s="13">
        <v>-10225</v>
      </c>
      <c r="F6" s="1"/>
      <c r="G6" s="28"/>
      <c r="H6" s="28"/>
      <c r="I6" s="28">
        <v>-1</v>
      </c>
      <c r="J6" s="28"/>
      <c r="L6" s="1">
        <v>-53</v>
      </c>
      <c r="M6" s="1">
        <v>-12</v>
      </c>
      <c r="N6" s="9">
        <v>-2661</v>
      </c>
      <c r="O6" s="1">
        <v>3653</v>
      </c>
      <c r="P6" s="1"/>
      <c r="Q6" s="1">
        <f t="shared" si="0"/>
        <v>-728</v>
      </c>
      <c r="R6" s="1">
        <f t="shared" si="1"/>
        <v>-112</v>
      </c>
      <c r="S6" s="1">
        <f t="shared" si="2"/>
        <v>-2805</v>
      </c>
      <c r="T6" s="1">
        <f t="shared" si="3"/>
        <v>-6572</v>
      </c>
      <c r="U6" s="2">
        <v>3</v>
      </c>
      <c r="V6" s="10"/>
      <c r="W6" s="19"/>
      <c r="X6" s="9"/>
      <c r="Y6" s="9"/>
      <c r="Z6" s="20"/>
      <c r="AA6" s="15"/>
    </row>
    <row r="7" spans="1:31" x14ac:dyDescent="0.2">
      <c r="A7" s="26">
        <v>4</v>
      </c>
      <c r="B7" s="13">
        <f>4125+79</f>
        <v>4204</v>
      </c>
      <c r="C7" s="13">
        <f>-101+569</f>
        <v>468</v>
      </c>
      <c r="D7" s="13">
        <v>459</v>
      </c>
      <c r="E7" s="1">
        <v>-7525</v>
      </c>
      <c r="F7" s="1"/>
      <c r="G7" s="28"/>
      <c r="H7" s="28">
        <v>-1</v>
      </c>
      <c r="I7" s="28">
        <v>642</v>
      </c>
      <c r="J7" s="28">
        <v>-2270</v>
      </c>
      <c r="L7" s="1">
        <v>-181</v>
      </c>
      <c r="M7" s="1">
        <v>51</v>
      </c>
      <c r="N7" s="1">
        <v>-3069</v>
      </c>
      <c r="O7" s="1">
        <v>6377</v>
      </c>
      <c r="P7" s="1"/>
      <c r="Q7" s="1">
        <f t="shared" si="0"/>
        <v>4023</v>
      </c>
      <c r="R7" s="1">
        <f t="shared" si="1"/>
        <v>518</v>
      </c>
      <c r="S7" s="1">
        <f t="shared" si="2"/>
        <v>-1968</v>
      </c>
      <c r="T7" s="1">
        <f t="shared" si="3"/>
        <v>-3418</v>
      </c>
      <c r="U7" s="2">
        <v>4</v>
      </c>
      <c r="V7" s="10"/>
      <c r="W7" s="19"/>
      <c r="X7" s="9"/>
      <c r="Y7" s="9"/>
      <c r="Z7" s="20"/>
      <c r="AA7" s="15"/>
    </row>
    <row r="8" spans="1:31" x14ac:dyDescent="0.2">
      <c r="A8" s="26">
        <v>5</v>
      </c>
      <c r="B8" s="1">
        <v>-1309</v>
      </c>
      <c r="C8" s="1">
        <v>520</v>
      </c>
      <c r="D8" s="1">
        <v>-1363</v>
      </c>
      <c r="E8" s="1">
        <v>-896</v>
      </c>
      <c r="F8" s="1"/>
      <c r="G8" s="28"/>
      <c r="H8" s="28"/>
      <c r="I8" s="28"/>
      <c r="J8" s="28">
        <v>905</v>
      </c>
      <c r="L8" s="1">
        <v>-106</v>
      </c>
      <c r="M8" s="1">
        <v>116</v>
      </c>
      <c r="N8" s="1">
        <v>-2970</v>
      </c>
      <c r="O8" s="1">
        <v>3925</v>
      </c>
      <c r="P8" s="1"/>
      <c r="Q8" s="1">
        <f t="shared" si="0"/>
        <v>-1415</v>
      </c>
      <c r="R8" s="1">
        <f t="shared" si="1"/>
        <v>636</v>
      </c>
      <c r="S8" s="1">
        <f t="shared" si="2"/>
        <v>-4333</v>
      </c>
      <c r="T8" s="1">
        <f t="shared" si="3"/>
        <v>3934</v>
      </c>
      <c r="U8" s="2">
        <v>5</v>
      </c>
      <c r="V8" s="10"/>
      <c r="W8" s="19"/>
      <c r="X8" s="9"/>
      <c r="Y8" s="9"/>
      <c r="Z8" s="20"/>
      <c r="AA8" s="15"/>
    </row>
    <row r="9" spans="1:31" x14ac:dyDescent="0.2">
      <c r="A9" s="26">
        <v>6</v>
      </c>
      <c r="B9" s="1">
        <v>-1284</v>
      </c>
      <c r="C9" s="1">
        <v>-100</v>
      </c>
      <c r="D9" s="1">
        <v>-746</v>
      </c>
      <c r="E9" s="1">
        <v>-5962</v>
      </c>
      <c r="F9" s="22"/>
      <c r="G9" s="28">
        <v>0</v>
      </c>
      <c r="H9" s="28">
        <v>0</v>
      </c>
      <c r="I9" s="28">
        <v>0</v>
      </c>
      <c r="J9" s="28">
        <v>0</v>
      </c>
      <c r="L9" s="1">
        <v>0</v>
      </c>
      <c r="M9" s="1">
        <v>124</v>
      </c>
      <c r="N9" s="1">
        <v>-6010</v>
      </c>
      <c r="O9" s="1">
        <v>2905</v>
      </c>
      <c r="P9" s="1"/>
      <c r="Q9" s="1">
        <f t="shared" si="0"/>
        <v>-1284</v>
      </c>
      <c r="R9" s="1">
        <f t="shared" si="1"/>
        <v>24</v>
      </c>
      <c r="S9" s="1">
        <f t="shared" si="2"/>
        <v>-6756</v>
      </c>
      <c r="T9" s="1">
        <f t="shared" si="3"/>
        <v>-3057</v>
      </c>
      <c r="U9" s="2">
        <v>6</v>
      </c>
      <c r="V9" s="10"/>
      <c r="W9" s="19"/>
      <c r="X9" s="9"/>
      <c r="Y9" s="9"/>
      <c r="Z9" s="20"/>
      <c r="AA9" s="15"/>
    </row>
    <row r="10" spans="1:31" x14ac:dyDescent="0.2">
      <c r="A10" s="26">
        <v>7</v>
      </c>
      <c r="B10" s="1">
        <v>242</v>
      </c>
      <c r="C10" s="1">
        <v>88</v>
      </c>
      <c r="D10" s="1">
        <v>-218</v>
      </c>
      <c r="E10" s="13">
        <v>-505</v>
      </c>
      <c r="F10" s="1"/>
      <c r="G10" s="28">
        <v>-1</v>
      </c>
      <c r="H10" s="28">
        <v>0</v>
      </c>
      <c r="I10" s="28">
        <v>0</v>
      </c>
      <c r="J10" s="28">
        <v>-2</v>
      </c>
      <c r="L10" s="1">
        <v>0</v>
      </c>
      <c r="M10" s="1">
        <v>131</v>
      </c>
      <c r="N10" s="1">
        <v>-3055</v>
      </c>
      <c r="O10" s="1">
        <v>1526</v>
      </c>
      <c r="P10" s="1"/>
      <c r="Q10" s="1">
        <f t="shared" si="0"/>
        <v>241</v>
      </c>
      <c r="R10" s="1">
        <f t="shared" si="1"/>
        <v>219</v>
      </c>
      <c r="S10" s="1">
        <f t="shared" si="2"/>
        <v>-3273</v>
      </c>
      <c r="T10" s="1">
        <f t="shared" si="3"/>
        <v>1019</v>
      </c>
      <c r="U10" s="2">
        <v>7</v>
      </c>
      <c r="V10" s="10"/>
      <c r="W10" s="19"/>
      <c r="X10" s="9"/>
      <c r="Y10" s="9"/>
      <c r="Z10" s="20"/>
      <c r="AA10" s="16"/>
    </row>
    <row r="11" spans="1:31" x14ac:dyDescent="0.2">
      <c r="A11" s="26">
        <v>8</v>
      </c>
      <c r="B11" s="1">
        <v>242</v>
      </c>
      <c r="C11" s="1">
        <v>88</v>
      </c>
      <c r="D11" s="1">
        <v>-218</v>
      </c>
      <c r="E11" s="13">
        <v>-505</v>
      </c>
      <c r="F11" s="1"/>
      <c r="G11" s="28">
        <v>-1</v>
      </c>
      <c r="H11" s="28">
        <v>0</v>
      </c>
      <c r="I11" s="28">
        <v>0</v>
      </c>
      <c r="J11" s="28">
        <v>-2</v>
      </c>
      <c r="L11" s="1">
        <v>0</v>
      </c>
      <c r="M11" s="1">
        <v>-41</v>
      </c>
      <c r="N11" s="1">
        <v>-2367</v>
      </c>
      <c r="O11" s="1">
        <v>2605</v>
      </c>
      <c r="P11" s="1"/>
      <c r="Q11" s="1">
        <f t="shared" si="0"/>
        <v>241</v>
      </c>
      <c r="R11" s="1">
        <f t="shared" si="1"/>
        <v>47</v>
      </c>
      <c r="S11" s="1">
        <f t="shared" si="2"/>
        <v>-2585</v>
      </c>
      <c r="T11" s="1">
        <f t="shared" si="3"/>
        <v>2098</v>
      </c>
      <c r="U11" s="2">
        <v>8</v>
      </c>
      <c r="V11" s="10"/>
      <c r="W11" s="19"/>
      <c r="X11" s="9"/>
      <c r="Y11" s="9"/>
      <c r="Z11" s="20"/>
      <c r="AA11" s="15"/>
      <c r="AB11" s="1"/>
      <c r="AC11" s="1"/>
      <c r="AD11" s="1"/>
      <c r="AE11" s="1"/>
    </row>
    <row r="12" spans="1:31" x14ac:dyDescent="0.2">
      <c r="A12" s="26">
        <v>9</v>
      </c>
      <c r="B12" s="1">
        <v>242</v>
      </c>
      <c r="C12" s="1">
        <v>88</v>
      </c>
      <c r="D12" s="1">
        <v>-218</v>
      </c>
      <c r="E12" s="13">
        <v>-505</v>
      </c>
      <c r="F12" s="1"/>
      <c r="G12" s="28">
        <v>-1</v>
      </c>
      <c r="H12" s="28">
        <v>0</v>
      </c>
      <c r="I12" s="28">
        <v>0</v>
      </c>
      <c r="J12" s="28">
        <v>-2</v>
      </c>
      <c r="L12" s="1">
        <v>0</v>
      </c>
      <c r="M12" s="1">
        <v>-474</v>
      </c>
      <c r="N12" s="1">
        <v>-2924</v>
      </c>
      <c r="O12" s="1">
        <v>2331</v>
      </c>
      <c r="P12" s="1"/>
      <c r="Q12" s="1">
        <f t="shared" si="0"/>
        <v>241</v>
      </c>
      <c r="R12" s="1">
        <f t="shared" si="1"/>
        <v>-386</v>
      </c>
      <c r="S12" s="1">
        <f t="shared" si="2"/>
        <v>-3142</v>
      </c>
      <c r="T12" s="1">
        <f t="shared" si="3"/>
        <v>1824</v>
      </c>
      <c r="U12" s="2">
        <v>9</v>
      </c>
      <c r="V12" s="10"/>
      <c r="W12" s="19"/>
      <c r="X12" s="9"/>
      <c r="Y12" s="9"/>
      <c r="Z12" s="20"/>
      <c r="AA12" s="15"/>
      <c r="AB12" s="1"/>
      <c r="AC12" s="1"/>
      <c r="AD12" s="1"/>
      <c r="AE12" s="1"/>
    </row>
    <row r="13" spans="1:31" x14ac:dyDescent="0.2">
      <c r="A13" s="26">
        <v>10</v>
      </c>
      <c r="B13" s="1">
        <v>-280</v>
      </c>
      <c r="C13" s="1">
        <v>20</v>
      </c>
      <c r="D13" s="1">
        <v>-585</v>
      </c>
      <c r="E13" s="1">
        <v>-1093</v>
      </c>
      <c r="F13" s="1"/>
      <c r="G13" s="28">
        <v>0</v>
      </c>
      <c r="H13" s="28">
        <v>0</v>
      </c>
      <c r="I13" s="28">
        <v>-1</v>
      </c>
      <c r="J13" s="28">
        <v>1</v>
      </c>
      <c r="L13" s="22">
        <v>173</v>
      </c>
      <c r="M13" s="1">
        <v>-166</v>
      </c>
      <c r="N13" s="1">
        <v>3106</v>
      </c>
      <c r="O13" s="1">
        <v>1133</v>
      </c>
      <c r="P13" s="1"/>
      <c r="Q13" s="1">
        <f t="shared" si="0"/>
        <v>-107</v>
      </c>
      <c r="R13" s="1">
        <f t="shared" si="1"/>
        <v>-146</v>
      </c>
      <c r="S13" s="30">
        <f>D13+I13+N13</f>
        <v>2520</v>
      </c>
      <c r="T13" s="1">
        <f t="shared" si="3"/>
        <v>41</v>
      </c>
      <c r="U13" s="2">
        <v>10</v>
      </c>
      <c r="V13" s="10"/>
      <c r="W13" s="19"/>
      <c r="X13" s="9"/>
      <c r="Y13" s="9"/>
      <c r="Z13" s="20"/>
      <c r="AA13" s="15"/>
      <c r="AB13" s="1"/>
      <c r="AC13" s="1"/>
      <c r="AD13" s="1"/>
      <c r="AE13" s="1"/>
    </row>
    <row r="14" spans="1:31" x14ac:dyDescent="0.2">
      <c r="A14" s="26">
        <v>11</v>
      </c>
      <c r="B14" s="1">
        <v>-455</v>
      </c>
      <c r="C14" s="1">
        <v>-100</v>
      </c>
      <c r="D14" s="1">
        <v>-912</v>
      </c>
      <c r="E14" s="1">
        <v>-203</v>
      </c>
      <c r="F14" s="1"/>
      <c r="G14" s="28">
        <v>0</v>
      </c>
      <c r="H14" s="28">
        <v>0</v>
      </c>
      <c r="I14" s="28">
        <v>0</v>
      </c>
      <c r="J14" s="28">
        <v>141</v>
      </c>
      <c r="L14" s="1">
        <v>188</v>
      </c>
      <c r="M14" s="1">
        <v>-321</v>
      </c>
      <c r="N14" s="1">
        <v>3389</v>
      </c>
      <c r="O14" s="22">
        <v>-2235</v>
      </c>
      <c r="P14" s="1"/>
      <c r="Q14" s="1">
        <f t="shared" si="0"/>
        <v>-267</v>
      </c>
      <c r="R14" s="1">
        <f t="shared" si="1"/>
        <v>-421</v>
      </c>
      <c r="S14" s="1">
        <f t="shared" si="2"/>
        <v>2477</v>
      </c>
      <c r="T14" s="1">
        <f t="shared" si="3"/>
        <v>-2297</v>
      </c>
      <c r="U14" s="2">
        <v>11</v>
      </c>
      <c r="V14" s="10"/>
      <c r="W14" s="19"/>
      <c r="X14" s="9"/>
      <c r="Y14" s="9"/>
      <c r="Z14" s="20"/>
      <c r="AA14" s="15"/>
      <c r="AB14" s="1"/>
      <c r="AC14" s="1"/>
      <c r="AD14" s="1"/>
      <c r="AE14" s="1"/>
    </row>
    <row r="15" spans="1:31" x14ac:dyDescent="0.2">
      <c r="A15" s="26">
        <v>12</v>
      </c>
      <c r="B15" s="1">
        <v>128</v>
      </c>
      <c r="C15" s="1">
        <v>-101</v>
      </c>
      <c r="D15" s="1">
        <v>-964</v>
      </c>
      <c r="E15" s="1">
        <v>429</v>
      </c>
      <c r="F15" s="1"/>
      <c r="G15" s="28"/>
      <c r="H15" s="28">
        <v>-1</v>
      </c>
      <c r="I15" s="28"/>
      <c r="J15" s="28"/>
      <c r="L15" s="1">
        <v>179</v>
      </c>
      <c r="M15" s="1">
        <v>-471</v>
      </c>
      <c r="N15" s="1">
        <v>3630</v>
      </c>
      <c r="O15" s="1">
        <v>-4117</v>
      </c>
      <c r="P15" s="1"/>
      <c r="Q15" s="1">
        <f t="shared" si="0"/>
        <v>307</v>
      </c>
      <c r="R15" s="1">
        <f t="shared" si="1"/>
        <v>-573</v>
      </c>
      <c r="S15" s="1">
        <f t="shared" si="2"/>
        <v>2666</v>
      </c>
      <c r="T15" s="1">
        <f t="shared" si="3"/>
        <v>-3688</v>
      </c>
      <c r="U15" s="2">
        <v>12</v>
      </c>
      <c r="V15" s="10"/>
      <c r="W15" s="19"/>
      <c r="X15" s="9"/>
      <c r="Y15" s="9"/>
      <c r="Z15" s="20"/>
      <c r="AA15" s="15"/>
      <c r="AB15" s="1"/>
      <c r="AC15" s="1"/>
      <c r="AD15" s="1"/>
      <c r="AE15" s="1"/>
    </row>
    <row r="16" spans="1:31" x14ac:dyDescent="0.2">
      <c r="A16" s="26">
        <v>13</v>
      </c>
      <c r="B16" s="1">
        <v>-8</v>
      </c>
      <c r="C16" s="1">
        <v>-65</v>
      </c>
      <c r="D16" s="1">
        <v>-894</v>
      </c>
      <c r="E16" s="1">
        <v>-3162</v>
      </c>
      <c r="F16" s="1"/>
      <c r="G16" s="28">
        <v>-1</v>
      </c>
      <c r="H16" s="28">
        <v>35</v>
      </c>
      <c r="I16" s="28"/>
      <c r="J16" s="28"/>
      <c r="L16" s="1">
        <v>171</v>
      </c>
      <c r="M16" s="1">
        <v>-457</v>
      </c>
      <c r="N16" s="1">
        <v>3242</v>
      </c>
      <c r="O16" s="1">
        <v>-5975</v>
      </c>
      <c r="P16" s="1"/>
      <c r="Q16" s="1">
        <f t="shared" si="0"/>
        <v>162</v>
      </c>
      <c r="R16" s="1">
        <f t="shared" si="1"/>
        <v>-487</v>
      </c>
      <c r="S16" s="1">
        <f t="shared" si="2"/>
        <v>2348</v>
      </c>
      <c r="T16" s="1">
        <f t="shared" si="3"/>
        <v>-9137</v>
      </c>
      <c r="U16" s="2">
        <v>13</v>
      </c>
      <c r="V16" s="10"/>
      <c r="W16" s="19"/>
      <c r="X16" s="9"/>
      <c r="Y16" s="9"/>
      <c r="Z16" s="20"/>
      <c r="AA16" s="15"/>
      <c r="AB16" s="1"/>
      <c r="AC16" s="1"/>
      <c r="AD16" s="1"/>
      <c r="AE16" s="1"/>
    </row>
    <row r="17" spans="1:31" x14ac:dyDescent="0.2">
      <c r="A17" s="26">
        <v>14</v>
      </c>
      <c r="B17" s="1">
        <v>-8</v>
      </c>
      <c r="C17" s="1">
        <v>-65</v>
      </c>
      <c r="D17" s="1">
        <v>-894</v>
      </c>
      <c r="E17" s="1">
        <v>-3162</v>
      </c>
      <c r="F17" s="1"/>
      <c r="G17" s="28">
        <v>-1</v>
      </c>
      <c r="H17" s="28">
        <v>35</v>
      </c>
      <c r="I17" s="28"/>
      <c r="J17" s="28"/>
      <c r="L17" s="1">
        <v>165</v>
      </c>
      <c r="M17" s="1">
        <v>-138</v>
      </c>
      <c r="N17" s="1">
        <v>3795</v>
      </c>
      <c r="O17" s="1">
        <v>-2127</v>
      </c>
      <c r="P17" s="1"/>
      <c r="Q17" s="1">
        <f t="shared" si="0"/>
        <v>156</v>
      </c>
      <c r="R17" s="1">
        <f t="shared" si="1"/>
        <v>-168</v>
      </c>
      <c r="S17" s="1">
        <f t="shared" si="2"/>
        <v>2901</v>
      </c>
      <c r="T17" s="1">
        <f t="shared" si="3"/>
        <v>-5289</v>
      </c>
      <c r="U17" s="2">
        <v>14</v>
      </c>
      <c r="V17" s="10"/>
      <c r="W17" s="19"/>
      <c r="X17" s="9"/>
      <c r="Y17" s="9"/>
      <c r="Z17" s="20"/>
      <c r="AA17" s="15"/>
      <c r="AB17" s="1"/>
      <c r="AC17" s="1"/>
      <c r="AD17" s="1"/>
      <c r="AE17" s="1"/>
    </row>
    <row r="18" spans="1:31" x14ac:dyDescent="0.2">
      <c r="A18" s="26">
        <v>15</v>
      </c>
      <c r="B18" s="1">
        <v>-8</v>
      </c>
      <c r="C18" s="1">
        <v>-65</v>
      </c>
      <c r="D18" s="1">
        <v>-894</v>
      </c>
      <c r="E18" s="1">
        <v>-3162</v>
      </c>
      <c r="F18" s="1"/>
      <c r="G18" s="28">
        <v>-1</v>
      </c>
      <c r="H18" s="28">
        <v>35</v>
      </c>
      <c r="I18" s="28"/>
      <c r="J18" s="28"/>
      <c r="L18" s="1">
        <v>157</v>
      </c>
      <c r="M18" s="1">
        <v>-118</v>
      </c>
      <c r="N18" s="1">
        <v>1914</v>
      </c>
      <c r="O18" s="1">
        <v>-2378</v>
      </c>
      <c r="P18" s="1"/>
      <c r="Q18" s="1">
        <f t="shared" si="0"/>
        <v>148</v>
      </c>
      <c r="R18" s="1">
        <f t="shared" si="1"/>
        <v>-148</v>
      </c>
      <c r="S18" s="1">
        <f t="shared" si="2"/>
        <v>1020</v>
      </c>
      <c r="T18" s="1">
        <f t="shared" si="3"/>
        <v>-5540</v>
      </c>
      <c r="U18" s="2">
        <v>15</v>
      </c>
      <c r="V18" s="10"/>
      <c r="W18" s="19"/>
      <c r="X18" s="9"/>
      <c r="Y18" s="9"/>
      <c r="Z18" s="20"/>
      <c r="AA18" s="15"/>
      <c r="AB18" s="1"/>
      <c r="AC18" s="1"/>
      <c r="AD18" s="1"/>
      <c r="AE18" s="1"/>
    </row>
    <row r="19" spans="1:31" x14ac:dyDescent="0.2">
      <c r="A19" s="26">
        <v>16</v>
      </c>
      <c r="B19" s="1">
        <v>-8</v>
      </c>
      <c r="C19" s="1">
        <v>-65</v>
      </c>
      <c r="D19" s="1">
        <v>-894</v>
      </c>
      <c r="E19" s="1">
        <v>-3162</v>
      </c>
      <c r="F19" s="1"/>
      <c r="G19" s="28">
        <v>-1</v>
      </c>
      <c r="H19" s="28">
        <v>35</v>
      </c>
      <c r="I19" s="28"/>
      <c r="J19" s="28"/>
      <c r="L19" s="1">
        <v>158</v>
      </c>
      <c r="M19" s="1">
        <v>-769</v>
      </c>
      <c r="N19" s="1">
        <v>2894</v>
      </c>
      <c r="O19" s="1">
        <v>-3457</v>
      </c>
      <c r="P19" s="1"/>
      <c r="Q19" s="1">
        <f t="shared" si="0"/>
        <v>149</v>
      </c>
      <c r="R19" s="1">
        <f t="shared" si="1"/>
        <v>-799</v>
      </c>
      <c r="S19" s="1">
        <f t="shared" si="2"/>
        <v>2000</v>
      </c>
      <c r="T19" s="1">
        <f t="shared" si="3"/>
        <v>-6619</v>
      </c>
      <c r="U19" s="2">
        <v>16</v>
      </c>
      <c r="V19" s="10"/>
      <c r="W19" s="19"/>
      <c r="X19" s="9"/>
      <c r="Y19" s="9"/>
      <c r="Z19" s="20"/>
      <c r="AA19" s="15"/>
      <c r="AB19" s="1"/>
      <c r="AC19" s="1"/>
      <c r="AD19" s="1"/>
      <c r="AE19" s="1"/>
    </row>
    <row r="20" spans="1:31" x14ac:dyDescent="0.2">
      <c r="A20" s="26">
        <v>17</v>
      </c>
      <c r="B20" s="1">
        <v>-460</v>
      </c>
      <c r="C20" s="1">
        <v>-100</v>
      </c>
      <c r="D20" s="1">
        <v>-1515</v>
      </c>
      <c r="E20" s="1">
        <v>1317</v>
      </c>
      <c r="F20" s="1"/>
      <c r="G20" s="28"/>
      <c r="H20" s="28">
        <v>1</v>
      </c>
      <c r="I20" s="28"/>
      <c r="J20" s="28"/>
      <c r="L20" s="1">
        <v>167</v>
      </c>
      <c r="M20" s="1">
        <v>-1143</v>
      </c>
      <c r="N20" s="1">
        <f>4121-25</f>
        <v>4096</v>
      </c>
      <c r="O20" s="1">
        <f>-2298-1000</f>
        <v>-3298</v>
      </c>
      <c r="P20" s="1"/>
      <c r="Q20" s="1">
        <f t="shared" si="0"/>
        <v>-293</v>
      </c>
      <c r="R20" s="1">
        <f t="shared" si="1"/>
        <v>-1242</v>
      </c>
      <c r="S20" s="1">
        <f t="shared" si="2"/>
        <v>2581</v>
      </c>
      <c r="T20" s="1">
        <f t="shared" si="3"/>
        <v>-1981</v>
      </c>
      <c r="U20" s="2">
        <v>17</v>
      </c>
      <c r="V20" s="10"/>
      <c r="W20" s="19"/>
      <c r="X20" s="9"/>
      <c r="Y20" s="9"/>
      <c r="Z20" s="20"/>
      <c r="AA20" s="15"/>
      <c r="AB20" s="1"/>
      <c r="AC20" s="1"/>
      <c r="AD20" s="1"/>
      <c r="AE20" s="1"/>
    </row>
    <row r="21" spans="1:31" x14ac:dyDescent="0.2">
      <c r="A21" s="26">
        <v>18</v>
      </c>
      <c r="B21" s="1">
        <v>-148</v>
      </c>
      <c r="C21" s="1">
        <v>0</v>
      </c>
      <c r="D21" s="1">
        <v>-892</v>
      </c>
      <c r="E21" s="1">
        <v>-1121</v>
      </c>
      <c r="F21" s="1"/>
      <c r="G21" s="28">
        <v>1</v>
      </c>
      <c r="H21" s="28"/>
      <c r="I21" s="28">
        <v>-1</v>
      </c>
      <c r="J21" s="28"/>
      <c r="L21" s="1">
        <v>163</v>
      </c>
      <c r="M21" s="1">
        <v>-873</v>
      </c>
      <c r="N21" s="1">
        <f>-1388-50-1</f>
        <v>-1439</v>
      </c>
      <c r="O21" s="1">
        <v>-455</v>
      </c>
      <c r="P21" s="1"/>
      <c r="Q21" s="1">
        <f t="shared" si="0"/>
        <v>16</v>
      </c>
      <c r="R21" s="1">
        <f t="shared" si="1"/>
        <v>-873</v>
      </c>
      <c r="S21" s="1">
        <f t="shared" si="2"/>
        <v>-2332</v>
      </c>
      <c r="T21" s="1">
        <f t="shared" si="3"/>
        <v>-1576</v>
      </c>
      <c r="U21" s="2">
        <v>18</v>
      </c>
      <c r="V21" s="10"/>
      <c r="W21" s="19"/>
      <c r="X21" s="9"/>
      <c r="Y21" s="9"/>
      <c r="Z21" s="20"/>
      <c r="AA21" s="15"/>
      <c r="AB21" s="1"/>
      <c r="AC21" s="1"/>
      <c r="AD21" s="1"/>
      <c r="AE21" s="1"/>
    </row>
    <row r="22" spans="1:31" x14ac:dyDescent="0.2">
      <c r="A22" s="26">
        <v>19</v>
      </c>
      <c r="B22" s="1">
        <v>-401</v>
      </c>
      <c r="C22" s="1">
        <v>-150</v>
      </c>
      <c r="D22" s="1">
        <v>-2521</v>
      </c>
      <c r="E22" s="1">
        <v>-3432</v>
      </c>
      <c r="F22" s="1"/>
      <c r="G22" s="28"/>
      <c r="H22" s="28"/>
      <c r="I22" s="34"/>
      <c r="J22" s="28"/>
      <c r="L22" s="1">
        <v>-59</v>
      </c>
      <c r="M22" s="1">
        <v>-77</v>
      </c>
      <c r="N22" s="1">
        <f>-1998-51-6</f>
        <v>-2055</v>
      </c>
      <c r="O22" s="1">
        <v>-285</v>
      </c>
      <c r="P22" s="1"/>
      <c r="Q22" s="1">
        <f t="shared" si="0"/>
        <v>-460</v>
      </c>
      <c r="R22" s="1">
        <f t="shared" si="1"/>
        <v>-227</v>
      </c>
      <c r="S22" s="1">
        <f t="shared" si="2"/>
        <v>-4576</v>
      </c>
      <c r="T22" s="1">
        <f t="shared" si="3"/>
        <v>-3717</v>
      </c>
      <c r="U22" s="2">
        <v>19</v>
      </c>
      <c r="V22" s="10"/>
      <c r="W22" s="19"/>
      <c r="X22" s="9"/>
      <c r="Y22" s="9"/>
      <c r="Z22" s="20"/>
      <c r="AA22" s="15"/>
      <c r="AB22" s="1"/>
      <c r="AC22" s="1"/>
      <c r="AD22" s="1"/>
      <c r="AE22" s="1"/>
    </row>
    <row r="23" spans="1:31" x14ac:dyDescent="0.2">
      <c r="A23" s="26">
        <v>20</v>
      </c>
      <c r="B23" s="1">
        <v>-81</v>
      </c>
      <c r="C23" s="1">
        <v>-250</v>
      </c>
      <c r="D23" s="1">
        <v>106</v>
      </c>
      <c r="E23" s="1">
        <v>-51</v>
      </c>
      <c r="F23" s="1"/>
      <c r="G23" s="28"/>
      <c r="H23" s="28"/>
      <c r="I23" s="28"/>
      <c r="J23" s="28"/>
      <c r="L23" s="1">
        <v>-94</v>
      </c>
      <c r="M23" s="1">
        <v>-262</v>
      </c>
      <c r="N23" s="1">
        <f>-1737-51-18</f>
        <v>-1806</v>
      </c>
      <c r="O23" s="1">
        <v>1288</v>
      </c>
      <c r="P23" s="1"/>
      <c r="Q23" s="1">
        <f t="shared" si="0"/>
        <v>-175</v>
      </c>
      <c r="R23" s="1">
        <f t="shared" si="1"/>
        <v>-512</v>
      </c>
      <c r="S23" s="1">
        <f t="shared" si="2"/>
        <v>-1700</v>
      </c>
      <c r="T23" s="1">
        <f t="shared" si="3"/>
        <v>1237</v>
      </c>
      <c r="U23" s="2">
        <v>20</v>
      </c>
      <c r="V23" s="10"/>
      <c r="W23" s="19"/>
      <c r="X23" s="9"/>
      <c r="Y23" s="9"/>
      <c r="Z23" s="20"/>
      <c r="AA23" s="15"/>
      <c r="AB23" s="1"/>
      <c r="AC23" s="1"/>
      <c r="AD23" s="1"/>
      <c r="AE23" s="1"/>
    </row>
    <row r="24" spans="1:31" x14ac:dyDescent="0.2">
      <c r="A24" s="26">
        <v>21</v>
      </c>
      <c r="B24" s="1">
        <v>-520</v>
      </c>
      <c r="C24" s="1">
        <v>370</v>
      </c>
      <c r="D24" s="1">
        <v>139</v>
      </c>
      <c r="E24" s="1">
        <v>4799</v>
      </c>
      <c r="F24" s="1"/>
      <c r="G24" s="28"/>
      <c r="H24" s="28"/>
      <c r="I24" s="34"/>
      <c r="J24" s="28">
        <v>-20</v>
      </c>
      <c r="L24" s="1">
        <v>-105</v>
      </c>
      <c r="M24" s="1">
        <v>180</v>
      </c>
      <c r="N24" s="1">
        <f>-2816+2573</f>
        <v>-243</v>
      </c>
      <c r="O24" s="1">
        <v>128</v>
      </c>
      <c r="P24" s="1"/>
      <c r="Q24" s="1">
        <f t="shared" si="0"/>
        <v>-625</v>
      </c>
      <c r="R24" s="1">
        <f t="shared" si="1"/>
        <v>550</v>
      </c>
      <c r="S24" s="1">
        <f t="shared" si="2"/>
        <v>-104</v>
      </c>
      <c r="T24" s="1">
        <f t="shared" si="3"/>
        <v>4907</v>
      </c>
      <c r="U24" s="2">
        <v>21</v>
      </c>
      <c r="V24" s="10"/>
      <c r="W24" s="19"/>
      <c r="X24" s="9"/>
      <c r="Y24" s="9"/>
      <c r="Z24" s="20"/>
      <c r="AA24" s="15"/>
      <c r="AB24" s="1"/>
      <c r="AC24" s="1"/>
      <c r="AD24" s="1"/>
      <c r="AE24" s="1"/>
    </row>
    <row r="25" spans="1:31" x14ac:dyDescent="0.2">
      <c r="A25" s="26">
        <v>22</v>
      </c>
      <c r="B25" s="1">
        <v>-520</v>
      </c>
      <c r="C25" s="1">
        <v>370</v>
      </c>
      <c r="D25" s="1">
        <v>139</v>
      </c>
      <c r="E25" s="1">
        <v>4799</v>
      </c>
      <c r="F25" s="1"/>
      <c r="G25" s="28"/>
      <c r="H25" s="28"/>
      <c r="I25" s="28"/>
      <c r="J25" s="28">
        <v>-20</v>
      </c>
      <c r="L25" s="22">
        <v>-112</v>
      </c>
      <c r="M25" s="1">
        <v>247</v>
      </c>
      <c r="N25" s="1">
        <f>-860+25</f>
        <v>-835</v>
      </c>
      <c r="O25" s="1">
        <v>2045</v>
      </c>
      <c r="P25" s="1"/>
      <c r="Q25" s="1">
        <f t="shared" si="0"/>
        <v>-632</v>
      </c>
      <c r="R25" s="1">
        <f t="shared" si="1"/>
        <v>617</v>
      </c>
      <c r="S25" s="1">
        <f t="shared" si="2"/>
        <v>-696</v>
      </c>
      <c r="T25" s="1">
        <f t="shared" si="3"/>
        <v>6824</v>
      </c>
      <c r="U25" s="2">
        <v>22</v>
      </c>
      <c r="V25" s="10"/>
      <c r="W25" s="19"/>
      <c r="X25" s="9"/>
      <c r="Y25" s="9"/>
      <c r="Z25" s="20"/>
      <c r="AA25" s="15"/>
      <c r="AB25" s="1"/>
      <c r="AC25" s="1"/>
      <c r="AD25" s="1"/>
      <c r="AE25" s="1"/>
    </row>
    <row r="26" spans="1:31" x14ac:dyDescent="0.2">
      <c r="A26" s="26">
        <v>23</v>
      </c>
      <c r="B26" s="1">
        <v>-520</v>
      </c>
      <c r="C26" s="1">
        <v>370</v>
      </c>
      <c r="D26" s="1">
        <v>139</v>
      </c>
      <c r="E26" s="1">
        <v>4799</v>
      </c>
      <c r="F26" s="1"/>
      <c r="G26" s="28"/>
      <c r="H26" s="28"/>
      <c r="I26" s="28"/>
      <c r="J26" s="28">
        <v>-20</v>
      </c>
      <c r="L26" s="1">
        <v>-120</v>
      </c>
      <c r="M26" s="1">
        <v>-37</v>
      </c>
      <c r="N26" s="1">
        <v>-1791</v>
      </c>
      <c r="O26" s="1">
        <v>2460</v>
      </c>
      <c r="P26" s="1"/>
      <c r="Q26" s="1">
        <f t="shared" si="0"/>
        <v>-640</v>
      </c>
      <c r="R26" s="1">
        <f t="shared" si="1"/>
        <v>333</v>
      </c>
      <c r="S26" s="1">
        <f t="shared" si="2"/>
        <v>-1652</v>
      </c>
      <c r="T26" s="1">
        <f t="shared" si="3"/>
        <v>7239</v>
      </c>
      <c r="U26" s="2">
        <v>23</v>
      </c>
      <c r="V26" s="10"/>
      <c r="W26" s="19"/>
      <c r="X26" s="9"/>
      <c r="Y26" s="9"/>
      <c r="Z26" s="20"/>
      <c r="AA26" s="15"/>
      <c r="AB26" s="1"/>
      <c r="AC26" s="1"/>
      <c r="AD26" s="1"/>
      <c r="AE26" s="1"/>
    </row>
    <row r="27" spans="1:31" x14ac:dyDescent="0.2">
      <c r="A27" s="26">
        <v>24</v>
      </c>
      <c r="B27" s="1">
        <v>-525</v>
      </c>
      <c r="C27" s="1">
        <v>50</v>
      </c>
      <c r="D27" s="1">
        <v>-791</v>
      </c>
      <c r="E27" s="1">
        <v>1703</v>
      </c>
      <c r="F27" s="1"/>
      <c r="G27" s="28"/>
      <c r="H27" s="28"/>
      <c r="I27" s="28"/>
      <c r="J27" s="28"/>
      <c r="L27" s="1">
        <v>-132</v>
      </c>
      <c r="M27" s="1">
        <v>-518</v>
      </c>
      <c r="N27" s="1">
        <v>-1735</v>
      </c>
      <c r="O27" s="1">
        <v>1299</v>
      </c>
      <c r="P27" s="1"/>
      <c r="Q27" s="1">
        <f t="shared" si="0"/>
        <v>-657</v>
      </c>
      <c r="R27" s="1">
        <f t="shared" si="1"/>
        <v>-468</v>
      </c>
      <c r="S27" s="1">
        <f t="shared" si="2"/>
        <v>-2526</v>
      </c>
      <c r="T27" s="1">
        <f t="shared" si="3"/>
        <v>3002</v>
      </c>
      <c r="U27" s="2">
        <v>24</v>
      </c>
      <c r="V27" s="10"/>
      <c r="W27" s="19"/>
      <c r="X27" s="9"/>
      <c r="Y27" s="9"/>
      <c r="Z27" s="20"/>
      <c r="AA27" s="15"/>
      <c r="AB27" s="1"/>
      <c r="AC27" s="1"/>
      <c r="AD27" s="1"/>
      <c r="AE27" s="1"/>
    </row>
    <row r="28" spans="1:31" x14ac:dyDescent="0.2">
      <c r="A28" s="26">
        <v>25</v>
      </c>
      <c r="B28" s="1">
        <v>500</v>
      </c>
      <c r="C28" s="1">
        <v>250</v>
      </c>
      <c r="D28" s="1">
        <v>1198</v>
      </c>
      <c r="E28" s="22">
        <v>83</v>
      </c>
      <c r="F28" s="1"/>
      <c r="G28" s="28"/>
      <c r="H28" s="28"/>
      <c r="I28" s="28"/>
      <c r="J28" s="28">
        <v>-14</v>
      </c>
      <c r="L28" s="1">
        <v>-188</v>
      </c>
      <c r="M28" s="1">
        <v>-166</v>
      </c>
      <c r="N28" s="1">
        <f>-3477-19</f>
        <v>-3496</v>
      </c>
      <c r="O28" s="1">
        <v>1970</v>
      </c>
      <c r="P28" s="1"/>
      <c r="Q28" s="1">
        <f t="shared" si="0"/>
        <v>312</v>
      </c>
      <c r="R28" s="1">
        <f t="shared" si="1"/>
        <v>84</v>
      </c>
      <c r="S28" s="1">
        <f t="shared" si="2"/>
        <v>-2298</v>
      </c>
      <c r="T28" s="1">
        <f t="shared" si="3"/>
        <v>2039</v>
      </c>
      <c r="U28" s="2">
        <v>25</v>
      </c>
      <c r="V28" s="10"/>
      <c r="W28" s="19"/>
      <c r="X28" s="9"/>
      <c r="Y28" s="9"/>
      <c r="Z28" s="20"/>
      <c r="AA28" s="15"/>
      <c r="AB28" s="1"/>
      <c r="AC28" s="1"/>
      <c r="AD28" s="1"/>
      <c r="AE28" s="1"/>
    </row>
    <row r="29" spans="1:31" x14ac:dyDescent="0.2">
      <c r="A29" s="26">
        <v>26</v>
      </c>
      <c r="B29" s="1">
        <v>60</v>
      </c>
      <c r="C29" s="1">
        <v>251</v>
      </c>
      <c r="D29" s="1">
        <v>1502</v>
      </c>
      <c r="E29" s="1">
        <v>-224</v>
      </c>
      <c r="F29" s="1"/>
      <c r="G29" s="28"/>
      <c r="H29" s="28"/>
      <c r="I29" s="28"/>
      <c r="J29" s="28">
        <v>55</v>
      </c>
      <c r="L29" s="22">
        <f>-220-18</f>
        <v>-238</v>
      </c>
      <c r="M29" s="1">
        <v>-463</v>
      </c>
      <c r="N29" s="1">
        <v>386</v>
      </c>
      <c r="O29" s="1">
        <v>2892</v>
      </c>
      <c r="P29" s="1"/>
      <c r="Q29" s="1">
        <f t="shared" si="0"/>
        <v>-178</v>
      </c>
      <c r="R29" s="1">
        <f t="shared" si="1"/>
        <v>-212</v>
      </c>
      <c r="S29" s="1">
        <f t="shared" si="2"/>
        <v>1888</v>
      </c>
      <c r="T29" s="1">
        <f t="shared" si="3"/>
        <v>2723</v>
      </c>
      <c r="U29" s="2">
        <v>26</v>
      </c>
      <c r="V29" s="10"/>
      <c r="W29" s="19"/>
      <c r="X29" s="9"/>
      <c r="Y29" s="9"/>
      <c r="Z29" s="20"/>
      <c r="AA29" s="15"/>
      <c r="AB29" s="1"/>
      <c r="AC29" s="1"/>
      <c r="AD29" s="1"/>
      <c r="AE29" s="1"/>
    </row>
    <row r="30" spans="1:31" x14ac:dyDescent="0.2">
      <c r="A30" s="26">
        <v>27</v>
      </c>
      <c r="B30" s="1">
        <v>-486</v>
      </c>
      <c r="C30" s="1">
        <v>9</v>
      </c>
      <c r="D30" s="1">
        <v>1898</v>
      </c>
      <c r="E30" s="1">
        <v>216</v>
      </c>
      <c r="F30" s="1"/>
      <c r="G30" s="28"/>
      <c r="H30" s="28"/>
      <c r="I30" s="28"/>
      <c r="J30" s="28">
        <v>31</v>
      </c>
      <c r="L30" s="1">
        <v>-224</v>
      </c>
      <c r="M30" s="1">
        <v>-492</v>
      </c>
      <c r="N30" s="1">
        <f>1909-22</f>
        <v>1887</v>
      </c>
      <c r="O30" s="1">
        <v>2693</v>
      </c>
      <c r="P30" s="1"/>
      <c r="Q30" s="1">
        <f t="shared" si="0"/>
        <v>-710</v>
      </c>
      <c r="R30" s="1">
        <f t="shared" si="1"/>
        <v>-483</v>
      </c>
      <c r="S30" s="1">
        <f t="shared" si="2"/>
        <v>3785</v>
      </c>
      <c r="T30" s="1">
        <f t="shared" si="3"/>
        <v>2940</v>
      </c>
      <c r="U30" s="2">
        <v>27</v>
      </c>
      <c r="V30" s="10"/>
      <c r="W30" s="19"/>
      <c r="X30" s="9"/>
      <c r="Y30" s="9"/>
      <c r="Z30" s="20"/>
      <c r="AA30" s="15"/>
      <c r="AB30" s="1"/>
      <c r="AC30" s="1"/>
      <c r="AD30" s="1"/>
      <c r="AE30" s="1"/>
    </row>
    <row r="31" spans="1:31" x14ac:dyDescent="0.2">
      <c r="A31" s="26">
        <v>28</v>
      </c>
      <c r="B31" s="1">
        <v>-354</v>
      </c>
      <c r="C31" s="1">
        <v>12</v>
      </c>
      <c r="D31" s="1">
        <v>688</v>
      </c>
      <c r="E31" s="1">
        <v>803</v>
      </c>
      <c r="F31" s="1"/>
      <c r="G31" s="28"/>
      <c r="H31" s="28"/>
      <c r="I31" s="28"/>
      <c r="J31" s="28"/>
      <c r="L31" s="22">
        <v>14</v>
      </c>
      <c r="M31" s="1">
        <v>-403</v>
      </c>
      <c r="N31" s="1">
        <v>4171</v>
      </c>
      <c r="O31" s="1">
        <v>1429</v>
      </c>
      <c r="P31" s="1"/>
      <c r="Q31" s="1">
        <f t="shared" si="0"/>
        <v>-340</v>
      </c>
      <c r="R31" s="1">
        <f t="shared" si="1"/>
        <v>-391</v>
      </c>
      <c r="S31" s="1">
        <f t="shared" si="2"/>
        <v>4859</v>
      </c>
      <c r="T31" s="1">
        <f t="shared" si="3"/>
        <v>2232</v>
      </c>
      <c r="U31" s="2">
        <v>28</v>
      </c>
      <c r="V31" s="10"/>
      <c r="W31" s="19"/>
      <c r="X31" s="9"/>
      <c r="Y31" s="9"/>
      <c r="Z31" s="20"/>
      <c r="AA31" s="15"/>
      <c r="AB31" s="1"/>
      <c r="AC31" s="1"/>
      <c r="AD31" s="1"/>
      <c r="AE31" s="1"/>
    </row>
    <row r="32" spans="1:31" x14ac:dyDescent="0.2">
      <c r="A32" s="26">
        <v>29</v>
      </c>
      <c r="B32" s="1">
        <v>-354</v>
      </c>
      <c r="C32" s="1">
        <v>12</v>
      </c>
      <c r="D32" s="1">
        <v>688</v>
      </c>
      <c r="E32" s="1">
        <v>803</v>
      </c>
      <c r="F32" s="1"/>
      <c r="G32" s="28"/>
      <c r="H32" s="28"/>
      <c r="I32" s="28"/>
      <c r="J32" s="28"/>
      <c r="L32" s="22">
        <v>15</v>
      </c>
      <c r="M32" s="1">
        <v>-409</v>
      </c>
      <c r="N32" s="1">
        <v>5016</v>
      </c>
      <c r="O32" s="1">
        <v>1092</v>
      </c>
      <c r="P32" s="1"/>
      <c r="Q32" s="1">
        <f t="shared" si="0"/>
        <v>-339</v>
      </c>
      <c r="R32" s="1">
        <f t="shared" si="1"/>
        <v>-397</v>
      </c>
      <c r="S32" s="1">
        <f t="shared" si="2"/>
        <v>5704</v>
      </c>
      <c r="T32" s="1">
        <f t="shared" si="3"/>
        <v>1895</v>
      </c>
      <c r="U32" s="2">
        <v>29</v>
      </c>
      <c r="V32" s="10"/>
      <c r="W32" s="19"/>
      <c r="X32" s="9"/>
      <c r="Y32" s="9"/>
      <c r="Z32" s="20"/>
      <c r="AA32" s="15"/>
      <c r="AB32" s="1"/>
      <c r="AC32" s="1"/>
      <c r="AD32" s="1"/>
      <c r="AE32" s="1"/>
    </row>
    <row r="33" spans="1:31" x14ac:dyDescent="0.2">
      <c r="A33" s="26">
        <v>30</v>
      </c>
      <c r="B33" s="1">
        <v>-354</v>
      </c>
      <c r="C33" s="1">
        <v>10</v>
      </c>
      <c r="D33" s="1">
        <v>688</v>
      </c>
      <c r="E33" s="1">
        <v>803</v>
      </c>
      <c r="F33" s="1"/>
      <c r="G33" s="28"/>
      <c r="H33" s="28"/>
      <c r="I33" s="28"/>
      <c r="J33" s="28"/>
      <c r="L33" s="1">
        <v>15</v>
      </c>
      <c r="M33" s="1">
        <v>-816</v>
      </c>
      <c r="N33" s="1">
        <v>4586</v>
      </c>
      <c r="O33" s="1">
        <v>1527</v>
      </c>
      <c r="P33" s="1"/>
      <c r="Q33" s="1">
        <f t="shared" si="0"/>
        <v>-339</v>
      </c>
      <c r="R33" s="1">
        <f t="shared" si="1"/>
        <v>-806</v>
      </c>
      <c r="S33" s="22">
        <f t="shared" si="2"/>
        <v>5274</v>
      </c>
      <c r="T33" s="1">
        <f t="shared" si="3"/>
        <v>2330</v>
      </c>
      <c r="U33" s="2">
        <v>30</v>
      </c>
      <c r="V33" s="10"/>
      <c r="W33" s="19"/>
      <c r="X33" s="9"/>
      <c r="Y33" s="9"/>
      <c r="Z33" s="20"/>
      <c r="AA33" s="15"/>
      <c r="AB33" s="1"/>
      <c r="AC33" s="1"/>
      <c r="AD33" s="1"/>
      <c r="AE33" s="1"/>
    </row>
    <row r="34" spans="1:31" ht="13.5" thickBot="1" x14ac:dyDescent="0.25">
      <c r="A34" s="26">
        <v>31</v>
      </c>
      <c r="B34" s="4"/>
      <c r="C34" s="4"/>
      <c r="D34" s="4"/>
      <c r="E34" s="4"/>
      <c r="F34" s="1"/>
      <c r="G34" s="32"/>
      <c r="H34" s="32"/>
      <c r="I34" s="32"/>
      <c r="J34" s="32"/>
      <c r="L34" s="4"/>
      <c r="M34" s="4"/>
      <c r="N34" s="4"/>
      <c r="O34" s="4"/>
      <c r="P34" s="1"/>
      <c r="Q34" s="1">
        <f>B34+G34+L34</f>
        <v>0</v>
      </c>
      <c r="R34" s="1">
        <f>C34+H34+M34</f>
        <v>0</v>
      </c>
      <c r="S34" s="1">
        <f>D34+I34+N34</f>
        <v>0</v>
      </c>
      <c r="T34" s="1">
        <f>E34+J34+O34</f>
        <v>0</v>
      </c>
      <c r="U34" s="2">
        <v>31</v>
      </c>
      <c r="V34" s="10"/>
      <c r="W34" s="11"/>
      <c r="X34" s="4"/>
      <c r="Y34" s="4"/>
      <c r="Z34" s="21"/>
      <c r="AA34" s="15"/>
      <c r="AB34" s="1"/>
      <c r="AC34" s="1"/>
      <c r="AD34" s="1"/>
      <c r="AE34" s="1"/>
    </row>
    <row r="35" spans="1:31" ht="13.5" thickTop="1" x14ac:dyDescent="0.2">
      <c r="B35" s="1">
        <f>SUM(B4:B34)</f>
        <v>-8930</v>
      </c>
      <c r="C35" s="1">
        <f>SUM(C4:C34)</f>
        <v>2751</v>
      </c>
      <c r="D35" s="1">
        <f>SUM(D4:D34)</f>
        <v>-2206</v>
      </c>
      <c r="E35" s="1">
        <f>SUM(E4:E34)</f>
        <v>-2367</v>
      </c>
      <c r="F35" s="1"/>
      <c r="G35" s="30">
        <f>SUM(G4:G34)</f>
        <v>-6</v>
      </c>
      <c r="H35" s="30">
        <f>SUM(H4:H34)</f>
        <v>141</v>
      </c>
      <c r="I35" s="30">
        <f>SUM(I4:I34)</f>
        <v>639</v>
      </c>
      <c r="J35" s="30">
        <f>SUM(J4:J34)</f>
        <v>-1217</v>
      </c>
      <c r="K35" s="1"/>
      <c r="L35" s="1">
        <f>SUM(L4:L34)</f>
        <v>-128</v>
      </c>
      <c r="M35" s="1">
        <f>SUM(M4:M34)</f>
        <v>-6260</v>
      </c>
      <c r="N35" s="1">
        <f>SUM(N4:N34)</f>
        <v>-598</v>
      </c>
      <c r="O35" s="1">
        <f>SUM(O4:O34)</f>
        <v>25046</v>
      </c>
      <c r="P35" s="1"/>
      <c r="Q35" s="36">
        <f>SUM(Q4:Q34)</f>
        <v>-9064</v>
      </c>
      <c r="R35" s="36">
        <f>SUM(R4:R34)</f>
        <v>-3368</v>
      </c>
      <c r="S35" s="36">
        <f>SUM(S4:S34)</f>
        <v>-2165</v>
      </c>
      <c r="T35" s="36">
        <f>SUM(T4:T34)</f>
        <v>21462</v>
      </c>
      <c r="U35" s="1"/>
      <c r="W35" s="1">
        <f>SUM(W4:W34)</f>
        <v>0</v>
      </c>
      <c r="X35" s="1">
        <f>SUM(X4:X34)</f>
        <v>0</v>
      </c>
      <c r="Y35" s="1">
        <f>SUM(Y4:Y34)</f>
        <v>0</v>
      </c>
      <c r="Z35" s="1">
        <f>SUM(Z4:Z34)</f>
        <v>0</v>
      </c>
    </row>
    <row r="38" spans="1:31" x14ac:dyDescent="0.2">
      <c r="A38" s="8" t="s">
        <v>8</v>
      </c>
      <c r="O38" t="s">
        <v>13</v>
      </c>
      <c r="Q38" s="1">
        <v>0.25</v>
      </c>
      <c r="R38" s="1">
        <v>0.57999999999999996</v>
      </c>
      <c r="S38" s="1">
        <v>0.09</v>
      </c>
      <c r="T38" s="22">
        <v>0.27</v>
      </c>
    </row>
    <row r="42" spans="1:31" x14ac:dyDescent="0.2">
      <c r="S42" t="s">
        <v>17</v>
      </c>
    </row>
  </sheetData>
  <mergeCells count="6">
    <mergeCell ref="W2:Z2"/>
    <mergeCell ref="A1:U1"/>
    <mergeCell ref="B2:E2"/>
    <mergeCell ref="G2:J2"/>
    <mergeCell ref="L2:O2"/>
    <mergeCell ref="Q2:T2"/>
  </mergeCells>
  <phoneticPr fontId="0" type="noConversion"/>
  <pageMargins left="0.75" right="0.75" top="1" bottom="1" header="0.5" footer="0.5"/>
  <pageSetup paperSize="5" scale="5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zoomScale="75" zoomScaleNormal="100" workbookViewId="0">
      <pane ySplit="3" topLeftCell="A32" activePane="bottomLeft" state="frozen"/>
      <selection pane="bottomLeft" activeCell="L34" sqref="L34"/>
    </sheetView>
  </sheetViews>
  <sheetFormatPr defaultRowHeight="18" x14ac:dyDescent="0.25"/>
  <cols>
    <col min="1" max="1" width="9.85546875" style="46" customWidth="1"/>
    <col min="2" max="2" width="10.140625" style="38" customWidth="1"/>
    <col min="3" max="3" width="10.7109375" style="38" customWidth="1"/>
    <col min="4" max="5" width="10.5703125" style="38" customWidth="1"/>
    <col min="6" max="6" width="0.7109375" style="38" customWidth="1"/>
    <col min="7" max="7" width="10.140625" style="49" customWidth="1"/>
    <col min="8" max="8" width="10.28515625" style="49" customWidth="1"/>
    <col min="9" max="9" width="9.85546875" style="49" customWidth="1"/>
    <col min="10" max="10" width="16.7109375" style="49" customWidth="1"/>
    <col min="11" max="11" width="1.28515625" style="38" customWidth="1"/>
    <col min="12" max="12" width="10.140625" style="38" customWidth="1"/>
    <col min="13" max="13" width="9.85546875" style="38" customWidth="1"/>
    <col min="14" max="14" width="10.140625" style="38" customWidth="1"/>
    <col min="15" max="15" width="13.42578125" style="38" customWidth="1"/>
    <col min="16" max="16" width="4.28515625" style="38" customWidth="1"/>
    <col min="17" max="17" width="11" style="38" customWidth="1"/>
    <col min="18" max="19" width="9.140625" style="38"/>
    <col min="20" max="20" width="10.7109375" style="38" customWidth="1"/>
    <col min="21" max="21" width="9.140625" style="38"/>
    <col min="22" max="22" width="3.28515625" style="38" customWidth="1"/>
    <col min="23" max="25" width="9.140625" style="38"/>
    <col min="26" max="26" width="11" style="38" customWidth="1"/>
    <col min="27" max="16384" width="9.140625" style="38"/>
  </cols>
  <sheetData>
    <row r="1" spans="1:31" x14ac:dyDescent="0.25">
      <c r="A1" s="88" t="s">
        <v>18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37"/>
      <c r="W1" s="37"/>
      <c r="X1" s="37"/>
      <c r="Y1" s="37"/>
      <c r="Z1" s="37"/>
      <c r="AA1" s="37"/>
      <c r="AB1" s="37"/>
      <c r="AC1" s="37"/>
    </row>
    <row r="2" spans="1:31" x14ac:dyDescent="0.25">
      <c r="A2" s="39" t="s">
        <v>2</v>
      </c>
      <c r="B2" s="87" t="s">
        <v>19</v>
      </c>
      <c r="C2" s="87"/>
      <c r="D2" s="87"/>
      <c r="E2" s="87"/>
      <c r="F2" s="37"/>
      <c r="G2" s="88" t="s">
        <v>15</v>
      </c>
      <c r="H2" s="88"/>
      <c r="I2" s="88"/>
      <c r="J2" s="88"/>
      <c r="K2" s="37"/>
      <c r="L2" s="87" t="s">
        <v>7</v>
      </c>
      <c r="M2" s="87"/>
      <c r="N2" s="87"/>
      <c r="O2" s="87"/>
      <c r="P2" s="37"/>
      <c r="Q2" s="87" t="s">
        <v>20</v>
      </c>
      <c r="R2" s="87"/>
      <c r="S2" s="87"/>
      <c r="T2" s="87"/>
      <c r="U2" s="39" t="s">
        <v>2</v>
      </c>
      <c r="V2" s="37"/>
      <c r="W2" s="87" t="s">
        <v>11</v>
      </c>
      <c r="X2" s="87"/>
      <c r="Y2" s="87"/>
      <c r="Z2" s="87"/>
      <c r="AA2" s="37"/>
      <c r="AB2" s="37"/>
      <c r="AC2" s="37"/>
    </row>
    <row r="3" spans="1:31" x14ac:dyDescent="0.25">
      <c r="A3" s="39"/>
      <c r="B3" s="40" t="s">
        <v>3</v>
      </c>
      <c r="C3" s="41" t="s">
        <v>4</v>
      </c>
      <c r="D3" s="41" t="s">
        <v>5</v>
      </c>
      <c r="E3" s="41" t="s">
        <v>6</v>
      </c>
      <c r="F3" s="37"/>
      <c r="G3" s="42" t="s">
        <v>3</v>
      </c>
      <c r="H3" s="43" t="s">
        <v>4</v>
      </c>
      <c r="I3" s="43" t="s">
        <v>5</v>
      </c>
      <c r="J3" s="43" t="s">
        <v>6</v>
      </c>
      <c r="K3" s="37"/>
      <c r="L3" s="40" t="s">
        <v>3</v>
      </c>
      <c r="M3" s="41" t="s">
        <v>4</v>
      </c>
      <c r="N3" s="41" t="s">
        <v>5</v>
      </c>
      <c r="O3" s="41" t="s">
        <v>6</v>
      </c>
      <c r="P3" s="37"/>
      <c r="Q3" s="40" t="s">
        <v>3</v>
      </c>
      <c r="R3" s="41" t="s">
        <v>4</v>
      </c>
      <c r="S3" s="41" t="s">
        <v>5</v>
      </c>
      <c r="T3" s="41" t="s">
        <v>6</v>
      </c>
      <c r="U3" s="39"/>
      <c r="V3" s="37"/>
      <c r="W3" s="40" t="s">
        <v>3</v>
      </c>
      <c r="X3" s="41" t="s">
        <v>4</v>
      </c>
      <c r="Y3" s="41" t="s">
        <v>5</v>
      </c>
      <c r="Z3" s="41" t="s">
        <v>6</v>
      </c>
      <c r="AA3" s="37"/>
      <c r="AB3" s="37"/>
      <c r="AC3" s="37"/>
    </row>
    <row r="4" spans="1:31" s="54" customFormat="1" x14ac:dyDescent="0.25">
      <c r="A4" s="50">
        <v>1</v>
      </c>
      <c r="B4" s="51">
        <v>-156</v>
      </c>
      <c r="C4" s="51">
        <v>-134</v>
      </c>
      <c r="D4" s="51">
        <v>316</v>
      </c>
      <c r="E4" s="51">
        <v>-257</v>
      </c>
      <c r="F4" s="51"/>
      <c r="G4" s="52"/>
      <c r="H4" s="52">
        <v>-48</v>
      </c>
      <c r="I4" s="52"/>
      <c r="J4" s="52">
        <v>34</v>
      </c>
      <c r="K4" s="53"/>
      <c r="L4" s="51">
        <f>-(B4+271)</f>
        <v>-115</v>
      </c>
      <c r="M4" s="51">
        <v>-544</v>
      </c>
      <c r="N4" s="51">
        <v>-128</v>
      </c>
      <c r="O4" s="51">
        <v>-423</v>
      </c>
      <c r="P4" s="51"/>
      <c r="Q4" s="51">
        <f>B4+G4+L4</f>
        <v>-271</v>
      </c>
      <c r="R4" s="51">
        <f>C4+H4+M4</f>
        <v>-726</v>
      </c>
      <c r="S4" s="51">
        <f>D4+I4+N4</f>
        <v>188</v>
      </c>
      <c r="T4" s="51">
        <f>E4+J4+O4</f>
        <v>-646</v>
      </c>
      <c r="U4" s="50">
        <v>1</v>
      </c>
      <c r="V4" s="53"/>
      <c r="W4" s="51"/>
      <c r="X4" s="51"/>
      <c r="Y4" s="51"/>
      <c r="Z4" s="51"/>
      <c r="AA4" s="53"/>
      <c r="AB4" s="53"/>
      <c r="AC4" s="53"/>
    </row>
    <row r="5" spans="1:31" x14ac:dyDescent="0.25">
      <c r="A5" s="39">
        <v>2</v>
      </c>
      <c r="B5" s="41">
        <v>-1267</v>
      </c>
      <c r="C5" s="41">
        <v>-86</v>
      </c>
      <c r="D5" s="41">
        <v>271</v>
      </c>
      <c r="E5" s="40">
        <v>-6322</v>
      </c>
      <c r="F5" s="40"/>
      <c r="G5" s="44"/>
      <c r="H5" s="44">
        <v>-1</v>
      </c>
      <c r="I5" s="44"/>
      <c r="J5" s="44"/>
      <c r="K5" s="37"/>
      <c r="L5" s="40">
        <v>-57</v>
      </c>
      <c r="M5" s="40">
        <v>-611</v>
      </c>
      <c r="N5" s="40">
        <v>-301</v>
      </c>
      <c r="O5" s="40">
        <v>1072</v>
      </c>
      <c r="P5" s="40"/>
      <c r="Q5" s="40">
        <f t="shared" ref="Q5:T33" si="0">B5+G5+L5</f>
        <v>-1324</v>
      </c>
      <c r="R5" s="40">
        <f t="shared" si="0"/>
        <v>-698</v>
      </c>
      <c r="S5" s="40">
        <f t="shared" si="0"/>
        <v>-30</v>
      </c>
      <c r="T5" s="40">
        <f t="shared" si="0"/>
        <v>-5250</v>
      </c>
      <c r="U5" s="39">
        <v>2</v>
      </c>
      <c r="V5" s="37"/>
      <c r="W5" s="40"/>
      <c r="X5" s="40"/>
      <c r="Y5" s="40"/>
      <c r="Z5" s="40"/>
      <c r="AA5" s="37"/>
      <c r="AB5" s="37"/>
      <c r="AC5" s="37"/>
    </row>
    <row r="6" spans="1:31" s="54" customFormat="1" x14ac:dyDescent="0.25">
      <c r="A6" s="50">
        <v>3</v>
      </c>
      <c r="B6" s="51">
        <v>-264</v>
      </c>
      <c r="C6" s="55">
        <v>-86</v>
      </c>
      <c r="D6" s="55">
        <v>-570</v>
      </c>
      <c r="E6" s="55">
        <v>697</v>
      </c>
      <c r="F6" s="51"/>
      <c r="G6" s="52">
        <v>1</v>
      </c>
      <c r="H6" s="52"/>
      <c r="I6" s="52"/>
      <c r="J6" s="52">
        <v>-1895</v>
      </c>
      <c r="K6" s="53"/>
      <c r="L6" s="51">
        <v>-45</v>
      </c>
      <c r="M6" s="51">
        <v>-360</v>
      </c>
      <c r="N6" s="51">
        <v>-1297</v>
      </c>
      <c r="O6" s="51">
        <v>1161</v>
      </c>
      <c r="P6" s="51"/>
      <c r="Q6" s="51">
        <f t="shared" si="0"/>
        <v>-308</v>
      </c>
      <c r="R6" s="51">
        <f t="shared" si="0"/>
        <v>-446</v>
      </c>
      <c r="S6" s="51">
        <f t="shared" si="0"/>
        <v>-1867</v>
      </c>
      <c r="T6" s="51">
        <f t="shared" si="0"/>
        <v>-37</v>
      </c>
      <c r="U6" s="50">
        <v>3</v>
      </c>
      <c r="V6" s="53"/>
      <c r="W6" s="51"/>
      <c r="X6" s="51"/>
      <c r="Y6" s="51"/>
      <c r="Z6" s="51"/>
      <c r="AA6" s="53"/>
      <c r="AB6" s="53"/>
      <c r="AC6" s="53"/>
    </row>
    <row r="7" spans="1:31" x14ac:dyDescent="0.25">
      <c r="A7" s="39">
        <v>4</v>
      </c>
      <c r="B7" s="41">
        <v>1706</v>
      </c>
      <c r="C7" s="41">
        <v>-86</v>
      </c>
      <c r="D7" s="41">
        <v>1333</v>
      </c>
      <c r="E7" s="40">
        <v>2014</v>
      </c>
      <c r="F7" s="40"/>
      <c r="G7" s="44"/>
      <c r="H7" s="44"/>
      <c r="I7" s="44"/>
      <c r="J7" s="44">
        <v>-340</v>
      </c>
      <c r="K7" s="37"/>
      <c r="L7" s="40">
        <v>-64</v>
      </c>
      <c r="M7" s="40">
        <v>-458</v>
      </c>
      <c r="N7" s="40">
        <v>-1276</v>
      </c>
      <c r="O7" s="40">
        <v>790</v>
      </c>
      <c r="P7" s="40"/>
      <c r="Q7" s="40">
        <f t="shared" si="0"/>
        <v>1642</v>
      </c>
      <c r="R7" s="40">
        <f t="shared" si="0"/>
        <v>-544</v>
      </c>
      <c r="S7" s="40">
        <f t="shared" si="0"/>
        <v>57</v>
      </c>
      <c r="T7" s="40">
        <f t="shared" si="0"/>
        <v>2464</v>
      </c>
      <c r="U7" s="39">
        <v>4</v>
      </c>
      <c r="V7" s="37"/>
      <c r="W7" s="40"/>
      <c r="X7" s="40"/>
      <c r="Y7" s="40"/>
      <c r="Z7" s="40"/>
      <c r="AA7" s="37"/>
      <c r="AB7" s="37"/>
      <c r="AC7" s="37"/>
    </row>
    <row r="8" spans="1:31" s="54" customFormat="1" x14ac:dyDescent="0.25">
      <c r="A8" s="50">
        <v>5</v>
      </c>
      <c r="B8" s="51">
        <v>13</v>
      </c>
      <c r="C8" s="51">
        <v>-561</v>
      </c>
      <c r="D8" s="51">
        <v>-967</v>
      </c>
      <c r="E8" s="51">
        <v>164</v>
      </c>
      <c r="F8" s="51"/>
      <c r="G8" s="52"/>
      <c r="H8" s="52">
        <v>-1</v>
      </c>
      <c r="I8" s="52"/>
      <c r="J8" s="52">
        <v>-2897</v>
      </c>
      <c r="K8" s="53"/>
      <c r="L8" s="51">
        <v>-83</v>
      </c>
      <c r="M8" s="51">
        <v>227</v>
      </c>
      <c r="N8" s="51">
        <v>-105</v>
      </c>
      <c r="O8" s="51">
        <v>119</v>
      </c>
      <c r="P8" s="51"/>
      <c r="Q8" s="51">
        <f t="shared" si="0"/>
        <v>-70</v>
      </c>
      <c r="R8" s="51">
        <f t="shared" si="0"/>
        <v>-335</v>
      </c>
      <c r="S8" s="51">
        <f t="shared" si="0"/>
        <v>-1072</v>
      </c>
      <c r="T8" s="51">
        <f t="shared" si="0"/>
        <v>-2614</v>
      </c>
      <c r="U8" s="50">
        <v>5</v>
      </c>
      <c r="V8" s="53"/>
      <c r="W8" s="51"/>
      <c r="X8" s="51"/>
      <c r="Y8" s="51"/>
      <c r="Z8" s="51"/>
      <c r="AA8" s="53"/>
      <c r="AB8" s="53"/>
      <c r="AC8" s="53"/>
    </row>
    <row r="9" spans="1:31" x14ac:dyDescent="0.25">
      <c r="A9" s="39">
        <v>6</v>
      </c>
      <c r="B9" s="40">
        <v>13</v>
      </c>
      <c r="C9" s="40">
        <v>-561</v>
      </c>
      <c r="D9" s="40">
        <v>-967</v>
      </c>
      <c r="E9" s="40">
        <v>164</v>
      </c>
      <c r="F9" s="45"/>
      <c r="G9" s="44"/>
      <c r="H9" s="44">
        <v>-1</v>
      </c>
      <c r="I9" s="44"/>
      <c r="J9" s="44">
        <v>-2897</v>
      </c>
      <c r="K9" s="37"/>
      <c r="L9" s="40">
        <v>-96</v>
      </c>
      <c r="M9" s="40">
        <v>401</v>
      </c>
      <c r="N9" s="40">
        <v>2095</v>
      </c>
      <c r="O9" s="40">
        <v>-120</v>
      </c>
      <c r="P9" s="40"/>
      <c r="Q9" s="40">
        <f t="shared" si="0"/>
        <v>-83</v>
      </c>
      <c r="R9" s="40">
        <f t="shared" si="0"/>
        <v>-161</v>
      </c>
      <c r="S9" s="40">
        <f t="shared" si="0"/>
        <v>1128</v>
      </c>
      <c r="T9" s="40">
        <f t="shared" si="0"/>
        <v>-2853</v>
      </c>
      <c r="U9" s="39">
        <v>6</v>
      </c>
      <c r="V9" s="37"/>
      <c r="W9" s="40"/>
      <c r="X9" s="40"/>
      <c r="Y9" s="40"/>
      <c r="Z9" s="40"/>
      <c r="AA9" s="37"/>
      <c r="AB9" s="37"/>
      <c r="AC9" s="37"/>
    </row>
    <row r="10" spans="1:31" s="54" customFormat="1" ht="18.75" x14ac:dyDescent="0.3">
      <c r="A10" s="50">
        <v>7</v>
      </c>
      <c r="B10" s="51">
        <v>13</v>
      </c>
      <c r="C10" s="51">
        <v>-561</v>
      </c>
      <c r="D10" s="51">
        <v>-967</v>
      </c>
      <c r="E10" s="51">
        <v>164</v>
      </c>
      <c r="F10" s="51"/>
      <c r="G10" s="52"/>
      <c r="H10" s="52">
        <v>-1</v>
      </c>
      <c r="I10" s="52"/>
      <c r="J10" s="52">
        <v>-2897</v>
      </c>
      <c r="K10" s="53"/>
      <c r="L10" s="51">
        <v>-94</v>
      </c>
      <c r="M10" s="51">
        <v>421</v>
      </c>
      <c r="N10" s="51">
        <v>392</v>
      </c>
      <c r="O10" s="51">
        <v>-710</v>
      </c>
      <c r="P10" s="51"/>
      <c r="Q10" s="51">
        <f t="shared" si="0"/>
        <v>-81</v>
      </c>
      <c r="R10" s="51">
        <f t="shared" si="0"/>
        <v>-141</v>
      </c>
      <c r="S10" s="51">
        <f t="shared" si="0"/>
        <v>-575</v>
      </c>
      <c r="T10" s="51">
        <f t="shared" si="0"/>
        <v>-3443</v>
      </c>
      <c r="U10" s="50">
        <v>7</v>
      </c>
      <c r="V10" s="53"/>
      <c r="W10" s="51"/>
      <c r="X10" s="51"/>
      <c r="Y10" s="51"/>
      <c r="Z10" s="51"/>
      <c r="AA10" s="56"/>
      <c r="AB10" s="53"/>
      <c r="AC10" s="53"/>
    </row>
    <row r="11" spans="1:31" x14ac:dyDescent="0.25">
      <c r="A11" s="39">
        <v>8</v>
      </c>
      <c r="B11" s="40">
        <v>-537</v>
      </c>
      <c r="C11" s="40">
        <v>-61</v>
      </c>
      <c r="D11" s="40">
        <v>-66</v>
      </c>
      <c r="E11" s="41">
        <v>35</v>
      </c>
      <c r="F11" s="40"/>
      <c r="G11" s="44"/>
      <c r="H11" s="44"/>
      <c r="I11" s="44"/>
      <c r="J11" s="44">
        <v>10375</v>
      </c>
      <c r="K11" s="37"/>
      <c r="L11" s="40">
        <v>-88</v>
      </c>
      <c r="M11" s="40">
        <v>83</v>
      </c>
      <c r="N11" s="40">
        <v>241</v>
      </c>
      <c r="O11" s="40">
        <v>-1165</v>
      </c>
      <c r="P11" s="40"/>
      <c r="Q11" s="40">
        <f t="shared" si="0"/>
        <v>-625</v>
      </c>
      <c r="R11" s="40">
        <f t="shared" si="0"/>
        <v>22</v>
      </c>
      <c r="S11" s="40">
        <f t="shared" si="0"/>
        <v>175</v>
      </c>
      <c r="T11" s="40">
        <f t="shared" si="0"/>
        <v>9245</v>
      </c>
      <c r="U11" s="39">
        <v>8</v>
      </c>
      <c r="V11" s="37"/>
      <c r="W11" s="40"/>
      <c r="X11" s="40"/>
      <c r="Y11" s="40"/>
      <c r="Z11" s="40"/>
      <c r="AA11" s="37"/>
      <c r="AB11" s="40"/>
      <c r="AC11" s="40"/>
      <c r="AD11" s="46"/>
      <c r="AE11" s="46"/>
    </row>
    <row r="12" spans="1:31" s="54" customFormat="1" x14ac:dyDescent="0.25">
      <c r="A12" s="50">
        <v>9</v>
      </c>
      <c r="B12" s="51">
        <v>-852</v>
      </c>
      <c r="C12" s="51">
        <v>39</v>
      </c>
      <c r="D12" s="51">
        <v>124</v>
      </c>
      <c r="E12" s="55">
        <v>687</v>
      </c>
      <c r="F12" s="51"/>
      <c r="G12" s="52"/>
      <c r="H12" s="52"/>
      <c r="I12" s="52"/>
      <c r="J12" s="52">
        <v>584</v>
      </c>
      <c r="K12" s="53"/>
      <c r="L12" s="51">
        <v>-116</v>
      </c>
      <c r="M12" s="51">
        <v>516</v>
      </c>
      <c r="N12" s="51">
        <v>306</v>
      </c>
      <c r="O12" s="51">
        <v>-659</v>
      </c>
      <c r="P12" s="51"/>
      <c r="Q12" s="51">
        <f t="shared" si="0"/>
        <v>-968</v>
      </c>
      <c r="R12" s="51">
        <f t="shared" si="0"/>
        <v>555</v>
      </c>
      <c r="S12" s="51">
        <f t="shared" si="0"/>
        <v>430</v>
      </c>
      <c r="T12" s="51">
        <f t="shared" si="0"/>
        <v>612</v>
      </c>
      <c r="U12" s="50">
        <v>9</v>
      </c>
      <c r="V12" s="53"/>
      <c r="W12" s="51"/>
      <c r="X12" s="51"/>
      <c r="Y12" s="51"/>
      <c r="Z12" s="51"/>
      <c r="AA12" s="53"/>
      <c r="AB12" s="51"/>
      <c r="AC12" s="51"/>
      <c r="AD12" s="57"/>
      <c r="AE12" s="57"/>
    </row>
    <row r="13" spans="1:31" x14ac:dyDescent="0.25">
      <c r="A13" s="39">
        <v>10</v>
      </c>
      <c r="B13" s="40">
        <v>42</v>
      </c>
      <c r="C13" s="40">
        <v>39</v>
      </c>
      <c r="D13" s="40">
        <v>167</v>
      </c>
      <c r="E13" s="40">
        <v>-995</v>
      </c>
      <c r="F13" s="40"/>
      <c r="G13" s="44"/>
      <c r="H13" s="44"/>
      <c r="I13" s="44"/>
      <c r="J13" s="44">
        <v>-12366</v>
      </c>
      <c r="K13" s="37"/>
      <c r="L13" s="45">
        <v>-119</v>
      </c>
      <c r="M13" s="40">
        <v>793</v>
      </c>
      <c r="N13" s="40">
        <v>-578</v>
      </c>
      <c r="O13" s="40">
        <v>-631</v>
      </c>
      <c r="P13" s="40"/>
      <c r="Q13" s="40">
        <f t="shared" si="0"/>
        <v>-77</v>
      </c>
      <c r="R13" s="40">
        <f t="shared" si="0"/>
        <v>832</v>
      </c>
      <c r="S13" s="42">
        <f>D13+I13+N13</f>
        <v>-411</v>
      </c>
      <c r="T13" s="40">
        <f t="shared" si="0"/>
        <v>-13992</v>
      </c>
      <c r="U13" s="39">
        <v>10</v>
      </c>
      <c r="V13" s="37"/>
      <c r="W13" s="40"/>
      <c r="X13" s="40"/>
      <c r="Y13" s="40"/>
      <c r="Z13" s="40"/>
      <c r="AA13" s="37"/>
      <c r="AB13" s="40"/>
      <c r="AC13" s="40"/>
      <c r="AD13" s="46"/>
      <c r="AE13" s="46"/>
    </row>
    <row r="14" spans="1:31" s="54" customFormat="1" x14ac:dyDescent="0.25">
      <c r="A14" s="50">
        <v>11</v>
      </c>
      <c r="B14" s="51">
        <v>3587</v>
      </c>
      <c r="C14" s="51">
        <v>39</v>
      </c>
      <c r="D14" s="51">
        <v>850</v>
      </c>
      <c r="E14" s="51">
        <v>-1543</v>
      </c>
      <c r="F14" s="51"/>
      <c r="G14" s="52"/>
      <c r="H14" s="52"/>
      <c r="I14" s="52"/>
      <c r="J14" s="52">
        <v>5048</v>
      </c>
      <c r="K14" s="53"/>
      <c r="L14" s="51">
        <v>-117</v>
      </c>
      <c r="M14" s="51">
        <v>651</v>
      </c>
      <c r="N14" s="51">
        <v>272</v>
      </c>
      <c r="O14" s="51">
        <v>-897</v>
      </c>
      <c r="P14" s="51"/>
      <c r="Q14" s="51">
        <f t="shared" si="0"/>
        <v>3470</v>
      </c>
      <c r="R14" s="51">
        <f t="shared" si="0"/>
        <v>690</v>
      </c>
      <c r="S14" s="51">
        <f t="shared" si="0"/>
        <v>1122</v>
      </c>
      <c r="T14" s="51">
        <f t="shared" si="0"/>
        <v>2608</v>
      </c>
      <c r="U14" s="50">
        <v>11</v>
      </c>
      <c r="V14" s="53"/>
      <c r="W14" s="51"/>
      <c r="X14" s="51"/>
      <c r="Y14" s="51"/>
      <c r="Z14" s="51"/>
      <c r="AA14" s="53"/>
      <c r="AB14" s="51"/>
      <c r="AC14" s="51"/>
      <c r="AD14" s="57"/>
      <c r="AE14" s="57"/>
    </row>
    <row r="15" spans="1:31" x14ac:dyDescent="0.25">
      <c r="A15" s="39">
        <v>12</v>
      </c>
      <c r="B15" s="40">
        <v>-318</v>
      </c>
      <c r="C15" s="40">
        <v>939</v>
      </c>
      <c r="D15" s="40">
        <v>554</v>
      </c>
      <c r="E15" s="40">
        <v>465</v>
      </c>
      <c r="F15" s="40"/>
      <c r="G15" s="44"/>
      <c r="H15" s="44"/>
      <c r="I15" s="44"/>
      <c r="J15" s="44">
        <v>70</v>
      </c>
      <c r="K15" s="37"/>
      <c r="L15" s="40">
        <v>953</v>
      </c>
      <c r="M15" s="40">
        <v>583</v>
      </c>
      <c r="N15" s="40">
        <v>1926</v>
      </c>
      <c r="O15" s="58">
        <v>-729</v>
      </c>
      <c r="P15" s="40"/>
      <c r="Q15" s="40">
        <f t="shared" si="0"/>
        <v>635</v>
      </c>
      <c r="R15" s="40">
        <f t="shared" si="0"/>
        <v>1522</v>
      </c>
      <c r="S15" s="40">
        <f t="shared" si="0"/>
        <v>2480</v>
      </c>
      <c r="T15" s="40">
        <f t="shared" si="0"/>
        <v>-194</v>
      </c>
      <c r="U15" s="39">
        <v>12</v>
      </c>
      <c r="V15" s="37"/>
      <c r="W15" s="40"/>
      <c r="X15" s="40"/>
      <c r="Y15" s="40"/>
      <c r="Z15" s="40"/>
      <c r="AA15" s="37"/>
      <c r="AB15" s="40"/>
      <c r="AC15" s="40"/>
      <c r="AD15" s="46"/>
      <c r="AE15" s="46"/>
    </row>
    <row r="16" spans="1:31" s="54" customFormat="1" x14ac:dyDescent="0.25">
      <c r="A16" s="50">
        <v>13</v>
      </c>
      <c r="B16" s="51">
        <f>749+99</f>
        <v>848</v>
      </c>
      <c r="C16" s="51">
        <v>939</v>
      </c>
      <c r="D16" s="51">
        <v>554</v>
      </c>
      <c r="E16" s="51">
        <v>465</v>
      </c>
      <c r="F16" s="51"/>
      <c r="G16" s="52"/>
      <c r="H16" s="52"/>
      <c r="I16" s="52"/>
      <c r="J16" s="52">
        <v>70</v>
      </c>
      <c r="K16" s="53"/>
      <c r="L16" s="51">
        <v>-223</v>
      </c>
      <c r="M16" s="51">
        <v>796</v>
      </c>
      <c r="N16" s="51">
        <v>1437</v>
      </c>
      <c r="O16" s="51">
        <v>-1216</v>
      </c>
      <c r="P16" s="51"/>
      <c r="Q16" s="51">
        <f t="shared" si="0"/>
        <v>625</v>
      </c>
      <c r="R16" s="51">
        <f t="shared" si="0"/>
        <v>1735</v>
      </c>
      <c r="S16" s="51">
        <f t="shared" si="0"/>
        <v>1991</v>
      </c>
      <c r="T16" s="51">
        <f t="shared" si="0"/>
        <v>-681</v>
      </c>
      <c r="U16" s="50">
        <v>13</v>
      </c>
      <c r="V16" s="53"/>
      <c r="W16" s="51"/>
      <c r="X16" s="51"/>
      <c r="Y16" s="51"/>
      <c r="Z16" s="51"/>
      <c r="AA16" s="53"/>
      <c r="AB16" s="51"/>
      <c r="AC16" s="51"/>
      <c r="AD16" s="57"/>
      <c r="AE16" s="57"/>
    </row>
    <row r="17" spans="1:31" x14ac:dyDescent="0.25">
      <c r="A17" s="39">
        <v>14</v>
      </c>
      <c r="B17" s="40">
        <f>749+99</f>
        <v>848</v>
      </c>
      <c r="C17" s="40">
        <v>939</v>
      </c>
      <c r="D17" s="40">
        <v>554</v>
      </c>
      <c r="E17" s="40">
        <v>465</v>
      </c>
      <c r="F17" s="40"/>
      <c r="G17" s="44"/>
      <c r="H17" s="44"/>
      <c r="I17" s="44"/>
      <c r="J17" s="44">
        <v>70</v>
      </c>
      <c r="K17" s="37"/>
      <c r="L17" s="40">
        <v>-179</v>
      </c>
      <c r="M17" s="40">
        <v>871</v>
      </c>
      <c r="N17" s="40">
        <v>-449</v>
      </c>
      <c r="O17" s="40">
        <v>-460</v>
      </c>
      <c r="P17" s="40"/>
      <c r="Q17" s="40">
        <f t="shared" si="0"/>
        <v>669</v>
      </c>
      <c r="R17" s="40">
        <f t="shared" si="0"/>
        <v>1810</v>
      </c>
      <c r="S17" s="40">
        <f t="shared" si="0"/>
        <v>105</v>
      </c>
      <c r="T17" s="40">
        <f t="shared" si="0"/>
        <v>75</v>
      </c>
      <c r="U17" s="39">
        <v>14</v>
      </c>
      <c r="V17" s="37"/>
      <c r="W17" s="40"/>
      <c r="X17" s="40"/>
      <c r="Y17" s="40"/>
      <c r="Z17" s="40"/>
      <c r="AA17" s="37"/>
      <c r="AB17" s="40"/>
      <c r="AC17" s="40"/>
      <c r="AD17" s="46"/>
      <c r="AE17" s="46"/>
    </row>
    <row r="18" spans="1:31" s="54" customFormat="1" x14ac:dyDescent="0.25">
      <c r="A18" s="50">
        <v>15</v>
      </c>
      <c r="B18" s="51">
        <v>-218</v>
      </c>
      <c r="C18" s="51">
        <v>-558</v>
      </c>
      <c r="D18" s="51">
        <v>431</v>
      </c>
      <c r="E18" s="51">
        <v>-934</v>
      </c>
      <c r="F18" s="51"/>
      <c r="G18" s="52"/>
      <c r="H18" s="52"/>
      <c r="I18" s="52"/>
      <c r="J18" s="52"/>
      <c r="K18" s="53"/>
      <c r="L18" s="51">
        <v>4861</v>
      </c>
      <c r="M18" s="51">
        <v>4197</v>
      </c>
      <c r="N18" s="51">
        <v>-126</v>
      </c>
      <c r="O18" s="51">
        <v>-410</v>
      </c>
      <c r="P18" s="51"/>
      <c r="Q18" s="51">
        <f t="shared" si="0"/>
        <v>4643</v>
      </c>
      <c r="R18" s="51">
        <f t="shared" si="0"/>
        <v>3639</v>
      </c>
      <c r="S18" s="51">
        <f t="shared" si="0"/>
        <v>305</v>
      </c>
      <c r="T18" s="51">
        <f t="shared" si="0"/>
        <v>-1344</v>
      </c>
      <c r="U18" s="50">
        <v>15</v>
      </c>
      <c r="V18" s="53"/>
      <c r="W18" s="51"/>
      <c r="X18" s="51"/>
      <c r="Y18" s="51"/>
      <c r="Z18" s="51"/>
      <c r="AA18" s="53"/>
      <c r="AB18" s="51"/>
      <c r="AC18" s="51"/>
      <c r="AD18" s="57"/>
      <c r="AE18" s="57"/>
    </row>
    <row r="19" spans="1:31" x14ac:dyDescent="0.25">
      <c r="A19" s="39">
        <v>16</v>
      </c>
      <c r="B19" s="40">
        <v>-702</v>
      </c>
      <c r="C19" s="40">
        <v>0</v>
      </c>
      <c r="D19" s="40">
        <v>-37</v>
      </c>
      <c r="E19" s="40">
        <v>303</v>
      </c>
      <c r="F19" s="40"/>
      <c r="G19" s="44"/>
      <c r="H19" s="44"/>
      <c r="I19" s="44"/>
      <c r="J19" s="44"/>
      <c r="K19" s="37"/>
      <c r="L19" s="40">
        <v>-40</v>
      </c>
      <c r="M19" s="40">
        <v>510</v>
      </c>
      <c r="N19" s="40">
        <v>-2147</v>
      </c>
      <c r="O19" s="40">
        <v>-92</v>
      </c>
      <c r="P19" s="40"/>
      <c r="Q19" s="40">
        <f t="shared" si="0"/>
        <v>-742</v>
      </c>
      <c r="R19" s="40">
        <f t="shared" si="0"/>
        <v>510</v>
      </c>
      <c r="S19" s="40">
        <f t="shared" si="0"/>
        <v>-2184</v>
      </c>
      <c r="T19" s="40">
        <f t="shared" si="0"/>
        <v>211</v>
      </c>
      <c r="U19" s="39">
        <v>16</v>
      </c>
      <c r="V19" s="37"/>
      <c r="W19" s="40"/>
      <c r="X19" s="40"/>
      <c r="Y19" s="40"/>
      <c r="Z19" s="40"/>
      <c r="AA19" s="37"/>
      <c r="AB19" s="40"/>
      <c r="AC19" s="40"/>
      <c r="AD19" s="46"/>
      <c r="AE19" s="46"/>
    </row>
    <row r="20" spans="1:31" s="54" customFormat="1" x14ac:dyDescent="0.25">
      <c r="A20" s="50">
        <v>17</v>
      </c>
      <c r="B20" s="51">
        <v>56</v>
      </c>
      <c r="C20" s="51">
        <v>39</v>
      </c>
      <c r="D20" s="51">
        <v>808</v>
      </c>
      <c r="E20" s="51">
        <v>643</v>
      </c>
      <c r="F20" s="51"/>
      <c r="G20" s="52"/>
      <c r="H20" s="52"/>
      <c r="I20" s="52"/>
      <c r="J20" s="52">
        <v>-6</v>
      </c>
      <c r="K20" s="53"/>
      <c r="L20" s="51">
        <v>-57</v>
      </c>
      <c r="M20" s="51">
        <v>170</v>
      </c>
      <c r="N20" s="51">
        <v>-1108</v>
      </c>
      <c r="O20" s="51">
        <v>781</v>
      </c>
      <c r="P20" s="51"/>
      <c r="Q20" s="51">
        <f t="shared" si="0"/>
        <v>-1</v>
      </c>
      <c r="R20" s="51">
        <f t="shared" si="0"/>
        <v>209</v>
      </c>
      <c r="S20" s="51">
        <f t="shared" si="0"/>
        <v>-300</v>
      </c>
      <c r="T20" s="51">
        <f t="shared" si="0"/>
        <v>1418</v>
      </c>
      <c r="U20" s="50">
        <v>17</v>
      </c>
      <c r="V20" s="53"/>
      <c r="W20" s="51"/>
      <c r="X20" s="51"/>
      <c r="Y20" s="51"/>
      <c r="Z20" s="51"/>
      <c r="AA20" s="53"/>
      <c r="AB20" s="51"/>
      <c r="AC20" s="51"/>
      <c r="AD20" s="57"/>
      <c r="AE20" s="57"/>
    </row>
    <row r="21" spans="1:31" x14ac:dyDescent="0.25">
      <c r="A21" s="39">
        <v>18</v>
      </c>
      <c r="B21" s="40">
        <v>103</v>
      </c>
      <c r="C21" s="40">
        <v>339</v>
      </c>
      <c r="D21" s="40">
        <v>3275</v>
      </c>
      <c r="E21" s="40">
        <v>1185</v>
      </c>
      <c r="F21" s="40"/>
      <c r="G21" s="44"/>
      <c r="H21" s="44"/>
      <c r="I21" s="44"/>
      <c r="J21" s="44">
        <v>-7</v>
      </c>
      <c r="K21" s="37"/>
      <c r="L21" s="40">
        <v>-191</v>
      </c>
      <c r="M21" s="40">
        <v>-23</v>
      </c>
      <c r="N21" s="40">
        <v>-378</v>
      </c>
      <c r="O21" s="40">
        <v>-207</v>
      </c>
      <c r="P21" s="40"/>
      <c r="Q21" s="40">
        <f t="shared" si="0"/>
        <v>-88</v>
      </c>
      <c r="R21" s="40">
        <f t="shared" si="0"/>
        <v>316</v>
      </c>
      <c r="S21" s="40">
        <f t="shared" si="0"/>
        <v>2897</v>
      </c>
      <c r="T21" s="40">
        <f t="shared" si="0"/>
        <v>971</v>
      </c>
      <c r="U21" s="39">
        <v>18</v>
      </c>
      <c r="V21" s="37"/>
      <c r="W21" s="40"/>
      <c r="X21" s="40"/>
      <c r="Y21" s="40"/>
      <c r="Z21" s="40"/>
      <c r="AA21" s="37"/>
      <c r="AB21" s="40"/>
      <c r="AC21" s="40"/>
      <c r="AD21" s="46"/>
      <c r="AE21" s="46"/>
    </row>
    <row r="22" spans="1:31" s="54" customFormat="1" x14ac:dyDescent="0.25">
      <c r="A22" s="50">
        <v>19</v>
      </c>
      <c r="B22" s="51">
        <v>0</v>
      </c>
      <c r="C22" s="51">
        <v>39</v>
      </c>
      <c r="D22" s="51">
        <v>315</v>
      </c>
      <c r="E22" s="51">
        <v>-253</v>
      </c>
      <c r="F22" s="51"/>
      <c r="G22" s="52"/>
      <c r="H22" s="52">
        <v>-1</v>
      </c>
      <c r="I22" s="52"/>
      <c r="J22" s="52">
        <v>-12706</v>
      </c>
      <c r="K22" s="53"/>
      <c r="L22" s="51">
        <v>20</v>
      </c>
      <c r="M22" s="51">
        <v>82</v>
      </c>
      <c r="N22" s="51">
        <v>242</v>
      </c>
      <c r="O22" s="51">
        <v>138</v>
      </c>
      <c r="P22" s="51"/>
      <c r="Q22" s="51">
        <f t="shared" si="0"/>
        <v>20</v>
      </c>
      <c r="R22" s="51">
        <f t="shared" si="0"/>
        <v>120</v>
      </c>
      <c r="S22" s="51">
        <f t="shared" si="0"/>
        <v>557</v>
      </c>
      <c r="T22" s="51">
        <f t="shared" si="0"/>
        <v>-12821</v>
      </c>
      <c r="U22" s="50">
        <v>19</v>
      </c>
      <c r="V22" s="53"/>
      <c r="W22" s="51"/>
      <c r="X22" s="51"/>
      <c r="Y22" s="51"/>
      <c r="Z22" s="51"/>
      <c r="AA22" s="53"/>
      <c r="AB22" s="51"/>
      <c r="AC22" s="51"/>
      <c r="AD22" s="57"/>
      <c r="AE22" s="57"/>
    </row>
    <row r="23" spans="1:31" x14ac:dyDescent="0.25">
      <c r="A23" s="39">
        <v>20</v>
      </c>
      <c r="B23" s="40">
        <v>0</v>
      </c>
      <c r="C23" s="40">
        <v>39</v>
      </c>
      <c r="D23" s="40">
        <v>315</v>
      </c>
      <c r="E23" s="40">
        <v>-253</v>
      </c>
      <c r="F23" s="40"/>
      <c r="G23" s="44"/>
      <c r="H23" s="44">
        <v>-1</v>
      </c>
      <c r="I23" s="44"/>
      <c r="J23" s="44">
        <v>-12706</v>
      </c>
      <c r="K23" s="37"/>
      <c r="L23" s="40">
        <v>17</v>
      </c>
      <c r="M23" s="40">
        <v>-102</v>
      </c>
      <c r="N23" s="40">
        <v>1088</v>
      </c>
      <c r="O23" s="40">
        <v>-145</v>
      </c>
      <c r="P23" s="40"/>
      <c r="Q23" s="40">
        <f t="shared" si="0"/>
        <v>17</v>
      </c>
      <c r="R23" s="40">
        <f t="shared" si="0"/>
        <v>-64</v>
      </c>
      <c r="S23" s="40">
        <f t="shared" si="0"/>
        <v>1403</v>
      </c>
      <c r="T23" s="40">
        <f t="shared" si="0"/>
        <v>-13104</v>
      </c>
      <c r="U23" s="39">
        <v>20</v>
      </c>
      <c r="V23" s="37"/>
      <c r="W23" s="40"/>
      <c r="X23" s="40"/>
      <c r="Y23" s="40"/>
      <c r="Z23" s="40"/>
      <c r="AA23" s="37"/>
      <c r="AB23" s="40"/>
      <c r="AC23" s="40"/>
      <c r="AD23" s="46"/>
      <c r="AE23" s="46"/>
    </row>
    <row r="24" spans="1:31" s="54" customFormat="1" x14ac:dyDescent="0.25">
      <c r="A24" s="50">
        <v>21</v>
      </c>
      <c r="B24" s="51">
        <v>0</v>
      </c>
      <c r="C24" s="51">
        <v>39</v>
      </c>
      <c r="D24" s="51">
        <v>315</v>
      </c>
      <c r="E24" s="51">
        <v>-253</v>
      </c>
      <c r="F24" s="51"/>
      <c r="G24" s="52"/>
      <c r="H24" s="52">
        <v>-1</v>
      </c>
      <c r="I24" s="52"/>
      <c r="J24" s="52">
        <v>-12706</v>
      </c>
      <c r="K24" s="53"/>
      <c r="L24" s="51">
        <v>37</v>
      </c>
      <c r="M24" s="51">
        <v>63</v>
      </c>
      <c r="N24" s="51">
        <v>262</v>
      </c>
      <c r="O24" s="51">
        <v>-678</v>
      </c>
      <c r="P24" s="51"/>
      <c r="Q24" s="51">
        <f t="shared" si="0"/>
        <v>37</v>
      </c>
      <c r="R24" s="51">
        <f t="shared" si="0"/>
        <v>101</v>
      </c>
      <c r="S24" s="51">
        <f t="shared" si="0"/>
        <v>577</v>
      </c>
      <c r="T24" s="51">
        <f t="shared" si="0"/>
        <v>-13637</v>
      </c>
      <c r="U24" s="50">
        <v>21</v>
      </c>
      <c r="V24" s="53"/>
      <c r="W24" s="51"/>
      <c r="X24" s="51"/>
      <c r="Y24" s="51"/>
      <c r="Z24" s="51"/>
      <c r="AA24" s="53"/>
      <c r="AB24" s="51"/>
      <c r="AC24" s="51"/>
      <c r="AD24" s="57"/>
      <c r="AE24" s="57"/>
    </row>
    <row r="25" spans="1:31" x14ac:dyDescent="0.25">
      <c r="A25" s="39">
        <v>22</v>
      </c>
      <c r="B25" s="40">
        <v>-16</v>
      </c>
      <c r="C25" s="40">
        <v>539</v>
      </c>
      <c r="D25" s="40">
        <v>315</v>
      </c>
      <c r="E25" s="40">
        <v>-2569</v>
      </c>
      <c r="F25" s="40"/>
      <c r="G25" s="44"/>
      <c r="H25" s="44"/>
      <c r="I25" s="44"/>
      <c r="J25" s="44">
        <v>17279</v>
      </c>
      <c r="K25" s="37"/>
      <c r="L25" s="45">
        <v>58</v>
      </c>
      <c r="M25" s="40">
        <v>-457</v>
      </c>
      <c r="N25" s="40">
        <v>302</v>
      </c>
      <c r="O25" s="40">
        <v>203</v>
      </c>
      <c r="P25" s="40"/>
      <c r="Q25" s="40">
        <f t="shared" si="0"/>
        <v>42</v>
      </c>
      <c r="R25" s="40">
        <f t="shared" si="0"/>
        <v>82</v>
      </c>
      <c r="S25" s="40">
        <f t="shared" si="0"/>
        <v>617</v>
      </c>
      <c r="T25" s="40">
        <f t="shared" si="0"/>
        <v>14913</v>
      </c>
      <c r="U25" s="39">
        <v>22</v>
      </c>
      <c r="V25" s="37"/>
      <c r="W25" s="40"/>
      <c r="X25" s="40"/>
      <c r="Y25" s="40"/>
      <c r="Z25" s="40"/>
      <c r="AA25" s="37"/>
      <c r="AB25" s="40"/>
      <c r="AC25" s="40"/>
      <c r="AD25" s="46"/>
      <c r="AE25" s="46"/>
    </row>
    <row r="26" spans="1:31" s="54" customFormat="1" x14ac:dyDescent="0.25">
      <c r="A26" s="50">
        <v>23</v>
      </c>
      <c r="B26" s="51">
        <v>-183</v>
      </c>
      <c r="C26" s="51">
        <v>39</v>
      </c>
      <c r="D26" s="51">
        <v>401</v>
      </c>
      <c r="E26" s="51">
        <v>-5747</v>
      </c>
      <c r="F26" s="51"/>
      <c r="G26" s="52"/>
      <c r="H26" s="52"/>
      <c r="I26" s="52"/>
      <c r="J26" s="52">
        <v>-802</v>
      </c>
      <c r="K26" s="53"/>
      <c r="L26" s="51">
        <v>53</v>
      </c>
      <c r="M26" s="51">
        <v>-331</v>
      </c>
      <c r="N26" s="51">
        <v>1602</v>
      </c>
      <c r="O26" s="51">
        <v>-575</v>
      </c>
      <c r="P26" s="51"/>
      <c r="Q26" s="51">
        <f t="shared" si="0"/>
        <v>-130</v>
      </c>
      <c r="R26" s="51">
        <f t="shared" si="0"/>
        <v>-292</v>
      </c>
      <c r="S26" s="51">
        <f t="shared" si="0"/>
        <v>2003</v>
      </c>
      <c r="T26" s="51">
        <f t="shared" si="0"/>
        <v>-7124</v>
      </c>
      <c r="U26" s="50">
        <v>23</v>
      </c>
      <c r="V26" s="53"/>
      <c r="W26" s="51"/>
      <c r="X26" s="51"/>
      <c r="Y26" s="51"/>
      <c r="Z26" s="51"/>
      <c r="AA26" s="53"/>
      <c r="AB26" s="51"/>
      <c r="AC26" s="51"/>
      <c r="AD26" s="57"/>
      <c r="AE26" s="57"/>
    </row>
    <row r="27" spans="1:31" x14ac:dyDescent="0.25">
      <c r="A27" s="39">
        <v>24</v>
      </c>
      <c r="B27" s="40">
        <v>46</v>
      </c>
      <c r="C27" s="40">
        <v>0</v>
      </c>
      <c r="D27" s="40">
        <v>90</v>
      </c>
      <c r="E27" s="40">
        <v>2655</v>
      </c>
      <c r="F27" s="40"/>
      <c r="G27" s="44"/>
      <c r="H27" s="44"/>
      <c r="I27" s="44">
        <v>-1</v>
      </c>
      <c r="J27" s="44">
        <v>13932</v>
      </c>
      <c r="K27" s="37"/>
      <c r="L27" s="40">
        <v>22</v>
      </c>
      <c r="M27" s="40">
        <v>-418</v>
      </c>
      <c r="N27" s="40">
        <v>759</v>
      </c>
      <c r="O27" s="40">
        <v>-299</v>
      </c>
      <c r="P27" s="40"/>
      <c r="Q27" s="40">
        <f t="shared" si="0"/>
        <v>68</v>
      </c>
      <c r="R27" s="40">
        <f t="shared" si="0"/>
        <v>-418</v>
      </c>
      <c r="S27" s="40">
        <f t="shared" si="0"/>
        <v>848</v>
      </c>
      <c r="T27" s="40">
        <f t="shared" si="0"/>
        <v>16288</v>
      </c>
      <c r="U27" s="39">
        <v>24</v>
      </c>
      <c r="V27" s="37"/>
      <c r="W27" s="40"/>
      <c r="X27" s="40"/>
      <c r="Y27" s="40"/>
      <c r="Z27" s="40"/>
      <c r="AA27" s="37"/>
      <c r="AB27" s="40"/>
      <c r="AC27" s="40"/>
      <c r="AD27" s="46"/>
      <c r="AE27" s="46"/>
    </row>
    <row r="28" spans="1:31" s="54" customFormat="1" x14ac:dyDescent="0.25">
      <c r="A28" s="50">
        <v>25</v>
      </c>
      <c r="B28" s="51">
        <f>-(-2340+1557)</f>
        <v>783</v>
      </c>
      <c r="C28" s="51">
        <v>-961</v>
      </c>
      <c r="D28" s="51">
        <v>-5459</v>
      </c>
      <c r="E28" s="51">
        <v>5486</v>
      </c>
      <c r="F28" s="51"/>
      <c r="G28" s="52"/>
      <c r="H28" s="52"/>
      <c r="I28" s="52"/>
      <c r="J28" s="52">
        <v>11761</v>
      </c>
      <c r="K28" s="53"/>
      <c r="L28" s="51">
        <v>-1401</v>
      </c>
      <c r="M28" s="51">
        <v>-502</v>
      </c>
      <c r="N28" s="51">
        <v>-69</v>
      </c>
      <c r="O28" s="51">
        <v>-1362</v>
      </c>
      <c r="P28" s="51"/>
      <c r="Q28" s="51">
        <f t="shared" si="0"/>
        <v>-618</v>
      </c>
      <c r="R28" s="51">
        <f t="shared" si="0"/>
        <v>-1463</v>
      </c>
      <c r="S28" s="51">
        <f t="shared" si="0"/>
        <v>-5528</v>
      </c>
      <c r="T28" s="51">
        <f t="shared" si="0"/>
        <v>15885</v>
      </c>
      <c r="U28" s="50">
        <v>25</v>
      </c>
      <c r="V28" s="53"/>
      <c r="W28" s="51"/>
      <c r="X28" s="51"/>
      <c r="Y28" s="51"/>
      <c r="Z28" s="51"/>
      <c r="AA28" s="53"/>
      <c r="AB28" s="51"/>
      <c r="AC28" s="51"/>
      <c r="AD28" s="57"/>
      <c r="AE28" s="57"/>
    </row>
    <row r="29" spans="1:31" x14ac:dyDescent="0.25">
      <c r="A29" s="39">
        <v>26</v>
      </c>
      <c r="B29" s="40">
        <v>21</v>
      </c>
      <c r="C29" s="40">
        <v>39</v>
      </c>
      <c r="D29" s="40">
        <v>-99</v>
      </c>
      <c r="E29" s="40">
        <v>161</v>
      </c>
      <c r="F29" s="40"/>
      <c r="G29" s="44"/>
      <c r="H29" s="44"/>
      <c r="I29" s="44"/>
      <c r="J29" s="44">
        <v>419</v>
      </c>
      <c r="K29" s="37"/>
      <c r="L29" s="40">
        <v>14</v>
      </c>
      <c r="M29" s="40">
        <v>-1073</v>
      </c>
      <c r="N29" s="40">
        <v>-20</v>
      </c>
      <c r="O29" s="40">
        <v>4385</v>
      </c>
      <c r="P29" s="40"/>
      <c r="Q29" s="40">
        <f t="shared" si="0"/>
        <v>35</v>
      </c>
      <c r="R29" s="40">
        <f t="shared" si="0"/>
        <v>-1034</v>
      </c>
      <c r="S29" s="40">
        <f t="shared" si="0"/>
        <v>-119</v>
      </c>
      <c r="T29" s="40">
        <f t="shared" si="0"/>
        <v>4965</v>
      </c>
      <c r="U29" s="39">
        <v>26</v>
      </c>
      <c r="V29" s="37"/>
      <c r="W29" s="40"/>
      <c r="X29" s="40"/>
      <c r="Y29" s="40"/>
      <c r="Z29" s="40"/>
      <c r="AA29" s="37"/>
      <c r="AB29" s="40"/>
      <c r="AC29" s="40"/>
      <c r="AD29" s="46"/>
      <c r="AE29" s="46"/>
    </row>
    <row r="30" spans="1:31" s="54" customFormat="1" x14ac:dyDescent="0.25">
      <c r="A30" s="50">
        <v>27</v>
      </c>
      <c r="B30" s="51">
        <v>21</v>
      </c>
      <c r="C30" s="51">
        <v>39</v>
      </c>
      <c r="D30" s="51">
        <v>-99</v>
      </c>
      <c r="E30" s="51">
        <v>161</v>
      </c>
      <c r="F30" s="51"/>
      <c r="G30" s="52"/>
      <c r="H30" s="52"/>
      <c r="I30" s="52"/>
      <c r="J30" s="52">
        <v>419</v>
      </c>
      <c r="K30" s="53"/>
      <c r="L30" s="51">
        <v>14</v>
      </c>
      <c r="M30" s="51">
        <v>-1156</v>
      </c>
      <c r="N30" s="51">
        <v>3835</v>
      </c>
      <c r="O30" s="51">
        <v>4654</v>
      </c>
      <c r="P30" s="51"/>
      <c r="Q30" s="51">
        <f t="shared" si="0"/>
        <v>35</v>
      </c>
      <c r="R30" s="51">
        <f t="shared" si="0"/>
        <v>-1117</v>
      </c>
      <c r="S30" s="51">
        <f t="shared" si="0"/>
        <v>3736</v>
      </c>
      <c r="T30" s="51">
        <f t="shared" si="0"/>
        <v>5234</v>
      </c>
      <c r="U30" s="50">
        <v>27</v>
      </c>
      <c r="V30" s="53"/>
      <c r="W30" s="51"/>
      <c r="X30" s="51"/>
      <c r="Y30" s="51"/>
      <c r="Z30" s="51"/>
      <c r="AA30" s="53"/>
      <c r="AB30" s="51"/>
      <c r="AC30" s="51"/>
      <c r="AD30" s="57"/>
      <c r="AE30" s="57"/>
    </row>
    <row r="31" spans="1:31" x14ac:dyDescent="0.25">
      <c r="A31" s="39">
        <v>28</v>
      </c>
      <c r="B31" s="40">
        <v>21</v>
      </c>
      <c r="C31" s="40">
        <v>39</v>
      </c>
      <c r="D31" s="40">
        <v>-99</v>
      </c>
      <c r="E31" s="40">
        <v>161</v>
      </c>
      <c r="F31" s="40"/>
      <c r="G31" s="44"/>
      <c r="H31" s="44"/>
      <c r="I31" s="44"/>
      <c r="J31" s="44">
        <v>419</v>
      </c>
      <c r="K31" s="37"/>
      <c r="L31" s="40">
        <v>14</v>
      </c>
      <c r="M31" s="40">
        <v>-1023</v>
      </c>
      <c r="N31" s="40">
        <v>915</v>
      </c>
      <c r="O31" s="40">
        <v>5053</v>
      </c>
      <c r="P31" s="40"/>
      <c r="Q31" s="40">
        <f t="shared" si="0"/>
        <v>35</v>
      </c>
      <c r="R31" s="40">
        <f t="shared" si="0"/>
        <v>-984</v>
      </c>
      <c r="S31" s="40">
        <f t="shared" si="0"/>
        <v>816</v>
      </c>
      <c r="T31" s="40">
        <f t="shared" si="0"/>
        <v>5633</v>
      </c>
      <c r="U31" s="39">
        <v>28</v>
      </c>
      <c r="V31" s="37"/>
      <c r="W31" s="40"/>
      <c r="X31" s="40"/>
      <c r="Y31" s="40"/>
      <c r="Z31" s="40"/>
      <c r="AA31" s="37"/>
      <c r="AB31" s="40"/>
      <c r="AC31" s="40"/>
      <c r="AD31" s="46"/>
      <c r="AE31" s="46"/>
    </row>
    <row r="32" spans="1:31" s="54" customFormat="1" x14ac:dyDescent="0.25">
      <c r="A32" s="50">
        <v>29</v>
      </c>
      <c r="B32" s="51">
        <v>21</v>
      </c>
      <c r="C32" s="51">
        <v>39</v>
      </c>
      <c r="D32" s="51">
        <v>-99</v>
      </c>
      <c r="E32" s="51">
        <v>161</v>
      </c>
      <c r="F32" s="51"/>
      <c r="G32" s="52"/>
      <c r="H32" s="52"/>
      <c r="I32" s="52"/>
      <c r="J32" s="52">
        <v>419</v>
      </c>
      <c r="K32" s="53"/>
      <c r="L32" s="51">
        <v>48</v>
      </c>
      <c r="M32" s="51">
        <v>-938</v>
      </c>
      <c r="N32" s="51">
        <v>2384</v>
      </c>
      <c r="O32" s="51">
        <v>-845</v>
      </c>
      <c r="P32" s="51"/>
      <c r="Q32" s="51">
        <f t="shared" si="0"/>
        <v>69</v>
      </c>
      <c r="R32" s="51">
        <f t="shared" si="0"/>
        <v>-899</v>
      </c>
      <c r="S32" s="51">
        <f t="shared" si="0"/>
        <v>2285</v>
      </c>
      <c r="T32" s="51">
        <f t="shared" si="0"/>
        <v>-265</v>
      </c>
      <c r="U32" s="50">
        <v>29</v>
      </c>
      <c r="V32" s="53"/>
      <c r="W32" s="51"/>
      <c r="X32" s="51"/>
      <c r="Y32" s="51"/>
      <c r="Z32" s="51"/>
      <c r="AA32" s="53"/>
      <c r="AB32" s="51"/>
      <c r="AC32" s="51"/>
      <c r="AD32" s="57"/>
      <c r="AE32" s="57"/>
    </row>
    <row r="33" spans="1:31" x14ac:dyDescent="0.25">
      <c r="A33" s="39">
        <v>30</v>
      </c>
      <c r="B33" s="40">
        <v>51</v>
      </c>
      <c r="C33" s="40">
        <v>39</v>
      </c>
      <c r="D33" s="40">
        <v>190</v>
      </c>
      <c r="E33" s="40">
        <v>2420</v>
      </c>
      <c r="F33" s="40"/>
      <c r="G33" s="44"/>
      <c r="H33" s="44"/>
      <c r="I33" s="44"/>
      <c r="J33" s="44">
        <v>-2669</v>
      </c>
      <c r="K33" s="37"/>
      <c r="L33" s="40">
        <v>103</v>
      </c>
      <c r="M33" s="40">
        <v>-1970</v>
      </c>
      <c r="N33" s="40">
        <v>2258</v>
      </c>
      <c r="O33" s="40">
        <v>-1588</v>
      </c>
      <c r="P33" s="40"/>
      <c r="Q33" s="40">
        <f t="shared" si="0"/>
        <v>154</v>
      </c>
      <c r="R33" s="40">
        <f t="shared" si="0"/>
        <v>-1931</v>
      </c>
      <c r="S33" s="40">
        <f t="shared" si="0"/>
        <v>2448</v>
      </c>
      <c r="T33" s="40">
        <f t="shared" si="0"/>
        <v>-1837</v>
      </c>
      <c r="U33" s="39">
        <v>30</v>
      </c>
      <c r="V33" s="37"/>
      <c r="W33" s="40"/>
      <c r="X33" s="40"/>
      <c r="Y33" s="40"/>
      <c r="Z33" s="40"/>
      <c r="AA33" s="37"/>
      <c r="AB33" s="40"/>
      <c r="AC33" s="40"/>
      <c r="AD33" s="46"/>
      <c r="AE33" s="46"/>
    </row>
    <row r="34" spans="1:31" s="54" customFormat="1" x14ac:dyDescent="0.25">
      <c r="A34" s="50">
        <v>31</v>
      </c>
      <c r="B34" s="51">
        <v>-4422</v>
      </c>
      <c r="C34" s="51">
        <v>2649</v>
      </c>
      <c r="D34" s="51">
        <v>2309</v>
      </c>
      <c r="E34" s="51">
        <v>1802</v>
      </c>
      <c r="F34" s="51"/>
      <c r="G34" s="52"/>
      <c r="H34" s="52">
        <v>55</v>
      </c>
      <c r="I34" s="52"/>
      <c r="J34" s="52">
        <v>3995</v>
      </c>
      <c r="K34" s="53"/>
      <c r="L34" s="51">
        <v>109</v>
      </c>
      <c r="M34" s="51">
        <v>-3924</v>
      </c>
      <c r="N34" s="51">
        <v>903</v>
      </c>
      <c r="O34" s="51">
        <v>-9646</v>
      </c>
      <c r="P34" s="51"/>
      <c r="Q34" s="51">
        <f>B34+G34+L34</f>
        <v>-4313</v>
      </c>
      <c r="R34" s="51">
        <f>C34+H34+M34</f>
        <v>-1220</v>
      </c>
      <c r="S34" s="51">
        <f>D34+I34+N34</f>
        <v>3212</v>
      </c>
      <c r="T34" s="51">
        <f>E34+J34+O34</f>
        <v>-3849</v>
      </c>
      <c r="U34" s="50">
        <v>31</v>
      </c>
      <c r="V34" s="53"/>
      <c r="W34" s="51"/>
      <c r="X34" s="51"/>
      <c r="Y34" s="51"/>
      <c r="Z34" s="51"/>
      <c r="AA34" s="53"/>
      <c r="AB34" s="51"/>
      <c r="AC34" s="51"/>
      <c r="AD34" s="57"/>
      <c r="AE34" s="57"/>
    </row>
    <row r="35" spans="1:31" x14ac:dyDescent="0.25">
      <c r="A35" s="40"/>
      <c r="B35" s="40">
        <f>SUM(B4:B34)</f>
        <v>-742</v>
      </c>
      <c r="C35" s="40">
        <f>SUM(C4:C34)</f>
        <v>3196</v>
      </c>
      <c r="D35" s="40">
        <f>SUM(D4:D34)</f>
        <v>4058</v>
      </c>
      <c r="E35" s="40">
        <f>SUM(E4:E34)</f>
        <v>1332</v>
      </c>
      <c r="F35" s="40"/>
      <c r="G35" s="42">
        <f>SUM(G4:G34)</f>
        <v>1</v>
      </c>
      <c r="H35" s="42">
        <f>SUM(H4:H34)</f>
        <v>0</v>
      </c>
      <c r="I35" s="42">
        <f>SUM(I4:I34)</f>
        <v>-1</v>
      </c>
      <c r="J35" s="42">
        <f>SUM(J4:J34)</f>
        <v>0</v>
      </c>
      <c r="K35" s="40"/>
      <c r="L35" s="40">
        <f>SUM(L4:L34)</f>
        <v>3238</v>
      </c>
      <c r="M35" s="40">
        <f>SUM(M4:M34)</f>
        <v>-3526</v>
      </c>
      <c r="N35" s="40">
        <f>SUM(N4:N34)</f>
        <v>13237</v>
      </c>
      <c r="O35" s="40">
        <f>SUM(O4:O34)</f>
        <v>-4501</v>
      </c>
      <c r="P35" s="40"/>
      <c r="Q35" s="40">
        <f>SUM(Q4:Q34)</f>
        <v>2497</v>
      </c>
      <c r="R35" s="40">
        <f>SUM(R4:R34)</f>
        <v>-330</v>
      </c>
      <c r="S35" s="40">
        <f>SUM(S4:S34)</f>
        <v>17294</v>
      </c>
      <c r="T35" s="40">
        <f>SUM(T4:T34)</f>
        <v>-3169</v>
      </c>
      <c r="U35" s="40"/>
      <c r="V35" s="37"/>
      <c r="W35" s="40">
        <f>SUM(W4:W34)</f>
        <v>0</v>
      </c>
      <c r="X35" s="40">
        <f>SUM(X4:X34)</f>
        <v>0</v>
      </c>
      <c r="Y35" s="40">
        <f>SUM(Y4:Y34)</f>
        <v>0</v>
      </c>
      <c r="Z35" s="40">
        <f>SUM(Z4:Z34)</f>
        <v>0</v>
      </c>
      <c r="AA35" s="37"/>
      <c r="AB35" s="37"/>
      <c r="AC35" s="37"/>
    </row>
    <row r="36" spans="1:31" x14ac:dyDescent="0.25">
      <c r="A36" s="40"/>
      <c r="B36" s="37"/>
      <c r="C36" s="37"/>
      <c r="D36" s="37"/>
      <c r="E36" s="37"/>
      <c r="F36" s="37"/>
      <c r="G36" s="47"/>
      <c r="H36" s="47"/>
      <c r="I36" s="47"/>
      <c r="J36" s="4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</row>
    <row r="37" spans="1:31" x14ac:dyDescent="0.25">
      <c r="A37" s="40"/>
      <c r="B37" s="37"/>
      <c r="C37" s="37"/>
      <c r="D37" s="37"/>
      <c r="E37" s="37"/>
      <c r="F37" s="37"/>
      <c r="G37" s="47"/>
      <c r="H37" s="47"/>
      <c r="I37" s="47"/>
      <c r="J37" s="4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</row>
    <row r="38" spans="1:31" ht="18.75" x14ac:dyDescent="0.3">
      <c r="A38" s="48" t="s">
        <v>8</v>
      </c>
      <c r="B38" s="37"/>
      <c r="C38" s="37"/>
      <c r="D38" s="37"/>
      <c r="E38" s="37"/>
      <c r="F38" s="37"/>
      <c r="G38" s="47"/>
      <c r="H38" s="47"/>
      <c r="I38" s="47"/>
      <c r="J38" s="47"/>
      <c r="K38" s="37"/>
      <c r="L38" s="37"/>
      <c r="M38" s="37"/>
      <c r="N38" s="37"/>
      <c r="O38" s="37" t="s">
        <v>13</v>
      </c>
      <c r="P38" s="37"/>
      <c r="Q38" s="40">
        <v>0.25</v>
      </c>
      <c r="R38" s="40">
        <v>0.25</v>
      </c>
      <c r="S38" s="40">
        <v>1.18</v>
      </c>
      <c r="T38" s="45">
        <v>0.11</v>
      </c>
      <c r="U38" s="37"/>
      <c r="V38" s="37"/>
      <c r="W38" s="37"/>
      <c r="X38" s="37"/>
      <c r="Y38" s="37"/>
      <c r="Z38" s="37"/>
      <c r="AA38" s="37"/>
      <c r="AB38" s="37"/>
      <c r="AC38" s="37"/>
    </row>
    <row r="39" spans="1:31" x14ac:dyDescent="0.25">
      <c r="A39" s="40"/>
      <c r="B39" s="37"/>
      <c r="C39" s="37"/>
      <c r="D39" s="37"/>
      <c r="E39" s="37"/>
      <c r="F39" s="37"/>
      <c r="G39" s="47"/>
      <c r="H39" s="47"/>
      <c r="I39" s="47"/>
      <c r="J39" s="4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</row>
    <row r="40" spans="1:31" x14ac:dyDescent="0.25">
      <c r="A40" s="40"/>
      <c r="B40" s="37"/>
      <c r="C40" s="37"/>
      <c r="D40" s="37"/>
      <c r="E40" s="37"/>
      <c r="F40" s="37"/>
      <c r="G40" s="47"/>
      <c r="H40" s="47"/>
      <c r="I40" s="47"/>
      <c r="J40" s="4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</row>
    <row r="41" spans="1:31" x14ac:dyDescent="0.25">
      <c r="A41" s="40"/>
      <c r="B41" s="37"/>
      <c r="C41" s="37"/>
      <c r="D41" s="37"/>
      <c r="E41" s="37"/>
      <c r="F41" s="37"/>
      <c r="G41" s="47"/>
      <c r="H41" s="47"/>
      <c r="I41" s="47"/>
      <c r="J41" s="4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</row>
    <row r="42" spans="1:31" x14ac:dyDescent="0.25">
      <c r="A42" s="40"/>
      <c r="B42" s="37"/>
      <c r="C42" s="37"/>
      <c r="D42" s="37"/>
      <c r="E42" s="37"/>
      <c r="F42" s="37"/>
      <c r="G42" s="47"/>
      <c r="H42" s="47"/>
      <c r="I42" s="47"/>
      <c r="J42" s="47"/>
      <c r="K42" s="37"/>
      <c r="L42" s="37"/>
      <c r="M42" s="37"/>
      <c r="N42" s="37"/>
      <c r="O42" s="37"/>
      <c r="P42" s="37"/>
      <c r="Q42" s="37"/>
      <c r="R42" s="37"/>
      <c r="S42" s="37" t="s">
        <v>17</v>
      </c>
      <c r="T42" s="37"/>
      <c r="U42" s="37"/>
      <c r="V42" s="37"/>
      <c r="W42" s="37"/>
      <c r="X42" s="37"/>
      <c r="Y42" s="37"/>
      <c r="Z42" s="37"/>
      <c r="AA42" s="37"/>
      <c r="AB42" s="37"/>
      <c r="AC42" s="37"/>
    </row>
    <row r="43" spans="1:31" x14ac:dyDescent="0.25">
      <c r="A43" s="40"/>
      <c r="B43" s="37"/>
      <c r="C43" s="37"/>
      <c r="D43" s="37"/>
      <c r="E43" s="37"/>
      <c r="F43" s="37"/>
      <c r="G43" s="47"/>
      <c r="H43" s="47"/>
      <c r="I43" s="47"/>
      <c r="J43" s="4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</row>
    <row r="44" spans="1:31" x14ac:dyDescent="0.25">
      <c r="A44" s="40"/>
      <c r="B44" s="37"/>
      <c r="C44" s="37"/>
      <c r="D44" s="37"/>
      <c r="E44" s="37"/>
      <c r="F44" s="37"/>
      <c r="G44" s="47"/>
      <c r="H44" s="47"/>
      <c r="I44" s="47"/>
      <c r="J44" s="4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</row>
    <row r="45" spans="1:31" x14ac:dyDescent="0.25">
      <c r="A45" s="40"/>
      <c r="B45" s="37"/>
      <c r="C45" s="37"/>
      <c r="D45" s="37"/>
      <c r="E45" s="37"/>
      <c r="F45" s="37"/>
      <c r="G45" s="47"/>
      <c r="H45" s="47"/>
      <c r="I45" s="47"/>
      <c r="J45" s="4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</row>
    <row r="46" spans="1:31" x14ac:dyDescent="0.25">
      <c r="A46" s="40"/>
      <c r="B46" s="37"/>
      <c r="C46" s="37"/>
      <c r="D46" s="37"/>
      <c r="E46" s="37"/>
      <c r="F46" s="37"/>
      <c r="G46" s="47"/>
      <c r="H46" s="47"/>
      <c r="I46" s="47"/>
      <c r="J46" s="4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</row>
    <row r="47" spans="1:31" x14ac:dyDescent="0.25">
      <c r="A47" s="40"/>
      <c r="B47" s="37"/>
      <c r="C47" s="37"/>
      <c r="D47" s="37"/>
      <c r="E47" s="37"/>
      <c r="F47" s="37"/>
      <c r="G47" s="47"/>
      <c r="H47" s="47"/>
      <c r="I47" s="47"/>
      <c r="J47" s="4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</row>
    <row r="48" spans="1:31" x14ac:dyDescent="0.25">
      <c r="A48" s="40"/>
      <c r="B48" s="37"/>
      <c r="C48" s="37"/>
      <c r="D48" s="37"/>
      <c r="E48" s="37"/>
      <c r="F48" s="37"/>
      <c r="G48" s="47"/>
      <c r="H48" s="47"/>
      <c r="I48" s="47"/>
      <c r="J48" s="4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</row>
    <row r="49" spans="1:29" x14ac:dyDescent="0.25">
      <c r="A49" s="40"/>
      <c r="B49" s="37"/>
      <c r="C49" s="37"/>
      <c r="D49" s="37"/>
      <c r="E49" s="37"/>
      <c r="F49" s="37"/>
      <c r="G49" s="47"/>
      <c r="H49" s="47"/>
      <c r="I49" s="47"/>
      <c r="J49" s="4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</row>
    <row r="50" spans="1:29" x14ac:dyDescent="0.25">
      <c r="A50" s="40"/>
      <c r="B50" s="37"/>
      <c r="C50" s="37"/>
      <c r="D50" s="37"/>
      <c r="E50" s="37"/>
      <c r="F50" s="37"/>
      <c r="G50" s="47"/>
      <c r="H50" s="47"/>
      <c r="I50" s="47"/>
      <c r="J50" s="4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</row>
    <row r="51" spans="1:29" x14ac:dyDescent="0.25">
      <c r="A51" s="40"/>
      <c r="B51" s="37"/>
      <c r="C51" s="37"/>
      <c r="D51" s="37"/>
      <c r="E51" s="37"/>
      <c r="F51" s="37"/>
      <c r="G51" s="47"/>
      <c r="H51" s="47"/>
      <c r="I51" s="47"/>
      <c r="J51" s="4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</row>
    <row r="52" spans="1:29" x14ac:dyDescent="0.25">
      <c r="A52" s="40"/>
      <c r="B52" s="37"/>
      <c r="C52" s="37"/>
      <c r="D52" s="37"/>
      <c r="E52" s="37"/>
      <c r="F52" s="37"/>
      <c r="G52" s="47"/>
      <c r="H52" s="47"/>
      <c r="I52" s="47"/>
      <c r="J52" s="4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</row>
    <row r="53" spans="1:29" x14ac:dyDescent="0.25">
      <c r="A53" s="40"/>
      <c r="B53" s="37"/>
      <c r="C53" s="37"/>
      <c r="D53" s="37"/>
      <c r="E53" s="37"/>
      <c r="F53" s="37"/>
      <c r="G53" s="47"/>
      <c r="H53" s="47"/>
      <c r="I53" s="47"/>
      <c r="J53" s="4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</row>
    <row r="54" spans="1:29" x14ac:dyDescent="0.25">
      <c r="A54" s="40"/>
      <c r="B54" s="37"/>
      <c r="C54" s="37"/>
      <c r="D54" s="37"/>
      <c r="E54" s="37"/>
      <c r="F54" s="37"/>
      <c r="G54" s="47"/>
      <c r="H54" s="47"/>
      <c r="I54" s="47"/>
      <c r="J54" s="4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</row>
  </sheetData>
  <mergeCells count="6">
    <mergeCell ref="W2:Z2"/>
    <mergeCell ref="A1:U1"/>
    <mergeCell ref="B2:E2"/>
    <mergeCell ref="G2:J2"/>
    <mergeCell ref="L2:O2"/>
    <mergeCell ref="Q2:T2"/>
  </mergeCells>
  <phoneticPr fontId="0" type="noConversion"/>
  <pageMargins left="0.75" right="0.75" top="1" bottom="1" header="0.5" footer="0.5"/>
  <pageSetup scale="3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opLeftCell="A12" zoomScale="75" zoomScaleNormal="75" workbookViewId="0">
      <selection activeCell="O34" sqref="O34"/>
    </sheetView>
  </sheetViews>
  <sheetFormatPr defaultRowHeight="18" x14ac:dyDescent="0.25"/>
  <cols>
    <col min="1" max="1" width="9.85546875" style="46" customWidth="1"/>
    <col min="2" max="2" width="10.140625" style="38" customWidth="1"/>
    <col min="3" max="3" width="10.7109375" style="38" customWidth="1"/>
    <col min="4" max="5" width="10.5703125" style="38" customWidth="1"/>
    <col min="6" max="6" width="0.7109375" style="38" customWidth="1"/>
    <col min="7" max="7" width="10.140625" style="49" customWidth="1"/>
    <col min="8" max="8" width="10.28515625" style="49" customWidth="1"/>
    <col min="9" max="9" width="9.85546875" style="49" customWidth="1"/>
    <col min="10" max="10" width="12.7109375" style="49" customWidth="1"/>
    <col min="11" max="11" width="1.28515625" style="38" customWidth="1"/>
    <col min="12" max="12" width="10.140625" style="38" customWidth="1"/>
    <col min="13" max="13" width="9.85546875" style="38" customWidth="1"/>
    <col min="14" max="14" width="10.140625" style="38" customWidth="1"/>
    <col min="15" max="15" width="13.42578125" style="38" customWidth="1"/>
    <col min="16" max="16" width="4.28515625" style="38" customWidth="1"/>
    <col min="17" max="17" width="11" style="38" customWidth="1"/>
    <col min="18" max="18" width="9.140625" style="38"/>
    <col min="19" max="19" width="10.85546875" style="38" customWidth="1"/>
    <col min="20" max="20" width="10.7109375" style="38" customWidth="1"/>
    <col min="21" max="21" width="9.140625" style="38"/>
    <col min="22" max="22" width="3.28515625" style="38" customWidth="1"/>
    <col min="23" max="25" width="9.140625" style="38"/>
    <col min="26" max="26" width="11" style="38" customWidth="1"/>
    <col min="27" max="16384" width="9.140625" style="38"/>
  </cols>
  <sheetData>
    <row r="1" spans="1:31" x14ac:dyDescent="0.25">
      <c r="A1" s="88" t="s">
        <v>18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37"/>
      <c r="W1" s="37"/>
      <c r="X1" s="37"/>
      <c r="Y1" s="37"/>
      <c r="Z1" s="37"/>
      <c r="AA1" s="37"/>
      <c r="AB1" s="37"/>
      <c r="AC1" s="37"/>
    </row>
    <row r="2" spans="1:31" x14ac:dyDescent="0.25">
      <c r="A2" s="39" t="s">
        <v>2</v>
      </c>
      <c r="B2" s="87" t="s">
        <v>19</v>
      </c>
      <c r="C2" s="87"/>
      <c r="D2" s="87"/>
      <c r="E2" s="87"/>
      <c r="F2" s="37"/>
      <c r="G2" s="88" t="s">
        <v>15</v>
      </c>
      <c r="H2" s="88"/>
      <c r="I2" s="88"/>
      <c r="J2" s="88"/>
      <c r="K2" s="37"/>
      <c r="L2" s="87" t="s">
        <v>7</v>
      </c>
      <c r="M2" s="87"/>
      <c r="N2" s="87"/>
      <c r="O2" s="87"/>
      <c r="P2" s="37"/>
      <c r="Q2" s="87" t="s">
        <v>20</v>
      </c>
      <c r="R2" s="87"/>
      <c r="S2" s="87"/>
      <c r="T2" s="87"/>
      <c r="U2" s="39" t="s">
        <v>2</v>
      </c>
      <c r="V2" s="37"/>
      <c r="W2" s="87" t="s">
        <v>11</v>
      </c>
      <c r="X2" s="87"/>
      <c r="Y2" s="87"/>
      <c r="Z2" s="87"/>
      <c r="AA2" s="37"/>
      <c r="AB2" s="37"/>
      <c r="AC2" s="37"/>
    </row>
    <row r="3" spans="1:31" x14ac:dyDescent="0.25">
      <c r="A3" s="39"/>
      <c r="B3" s="40" t="s">
        <v>3</v>
      </c>
      <c r="C3" s="41" t="s">
        <v>4</v>
      </c>
      <c r="D3" s="41" t="s">
        <v>5</v>
      </c>
      <c r="E3" s="41" t="s">
        <v>6</v>
      </c>
      <c r="F3" s="37"/>
      <c r="G3" s="42" t="s">
        <v>3</v>
      </c>
      <c r="H3" s="43" t="s">
        <v>4</v>
      </c>
      <c r="I3" s="43" t="s">
        <v>5</v>
      </c>
      <c r="J3" s="43" t="s">
        <v>6</v>
      </c>
      <c r="K3" s="37"/>
      <c r="L3" s="40" t="s">
        <v>3</v>
      </c>
      <c r="M3" s="41" t="s">
        <v>4</v>
      </c>
      <c r="N3" s="41" t="s">
        <v>5</v>
      </c>
      <c r="O3" s="41" t="s">
        <v>6</v>
      </c>
      <c r="P3" s="37"/>
      <c r="Q3" s="40" t="s">
        <v>3</v>
      </c>
      <c r="R3" s="41" t="s">
        <v>4</v>
      </c>
      <c r="S3" s="41" t="s">
        <v>5</v>
      </c>
      <c r="T3" s="41" t="s">
        <v>6</v>
      </c>
      <c r="U3" s="39"/>
      <c r="V3" s="37"/>
      <c r="W3" s="40" t="s">
        <v>3</v>
      </c>
      <c r="X3" s="41" t="s">
        <v>4</v>
      </c>
      <c r="Y3" s="41" t="s">
        <v>5</v>
      </c>
      <c r="Z3" s="41" t="s">
        <v>6</v>
      </c>
      <c r="AA3" s="37"/>
      <c r="AB3" s="37"/>
      <c r="AC3" s="37"/>
    </row>
    <row r="4" spans="1:31" s="54" customFormat="1" x14ac:dyDescent="0.25">
      <c r="A4" s="50">
        <v>1</v>
      </c>
      <c r="B4" s="51">
        <v>50</v>
      </c>
      <c r="C4" s="51">
        <v>0</v>
      </c>
      <c r="D4" s="51">
        <v>1</v>
      </c>
      <c r="E4" s="51">
        <v>-727</v>
      </c>
      <c r="F4" s="51"/>
      <c r="G4" s="52">
        <v>0</v>
      </c>
      <c r="H4" s="52">
        <v>1</v>
      </c>
      <c r="I4" s="52">
        <v>0</v>
      </c>
      <c r="J4" s="52">
        <v>0</v>
      </c>
      <c r="K4" s="53"/>
      <c r="L4" s="51">
        <v>-476</v>
      </c>
      <c r="M4" s="51">
        <v>164</v>
      </c>
      <c r="N4" s="51">
        <v>1070</v>
      </c>
      <c r="O4" s="51">
        <v>-198</v>
      </c>
      <c r="P4" s="51"/>
      <c r="Q4" s="51">
        <f>B4+G4+L4</f>
        <v>-426</v>
      </c>
      <c r="R4" s="51">
        <f>C4+H4+M4</f>
        <v>165</v>
      </c>
      <c r="S4" s="51">
        <f>D4+I4+N4</f>
        <v>1071</v>
      </c>
      <c r="T4" s="51">
        <f>E4+J4+O4</f>
        <v>-925</v>
      </c>
      <c r="U4" s="50">
        <v>1</v>
      </c>
      <c r="V4" s="53"/>
      <c r="W4" s="51"/>
      <c r="X4" s="51"/>
      <c r="Y4" s="51"/>
      <c r="Z4" s="51"/>
      <c r="AA4" s="53"/>
      <c r="AB4" s="53"/>
      <c r="AC4" s="53"/>
    </row>
    <row r="5" spans="1:31" x14ac:dyDescent="0.25">
      <c r="A5" s="39">
        <v>2</v>
      </c>
      <c r="B5" s="41">
        <v>-400</v>
      </c>
      <c r="C5" s="41">
        <v>-507</v>
      </c>
      <c r="D5" s="41">
        <v>-2551</v>
      </c>
      <c r="E5" s="40">
        <v>557</v>
      </c>
      <c r="F5" s="40"/>
      <c r="G5" s="44">
        <v>0</v>
      </c>
      <c r="H5" s="44">
        <v>0</v>
      </c>
      <c r="I5" s="44">
        <v>0</v>
      </c>
      <c r="J5" s="44">
        <v>0</v>
      </c>
      <c r="K5" s="37"/>
      <c r="L5" s="40">
        <v>6</v>
      </c>
      <c r="M5" s="40">
        <v>-16</v>
      </c>
      <c r="N5" s="40">
        <v>70</v>
      </c>
      <c r="O5" s="40">
        <v>-771</v>
      </c>
      <c r="P5" s="40"/>
      <c r="Q5" s="40">
        <f t="shared" ref="Q5:T33" si="0">B5+G5+L5</f>
        <v>-394</v>
      </c>
      <c r="R5" s="40">
        <f t="shared" si="0"/>
        <v>-523</v>
      </c>
      <c r="S5" s="40">
        <f t="shared" si="0"/>
        <v>-2481</v>
      </c>
      <c r="T5" s="40">
        <f t="shared" si="0"/>
        <v>-214</v>
      </c>
      <c r="U5" s="39">
        <v>2</v>
      </c>
      <c r="V5" s="37"/>
      <c r="W5" s="40"/>
      <c r="X5" s="40"/>
      <c r="Y5" s="40"/>
      <c r="Z5" s="40"/>
      <c r="AA5" s="37"/>
      <c r="AB5" s="37"/>
      <c r="AC5" s="37"/>
    </row>
    <row r="6" spans="1:31" s="54" customFormat="1" x14ac:dyDescent="0.25">
      <c r="A6" s="50">
        <v>3</v>
      </c>
      <c r="B6" s="41">
        <v>-400</v>
      </c>
      <c r="C6" s="41">
        <v>-507</v>
      </c>
      <c r="D6" s="41">
        <v>-2551</v>
      </c>
      <c r="E6" s="40">
        <v>557</v>
      </c>
      <c r="F6" s="51"/>
      <c r="G6" s="52"/>
      <c r="H6" s="52"/>
      <c r="I6" s="52"/>
      <c r="J6" s="52"/>
      <c r="K6" s="53"/>
      <c r="L6" s="51">
        <v>-8</v>
      </c>
      <c r="M6" s="51">
        <v>-149</v>
      </c>
      <c r="N6" s="51">
        <v>67</v>
      </c>
      <c r="O6" s="51">
        <v>-376</v>
      </c>
      <c r="P6" s="51"/>
      <c r="Q6" s="51">
        <f t="shared" si="0"/>
        <v>-408</v>
      </c>
      <c r="R6" s="51">
        <f t="shared" si="0"/>
        <v>-656</v>
      </c>
      <c r="S6" s="51">
        <f t="shared" si="0"/>
        <v>-2484</v>
      </c>
      <c r="T6" s="51">
        <f t="shared" si="0"/>
        <v>181</v>
      </c>
      <c r="U6" s="50">
        <v>3</v>
      </c>
      <c r="V6" s="53"/>
      <c r="W6" s="51"/>
      <c r="X6" s="51"/>
      <c r="Y6" s="51"/>
      <c r="Z6" s="51"/>
      <c r="AA6" s="53"/>
      <c r="AB6" s="53"/>
      <c r="AC6" s="53"/>
    </row>
    <row r="7" spans="1:31" x14ac:dyDescent="0.25">
      <c r="A7" s="39">
        <v>4</v>
      </c>
      <c r="B7" s="41">
        <v>-400</v>
      </c>
      <c r="C7" s="41">
        <v>-507</v>
      </c>
      <c r="D7" s="41">
        <v>-2551</v>
      </c>
      <c r="E7" s="40">
        <v>557</v>
      </c>
      <c r="F7" s="40"/>
      <c r="G7" s="44"/>
      <c r="H7" s="44"/>
      <c r="I7" s="44"/>
      <c r="J7" s="44"/>
      <c r="K7" s="37"/>
      <c r="L7" s="40">
        <v>-16</v>
      </c>
      <c r="M7" s="40">
        <v>-67</v>
      </c>
      <c r="N7" s="40">
        <v>40</v>
      </c>
      <c r="O7" s="40">
        <v>-1268</v>
      </c>
      <c r="P7" s="40"/>
      <c r="Q7" s="40">
        <f t="shared" si="0"/>
        <v>-416</v>
      </c>
      <c r="R7" s="40">
        <f t="shared" si="0"/>
        <v>-574</v>
      </c>
      <c r="S7" s="40">
        <f t="shared" si="0"/>
        <v>-2511</v>
      </c>
      <c r="T7" s="40">
        <f t="shared" si="0"/>
        <v>-711</v>
      </c>
      <c r="U7" s="39">
        <v>4</v>
      </c>
      <c r="V7" s="37"/>
      <c r="W7" s="40"/>
      <c r="X7" s="40"/>
      <c r="Y7" s="40"/>
      <c r="Z7" s="40"/>
      <c r="AA7" s="37"/>
      <c r="AB7" s="37"/>
      <c r="AC7" s="37"/>
    </row>
    <row r="8" spans="1:31" s="54" customFormat="1" x14ac:dyDescent="0.25">
      <c r="A8" s="50">
        <v>5</v>
      </c>
      <c r="B8" s="51">
        <v>-896</v>
      </c>
      <c r="C8" s="51">
        <v>-7</v>
      </c>
      <c r="D8" s="51">
        <v>-247</v>
      </c>
      <c r="E8" s="51">
        <v>-338</v>
      </c>
      <c r="F8" s="51"/>
      <c r="G8" s="52"/>
      <c r="H8" s="52"/>
      <c r="I8" s="52"/>
      <c r="J8" s="52">
        <v>1</v>
      </c>
      <c r="K8" s="53"/>
      <c r="L8" s="51">
        <v>-177</v>
      </c>
      <c r="M8" s="51">
        <v>-299</v>
      </c>
      <c r="N8" s="51">
        <v>40</v>
      </c>
      <c r="O8" s="51">
        <v>-1122</v>
      </c>
      <c r="P8" s="51"/>
      <c r="Q8" s="51">
        <f t="shared" si="0"/>
        <v>-1073</v>
      </c>
      <c r="R8" s="51">
        <f t="shared" si="0"/>
        <v>-306</v>
      </c>
      <c r="S8" s="51">
        <f t="shared" si="0"/>
        <v>-207</v>
      </c>
      <c r="T8" s="51">
        <f t="shared" si="0"/>
        <v>-1459</v>
      </c>
      <c r="U8" s="50">
        <v>5</v>
      </c>
      <c r="V8" s="53"/>
      <c r="W8" s="51"/>
      <c r="X8" s="51"/>
      <c r="Y8" s="51"/>
      <c r="Z8" s="51"/>
      <c r="AA8" s="53"/>
      <c r="AB8" s="53"/>
      <c r="AC8" s="53"/>
    </row>
    <row r="9" spans="1:31" x14ac:dyDescent="0.25">
      <c r="A9" s="39">
        <v>6</v>
      </c>
      <c r="B9" s="40">
        <f>(45-194)</f>
        <v>-149</v>
      </c>
      <c r="C9" s="40">
        <v>-7</v>
      </c>
      <c r="D9" s="40">
        <v>1188</v>
      </c>
      <c r="E9" s="40">
        <v>-73</v>
      </c>
      <c r="F9" s="45"/>
      <c r="G9" s="44"/>
      <c r="H9" s="44"/>
      <c r="I9" s="44"/>
      <c r="J9" s="44">
        <v>-185</v>
      </c>
      <c r="K9" s="37"/>
      <c r="L9" s="40">
        <v>-32</v>
      </c>
      <c r="M9" s="40">
        <v>-339</v>
      </c>
      <c r="N9" s="40">
        <v>75</v>
      </c>
      <c r="O9" s="40">
        <v>-664</v>
      </c>
      <c r="P9" s="40"/>
      <c r="Q9" s="40">
        <f t="shared" si="0"/>
        <v>-181</v>
      </c>
      <c r="R9" s="40">
        <f t="shared" si="0"/>
        <v>-346</v>
      </c>
      <c r="S9" s="40">
        <f t="shared" si="0"/>
        <v>1263</v>
      </c>
      <c r="T9" s="40">
        <f t="shared" si="0"/>
        <v>-922</v>
      </c>
      <c r="U9" s="39">
        <v>6</v>
      </c>
      <c r="V9" s="37"/>
      <c r="W9" s="40"/>
      <c r="X9" s="40"/>
      <c r="Y9" s="40"/>
      <c r="Z9" s="40"/>
      <c r="AA9" s="37"/>
      <c r="AB9" s="37"/>
      <c r="AC9" s="37"/>
    </row>
    <row r="10" spans="1:31" s="54" customFormat="1" ht="18.75" x14ac:dyDescent="0.3">
      <c r="A10" s="50">
        <v>7</v>
      </c>
      <c r="B10" s="51">
        <f>(874-194)</f>
        <v>680</v>
      </c>
      <c r="C10" s="51">
        <v>93</v>
      </c>
      <c r="D10" s="51">
        <v>1</v>
      </c>
      <c r="E10" s="51">
        <v>-980</v>
      </c>
      <c r="F10" s="51"/>
      <c r="G10" s="52"/>
      <c r="H10" s="52"/>
      <c r="I10" s="52"/>
      <c r="J10" s="52">
        <v>-207</v>
      </c>
      <c r="K10" s="53"/>
      <c r="L10" s="51">
        <v>-1288</v>
      </c>
      <c r="M10" s="51">
        <v>398</v>
      </c>
      <c r="N10" s="51">
        <v>59</v>
      </c>
      <c r="O10" s="51">
        <v>28</v>
      </c>
      <c r="P10" s="51"/>
      <c r="Q10" s="51">
        <f t="shared" si="0"/>
        <v>-608</v>
      </c>
      <c r="R10" s="51">
        <f t="shared" si="0"/>
        <v>491</v>
      </c>
      <c r="S10" s="51">
        <f t="shared" si="0"/>
        <v>60</v>
      </c>
      <c r="T10" s="51">
        <f t="shared" si="0"/>
        <v>-1159</v>
      </c>
      <c r="U10" s="50">
        <v>7</v>
      </c>
      <c r="V10" s="53"/>
      <c r="W10" s="51"/>
      <c r="X10" s="51"/>
      <c r="Y10" s="51"/>
      <c r="Z10" s="51"/>
      <c r="AA10" s="56"/>
      <c r="AB10" s="53"/>
      <c r="AC10" s="53"/>
    </row>
    <row r="11" spans="1:31" x14ac:dyDescent="0.25">
      <c r="A11" s="39">
        <v>8</v>
      </c>
      <c r="B11" s="40">
        <v>1055</v>
      </c>
      <c r="C11" s="40">
        <v>90</v>
      </c>
      <c r="D11" s="40">
        <v>4761</v>
      </c>
      <c r="E11" s="41">
        <v>-4419</v>
      </c>
      <c r="F11" s="40"/>
      <c r="G11" s="44"/>
      <c r="H11" s="44"/>
      <c r="I11" s="44"/>
      <c r="J11" s="44">
        <v>-1</v>
      </c>
      <c r="K11" s="37"/>
      <c r="L11" s="40">
        <v>-70</v>
      </c>
      <c r="M11" s="40">
        <v>-559</v>
      </c>
      <c r="N11" s="40">
        <v>57</v>
      </c>
      <c r="O11" s="40">
        <v>-1146</v>
      </c>
      <c r="P11" s="40"/>
      <c r="Q11" s="40">
        <f t="shared" si="0"/>
        <v>985</v>
      </c>
      <c r="R11" s="40">
        <f t="shared" si="0"/>
        <v>-469</v>
      </c>
      <c r="S11" s="40">
        <f t="shared" si="0"/>
        <v>4818</v>
      </c>
      <c r="T11" s="40">
        <f t="shared" si="0"/>
        <v>-5566</v>
      </c>
      <c r="U11" s="39">
        <v>8</v>
      </c>
      <c r="V11" s="37"/>
      <c r="W11" s="40"/>
      <c r="X11" s="40"/>
      <c r="Y11" s="40"/>
      <c r="Z11" s="40"/>
      <c r="AA11" s="37"/>
      <c r="AB11" s="40"/>
      <c r="AC11" s="40"/>
      <c r="AD11" s="46"/>
      <c r="AE11" s="46"/>
    </row>
    <row r="12" spans="1:31" s="54" customFormat="1" x14ac:dyDescent="0.25">
      <c r="A12" s="50">
        <v>9</v>
      </c>
      <c r="B12" s="51">
        <v>9</v>
      </c>
      <c r="C12" s="51">
        <v>0</v>
      </c>
      <c r="D12" s="51">
        <v>-3582</v>
      </c>
      <c r="E12" s="55">
        <v>97</v>
      </c>
      <c r="F12" s="51"/>
      <c r="G12" s="52"/>
      <c r="H12" s="52"/>
      <c r="I12" s="52"/>
      <c r="J12" s="52">
        <v>1</v>
      </c>
      <c r="K12" s="53"/>
      <c r="L12" s="51">
        <v>-58</v>
      </c>
      <c r="M12" s="51">
        <v>-589</v>
      </c>
      <c r="N12" s="51">
        <v>47</v>
      </c>
      <c r="O12" s="51">
        <v>-1050</v>
      </c>
      <c r="P12" s="51"/>
      <c r="Q12" s="51">
        <f t="shared" si="0"/>
        <v>-49</v>
      </c>
      <c r="R12" s="51">
        <f t="shared" si="0"/>
        <v>-589</v>
      </c>
      <c r="S12" s="51">
        <f t="shared" si="0"/>
        <v>-3535</v>
      </c>
      <c r="T12" s="51">
        <f t="shared" si="0"/>
        <v>-952</v>
      </c>
      <c r="U12" s="50">
        <v>9</v>
      </c>
      <c r="V12" s="53"/>
      <c r="W12" s="51"/>
      <c r="X12" s="51"/>
      <c r="Y12" s="51"/>
      <c r="Z12" s="51"/>
      <c r="AA12" s="53"/>
      <c r="AB12" s="51"/>
      <c r="AC12" s="51"/>
      <c r="AD12" s="57"/>
      <c r="AE12" s="57"/>
    </row>
    <row r="13" spans="1:31" x14ac:dyDescent="0.25">
      <c r="A13" s="39">
        <v>10</v>
      </c>
      <c r="B13" s="51">
        <v>9</v>
      </c>
      <c r="C13" s="40">
        <v>0</v>
      </c>
      <c r="D13" s="40">
        <v>-3582</v>
      </c>
      <c r="E13" s="40">
        <v>97</v>
      </c>
      <c r="F13" s="40"/>
      <c r="G13" s="44"/>
      <c r="H13" s="44"/>
      <c r="I13" s="44"/>
      <c r="J13" s="44">
        <v>1</v>
      </c>
      <c r="K13" s="37"/>
      <c r="L13" s="45">
        <v>-72</v>
      </c>
      <c r="M13" s="40">
        <v>-380</v>
      </c>
      <c r="N13" s="40">
        <v>28</v>
      </c>
      <c r="O13" s="40">
        <v>-789</v>
      </c>
      <c r="P13" s="40"/>
      <c r="Q13" s="40">
        <f t="shared" si="0"/>
        <v>-63</v>
      </c>
      <c r="R13" s="40">
        <f t="shared" si="0"/>
        <v>-380</v>
      </c>
      <c r="S13" s="42">
        <f>D13+I13+N13</f>
        <v>-3554</v>
      </c>
      <c r="T13" s="40">
        <f t="shared" si="0"/>
        <v>-691</v>
      </c>
      <c r="U13" s="39">
        <v>10</v>
      </c>
      <c r="V13" s="37"/>
      <c r="W13" s="40"/>
      <c r="X13" s="40"/>
      <c r="Y13" s="40"/>
      <c r="Z13" s="40"/>
      <c r="AA13" s="37"/>
      <c r="AB13" s="40"/>
      <c r="AC13" s="40"/>
      <c r="AD13" s="46"/>
      <c r="AE13" s="46"/>
    </row>
    <row r="14" spans="1:31" s="54" customFormat="1" x14ac:dyDescent="0.25">
      <c r="A14" s="50">
        <v>11</v>
      </c>
      <c r="B14" s="51">
        <v>9</v>
      </c>
      <c r="C14" s="51">
        <v>0</v>
      </c>
      <c r="D14" s="51">
        <v>-3582</v>
      </c>
      <c r="E14" s="51">
        <v>97</v>
      </c>
      <c r="F14" s="51"/>
      <c r="G14" s="52"/>
      <c r="H14" s="52"/>
      <c r="I14" s="52"/>
      <c r="J14" s="52">
        <v>2</v>
      </c>
      <c r="K14" s="53"/>
      <c r="L14" s="51">
        <v>-42</v>
      </c>
      <c r="M14" s="51">
        <v>-32</v>
      </c>
      <c r="N14" s="51">
        <v>204</v>
      </c>
      <c r="O14" s="51">
        <v>-1131</v>
      </c>
      <c r="P14" s="51"/>
      <c r="Q14" s="51">
        <f t="shared" si="0"/>
        <v>-33</v>
      </c>
      <c r="R14" s="51">
        <f t="shared" si="0"/>
        <v>-32</v>
      </c>
      <c r="S14" s="51">
        <f t="shared" si="0"/>
        <v>-3378</v>
      </c>
      <c r="T14" s="51">
        <f t="shared" si="0"/>
        <v>-1032</v>
      </c>
      <c r="U14" s="50">
        <v>11</v>
      </c>
      <c r="V14" s="53"/>
      <c r="W14" s="51"/>
      <c r="X14" s="51"/>
      <c r="Y14" s="51"/>
      <c r="Z14" s="51"/>
      <c r="AA14" s="53"/>
      <c r="AB14" s="51"/>
      <c r="AC14" s="51"/>
      <c r="AD14" s="57"/>
      <c r="AE14" s="57"/>
    </row>
    <row r="15" spans="1:31" x14ac:dyDescent="0.25">
      <c r="A15" s="39">
        <v>12</v>
      </c>
      <c r="B15" s="40">
        <v>209</v>
      </c>
      <c r="C15" s="40">
        <v>-66</v>
      </c>
      <c r="D15" s="40">
        <v>-122</v>
      </c>
      <c r="E15" s="40">
        <v>100</v>
      </c>
      <c r="F15" s="40"/>
      <c r="G15" s="44"/>
      <c r="H15" s="44"/>
      <c r="I15" s="44"/>
      <c r="J15" s="44"/>
      <c r="K15" s="37"/>
      <c r="L15" s="40">
        <v>30</v>
      </c>
      <c r="M15" s="40">
        <v>-82</v>
      </c>
      <c r="N15" s="40">
        <v>13</v>
      </c>
      <c r="O15" s="58">
        <v>-927</v>
      </c>
      <c r="P15" s="40"/>
      <c r="Q15" s="40">
        <f t="shared" si="0"/>
        <v>239</v>
      </c>
      <c r="R15" s="40">
        <f t="shared" si="0"/>
        <v>-148</v>
      </c>
      <c r="S15" s="40">
        <f t="shared" si="0"/>
        <v>-109</v>
      </c>
      <c r="T15" s="40">
        <f t="shared" si="0"/>
        <v>-827</v>
      </c>
      <c r="U15" s="39">
        <v>12</v>
      </c>
      <c r="V15" s="37"/>
      <c r="W15" s="40"/>
      <c r="X15" s="40"/>
      <c r="Y15" s="40"/>
      <c r="Z15" s="40"/>
      <c r="AA15" s="37"/>
      <c r="AB15" s="40"/>
      <c r="AC15" s="40"/>
      <c r="AD15" s="46"/>
      <c r="AE15" s="46"/>
    </row>
    <row r="16" spans="1:31" s="54" customFormat="1" x14ac:dyDescent="0.25">
      <c r="A16" s="50">
        <v>13</v>
      </c>
      <c r="B16" s="51">
        <v>-558</v>
      </c>
      <c r="C16" s="51">
        <v>0</v>
      </c>
      <c r="D16" s="51">
        <v>51</v>
      </c>
      <c r="E16" s="51">
        <v>181</v>
      </c>
      <c r="F16" s="51"/>
      <c r="G16" s="52"/>
      <c r="H16" s="52"/>
      <c r="I16" s="52"/>
      <c r="J16" s="52">
        <v>582</v>
      </c>
      <c r="K16" s="53"/>
      <c r="L16" s="51">
        <v>84</v>
      </c>
      <c r="M16" s="51">
        <v>-198</v>
      </c>
      <c r="N16" s="51">
        <v>-180</v>
      </c>
      <c r="O16" s="51">
        <v>-1646</v>
      </c>
      <c r="P16" s="51"/>
      <c r="Q16" s="51">
        <f t="shared" si="0"/>
        <v>-474</v>
      </c>
      <c r="R16" s="51">
        <f t="shared" si="0"/>
        <v>-198</v>
      </c>
      <c r="S16" s="51">
        <f t="shared" si="0"/>
        <v>-129</v>
      </c>
      <c r="T16" s="51">
        <f t="shared" si="0"/>
        <v>-883</v>
      </c>
      <c r="U16" s="50">
        <v>13</v>
      </c>
      <c r="V16" s="53"/>
      <c r="W16" s="51"/>
      <c r="X16" s="51"/>
      <c r="Y16" s="51"/>
      <c r="Z16" s="51"/>
      <c r="AA16" s="53"/>
      <c r="AB16" s="51"/>
      <c r="AC16" s="51"/>
      <c r="AD16" s="57"/>
      <c r="AE16" s="57"/>
    </row>
    <row r="17" spans="1:31" x14ac:dyDescent="0.25">
      <c r="A17" s="39">
        <v>14</v>
      </c>
      <c r="B17" s="40">
        <v>291</v>
      </c>
      <c r="C17" s="40">
        <v>379</v>
      </c>
      <c r="D17" s="40">
        <v>610</v>
      </c>
      <c r="E17" s="40">
        <v>3</v>
      </c>
      <c r="F17" s="40"/>
      <c r="G17" s="44"/>
      <c r="H17" s="44"/>
      <c r="I17" s="44"/>
      <c r="J17" s="44">
        <v>558</v>
      </c>
      <c r="K17" s="37"/>
      <c r="L17" s="40">
        <v>231</v>
      </c>
      <c r="M17" s="40">
        <v>-76</v>
      </c>
      <c r="N17" s="40">
        <v>-206</v>
      </c>
      <c r="O17" s="40">
        <v>-649</v>
      </c>
      <c r="P17" s="40"/>
      <c r="Q17" s="40">
        <f t="shared" si="0"/>
        <v>522</v>
      </c>
      <c r="R17" s="40">
        <f t="shared" si="0"/>
        <v>303</v>
      </c>
      <c r="S17" s="40">
        <f t="shared" si="0"/>
        <v>404</v>
      </c>
      <c r="T17" s="40">
        <f t="shared" si="0"/>
        <v>-88</v>
      </c>
      <c r="U17" s="39">
        <v>14</v>
      </c>
      <c r="V17" s="37"/>
      <c r="W17" s="40"/>
      <c r="X17" s="40"/>
      <c r="Y17" s="40"/>
      <c r="Z17" s="40"/>
      <c r="AA17" s="37"/>
      <c r="AB17" s="40"/>
      <c r="AC17" s="40"/>
      <c r="AD17" s="46"/>
      <c r="AE17" s="46"/>
    </row>
    <row r="18" spans="1:31" s="54" customFormat="1" x14ac:dyDescent="0.25">
      <c r="A18" s="50">
        <v>15</v>
      </c>
      <c r="B18" s="51">
        <v>14</v>
      </c>
      <c r="C18" s="51">
        <v>27</v>
      </c>
      <c r="D18" s="51">
        <v>1626</v>
      </c>
      <c r="E18" s="51">
        <v>664</v>
      </c>
      <c r="F18" s="51"/>
      <c r="G18" s="52"/>
      <c r="H18" s="52"/>
      <c r="I18" s="52"/>
      <c r="J18" s="52"/>
      <c r="K18" s="53"/>
      <c r="L18" s="51">
        <v>324</v>
      </c>
      <c r="M18" s="51">
        <v>-157</v>
      </c>
      <c r="N18" s="51">
        <v>-29</v>
      </c>
      <c r="O18" s="51">
        <v>-1315</v>
      </c>
      <c r="P18" s="51"/>
      <c r="Q18" s="51">
        <f t="shared" si="0"/>
        <v>338</v>
      </c>
      <c r="R18" s="51">
        <f t="shared" si="0"/>
        <v>-130</v>
      </c>
      <c r="S18" s="51">
        <f t="shared" si="0"/>
        <v>1597</v>
      </c>
      <c r="T18" s="51">
        <f t="shared" si="0"/>
        <v>-651</v>
      </c>
      <c r="U18" s="50">
        <v>15</v>
      </c>
      <c r="V18" s="53"/>
      <c r="W18" s="51"/>
      <c r="X18" s="51"/>
      <c r="Y18" s="51"/>
      <c r="Z18" s="51"/>
      <c r="AA18" s="53"/>
      <c r="AB18" s="51"/>
      <c r="AC18" s="51"/>
      <c r="AD18" s="57"/>
      <c r="AE18" s="57"/>
    </row>
    <row r="19" spans="1:31" x14ac:dyDescent="0.25">
      <c r="A19" s="39">
        <v>16</v>
      </c>
      <c r="B19" s="40">
        <v>901</v>
      </c>
      <c r="C19" s="40">
        <v>1028</v>
      </c>
      <c r="D19" s="40">
        <v>1945</v>
      </c>
      <c r="E19" s="40">
        <v>1196</v>
      </c>
      <c r="F19" s="40"/>
      <c r="G19" s="44"/>
      <c r="H19" s="44"/>
      <c r="I19" s="44">
        <v>-1</v>
      </c>
      <c r="J19" s="44"/>
      <c r="K19" s="37"/>
      <c r="L19" s="40">
        <v>297</v>
      </c>
      <c r="M19" s="40">
        <v>-25</v>
      </c>
      <c r="N19" s="40">
        <v>-24</v>
      </c>
      <c r="O19" s="40">
        <v>-630</v>
      </c>
      <c r="P19" s="40"/>
      <c r="Q19" s="40">
        <f t="shared" si="0"/>
        <v>1198</v>
      </c>
      <c r="R19" s="40">
        <f t="shared" si="0"/>
        <v>1003</v>
      </c>
      <c r="S19" s="40">
        <f t="shared" si="0"/>
        <v>1920</v>
      </c>
      <c r="T19" s="40">
        <f t="shared" si="0"/>
        <v>566</v>
      </c>
      <c r="U19" s="39">
        <v>16</v>
      </c>
      <c r="V19" s="37"/>
      <c r="W19" s="40"/>
      <c r="X19" s="40"/>
      <c r="Y19" s="40"/>
      <c r="Z19" s="40"/>
      <c r="AA19" s="37"/>
      <c r="AB19" s="40"/>
      <c r="AC19" s="40"/>
      <c r="AD19" s="46"/>
      <c r="AE19" s="46"/>
    </row>
    <row r="20" spans="1:31" s="54" customFormat="1" x14ac:dyDescent="0.25">
      <c r="A20" s="50">
        <v>17</v>
      </c>
      <c r="B20" s="51">
        <v>901</v>
      </c>
      <c r="C20" s="51">
        <v>1028</v>
      </c>
      <c r="D20" s="51">
        <v>1945</v>
      </c>
      <c r="E20" s="51">
        <v>1196</v>
      </c>
      <c r="F20" s="51"/>
      <c r="G20" s="52"/>
      <c r="H20" s="52"/>
      <c r="I20" s="52">
        <v>-1</v>
      </c>
      <c r="J20" s="52"/>
      <c r="K20" s="53"/>
      <c r="L20" s="51">
        <v>271</v>
      </c>
      <c r="M20" s="51">
        <v>-55</v>
      </c>
      <c r="N20" s="51">
        <v>-817</v>
      </c>
      <c r="O20" s="51">
        <v>-978</v>
      </c>
      <c r="P20" s="51"/>
      <c r="Q20" s="51">
        <f t="shared" si="0"/>
        <v>1172</v>
      </c>
      <c r="R20" s="51">
        <f t="shared" si="0"/>
        <v>973</v>
      </c>
      <c r="S20" s="51">
        <f t="shared" si="0"/>
        <v>1127</v>
      </c>
      <c r="T20" s="51">
        <f t="shared" si="0"/>
        <v>218</v>
      </c>
      <c r="U20" s="50">
        <v>17</v>
      </c>
      <c r="V20" s="53"/>
      <c r="W20" s="51"/>
      <c r="X20" s="51"/>
      <c r="Y20" s="51"/>
      <c r="Z20" s="51"/>
      <c r="AA20" s="53"/>
      <c r="AB20" s="51"/>
      <c r="AC20" s="51"/>
      <c r="AD20" s="57"/>
      <c r="AE20" s="57"/>
    </row>
    <row r="21" spans="1:31" x14ac:dyDescent="0.25">
      <c r="A21" s="39">
        <v>18</v>
      </c>
      <c r="B21" s="40">
        <v>901</v>
      </c>
      <c r="C21" s="40">
        <v>1028</v>
      </c>
      <c r="D21" s="40">
        <v>1945</v>
      </c>
      <c r="E21" s="40">
        <v>1196</v>
      </c>
      <c r="F21" s="40"/>
      <c r="G21" s="44"/>
      <c r="H21" s="44"/>
      <c r="I21" s="44">
        <v>-1</v>
      </c>
      <c r="J21" s="44"/>
      <c r="K21" s="37"/>
      <c r="L21" s="40">
        <v>244</v>
      </c>
      <c r="M21" s="40">
        <v>1152</v>
      </c>
      <c r="N21" s="40">
        <v>-458</v>
      </c>
      <c r="O21" s="40">
        <v>-941</v>
      </c>
      <c r="P21" s="40"/>
      <c r="Q21" s="40">
        <f t="shared" si="0"/>
        <v>1145</v>
      </c>
      <c r="R21" s="40">
        <f t="shared" si="0"/>
        <v>2180</v>
      </c>
      <c r="S21" s="40">
        <f t="shared" si="0"/>
        <v>1486</v>
      </c>
      <c r="T21" s="40">
        <f t="shared" si="0"/>
        <v>255</v>
      </c>
      <c r="U21" s="39">
        <v>18</v>
      </c>
      <c r="V21" s="37"/>
      <c r="W21" s="40"/>
      <c r="X21" s="40"/>
      <c r="Y21" s="40"/>
      <c r="Z21" s="40"/>
      <c r="AA21" s="37"/>
      <c r="AB21" s="40"/>
      <c r="AC21" s="40"/>
      <c r="AD21" s="46"/>
      <c r="AE21" s="46"/>
    </row>
    <row r="22" spans="1:31" s="54" customFormat="1" x14ac:dyDescent="0.25">
      <c r="A22" s="50">
        <v>19</v>
      </c>
      <c r="B22" s="51">
        <v>-791</v>
      </c>
      <c r="C22" s="51">
        <v>0</v>
      </c>
      <c r="D22" s="51">
        <v>1174</v>
      </c>
      <c r="E22" s="51">
        <v>-309</v>
      </c>
      <c r="F22" s="51"/>
      <c r="G22" s="52"/>
      <c r="H22" s="52"/>
      <c r="I22" s="52"/>
      <c r="J22" s="52"/>
      <c r="K22" s="53"/>
      <c r="L22" s="51">
        <v>215</v>
      </c>
      <c r="M22" s="51">
        <v>1253</v>
      </c>
      <c r="N22" s="51">
        <v>-821</v>
      </c>
      <c r="O22" s="51">
        <v>-1185</v>
      </c>
      <c r="P22" s="51"/>
      <c r="Q22" s="51">
        <f t="shared" si="0"/>
        <v>-576</v>
      </c>
      <c r="R22" s="51">
        <f t="shared" si="0"/>
        <v>1253</v>
      </c>
      <c r="S22" s="51">
        <f t="shared" si="0"/>
        <v>353</v>
      </c>
      <c r="T22" s="51">
        <f t="shared" si="0"/>
        <v>-1494</v>
      </c>
      <c r="U22" s="50">
        <v>19</v>
      </c>
      <c r="V22" s="53"/>
      <c r="W22" s="51"/>
      <c r="X22" s="51"/>
      <c r="Y22" s="51"/>
      <c r="Z22" s="51"/>
      <c r="AA22" s="53"/>
      <c r="AB22" s="51"/>
      <c r="AC22" s="51"/>
      <c r="AD22" s="57"/>
      <c r="AE22" s="57"/>
    </row>
    <row r="23" spans="1:31" x14ac:dyDescent="0.25">
      <c r="A23" s="39">
        <v>20</v>
      </c>
      <c r="B23" s="40">
        <v>-91</v>
      </c>
      <c r="C23" s="40">
        <v>-273</v>
      </c>
      <c r="D23" s="40">
        <v>-26</v>
      </c>
      <c r="E23" s="40">
        <v>1904</v>
      </c>
      <c r="F23" s="40"/>
      <c r="G23" s="44"/>
      <c r="H23" s="44"/>
      <c r="I23" s="44"/>
      <c r="J23" s="44">
        <v>2</v>
      </c>
      <c r="K23" s="37"/>
      <c r="L23" s="40">
        <v>82</v>
      </c>
      <c r="M23" s="40">
        <v>715</v>
      </c>
      <c r="N23" s="40">
        <v>-1011</v>
      </c>
      <c r="O23" s="40">
        <v>336</v>
      </c>
      <c r="P23" s="40"/>
      <c r="Q23" s="40">
        <f t="shared" si="0"/>
        <v>-9</v>
      </c>
      <c r="R23" s="40">
        <f t="shared" si="0"/>
        <v>442</v>
      </c>
      <c r="S23" s="40">
        <f t="shared" si="0"/>
        <v>-1037</v>
      </c>
      <c r="T23" s="40">
        <f t="shared" si="0"/>
        <v>2242</v>
      </c>
      <c r="U23" s="39">
        <v>20</v>
      </c>
      <c r="V23" s="37"/>
      <c r="W23" s="40"/>
      <c r="X23" s="40"/>
      <c r="Y23" s="40"/>
      <c r="Z23" s="40"/>
      <c r="AA23" s="37"/>
      <c r="AB23" s="40"/>
      <c r="AC23" s="40"/>
      <c r="AD23" s="46"/>
      <c r="AE23" s="46"/>
    </row>
    <row r="24" spans="1:31" s="54" customFormat="1" x14ac:dyDescent="0.25">
      <c r="A24" s="50">
        <v>21</v>
      </c>
      <c r="B24" s="51">
        <v>487</v>
      </c>
      <c r="C24" s="51">
        <v>227</v>
      </c>
      <c r="D24" s="51">
        <v>5578</v>
      </c>
      <c r="E24" s="51">
        <v>13230</v>
      </c>
      <c r="F24" s="51"/>
      <c r="G24" s="52"/>
      <c r="H24" s="52"/>
      <c r="I24" s="52"/>
      <c r="J24" s="52">
        <v>15</v>
      </c>
      <c r="K24" s="53"/>
      <c r="L24" s="51">
        <v>147</v>
      </c>
      <c r="M24" s="51">
        <v>849</v>
      </c>
      <c r="N24" s="51">
        <v>-990</v>
      </c>
      <c r="O24" s="51">
        <v>-1367</v>
      </c>
      <c r="P24" s="51"/>
      <c r="Q24" s="51">
        <f t="shared" si="0"/>
        <v>634</v>
      </c>
      <c r="R24" s="51">
        <f t="shared" si="0"/>
        <v>1076</v>
      </c>
      <c r="S24" s="51">
        <f t="shared" si="0"/>
        <v>4588</v>
      </c>
      <c r="T24" s="51">
        <f t="shared" si="0"/>
        <v>11878</v>
      </c>
      <c r="U24" s="50">
        <v>21</v>
      </c>
      <c r="V24" s="53"/>
      <c r="W24" s="51"/>
      <c r="X24" s="51"/>
      <c r="Y24" s="51"/>
      <c r="Z24" s="51"/>
      <c r="AA24" s="53"/>
      <c r="AB24" s="51"/>
      <c r="AC24" s="51"/>
      <c r="AD24" s="57"/>
      <c r="AE24" s="57"/>
    </row>
    <row r="25" spans="1:31" x14ac:dyDescent="0.25">
      <c r="A25" s="39">
        <v>22</v>
      </c>
      <c r="B25" s="40">
        <v>1742</v>
      </c>
      <c r="C25" s="40">
        <v>1</v>
      </c>
      <c r="D25" s="40">
        <v>-730</v>
      </c>
      <c r="E25" s="40">
        <v>2896</v>
      </c>
      <c r="F25" s="40"/>
      <c r="G25" s="44"/>
      <c r="H25" s="44"/>
      <c r="I25" s="44"/>
      <c r="J25" s="44">
        <v>-1350</v>
      </c>
      <c r="K25" s="37"/>
      <c r="L25" s="45">
        <v>109</v>
      </c>
      <c r="M25" s="40">
        <v>873</v>
      </c>
      <c r="N25" s="40">
        <v>-143</v>
      </c>
      <c r="O25" s="40">
        <v>-1102</v>
      </c>
      <c r="P25" s="40"/>
      <c r="Q25" s="40">
        <f t="shared" si="0"/>
        <v>1851</v>
      </c>
      <c r="R25" s="40">
        <f t="shared" si="0"/>
        <v>874</v>
      </c>
      <c r="S25" s="40">
        <f t="shared" si="0"/>
        <v>-873</v>
      </c>
      <c r="T25" s="40">
        <f t="shared" si="0"/>
        <v>444</v>
      </c>
      <c r="U25" s="39">
        <v>22</v>
      </c>
      <c r="V25" s="37"/>
      <c r="W25" s="40"/>
      <c r="X25" s="40"/>
      <c r="Y25" s="40"/>
      <c r="Z25" s="40"/>
      <c r="AA25" s="37"/>
      <c r="AB25" s="40"/>
      <c r="AC25" s="40"/>
      <c r="AD25" s="46"/>
      <c r="AE25" s="46"/>
    </row>
    <row r="26" spans="1:31" s="54" customFormat="1" x14ac:dyDescent="0.25">
      <c r="A26" s="50">
        <v>23</v>
      </c>
      <c r="B26" s="51">
        <v>563</v>
      </c>
      <c r="C26" s="51">
        <v>-1</v>
      </c>
      <c r="D26" s="51">
        <v>-2494</v>
      </c>
      <c r="E26" s="51">
        <v>-143</v>
      </c>
      <c r="F26" s="51"/>
      <c r="G26" s="52"/>
      <c r="H26" s="52"/>
      <c r="I26" s="52"/>
      <c r="J26" s="52">
        <v>-2378</v>
      </c>
      <c r="K26" s="53"/>
      <c r="L26" s="51">
        <v>95</v>
      </c>
      <c r="M26" s="51">
        <v>584</v>
      </c>
      <c r="N26" s="51">
        <v>1043</v>
      </c>
      <c r="O26" s="51">
        <v>-333</v>
      </c>
      <c r="P26" s="51"/>
      <c r="Q26" s="51">
        <f t="shared" si="0"/>
        <v>658</v>
      </c>
      <c r="R26" s="51">
        <f t="shared" si="0"/>
        <v>583</v>
      </c>
      <c r="S26" s="51">
        <f t="shared" si="0"/>
        <v>-1451</v>
      </c>
      <c r="T26" s="51">
        <f t="shared" si="0"/>
        <v>-2854</v>
      </c>
      <c r="U26" s="50">
        <v>23</v>
      </c>
      <c r="V26" s="53"/>
      <c r="W26" s="51"/>
      <c r="X26" s="51"/>
      <c r="Y26" s="51"/>
      <c r="Z26" s="51"/>
      <c r="AA26" s="53"/>
      <c r="AB26" s="51"/>
      <c r="AC26" s="51"/>
      <c r="AD26" s="57"/>
      <c r="AE26" s="57"/>
    </row>
    <row r="27" spans="1:31" x14ac:dyDescent="0.25">
      <c r="A27" s="39">
        <v>24</v>
      </c>
      <c r="B27" s="51">
        <v>563</v>
      </c>
      <c r="C27" s="51">
        <v>-1</v>
      </c>
      <c r="D27" s="51">
        <v>-2494</v>
      </c>
      <c r="E27" s="51">
        <v>-143</v>
      </c>
      <c r="F27" s="40"/>
      <c r="G27" s="44"/>
      <c r="H27" s="44"/>
      <c r="I27" s="44"/>
      <c r="J27" s="52">
        <v>-2378</v>
      </c>
      <c r="K27" s="37"/>
      <c r="L27" s="40">
        <v>81</v>
      </c>
      <c r="M27" s="40">
        <v>584</v>
      </c>
      <c r="N27" s="40">
        <v>1009</v>
      </c>
      <c r="O27" s="40">
        <v>-146</v>
      </c>
      <c r="P27" s="40"/>
      <c r="Q27" s="40">
        <f t="shared" si="0"/>
        <v>644</v>
      </c>
      <c r="R27" s="40">
        <f t="shared" si="0"/>
        <v>583</v>
      </c>
      <c r="S27" s="40">
        <f t="shared" si="0"/>
        <v>-1485</v>
      </c>
      <c r="T27" s="40">
        <f t="shared" si="0"/>
        <v>-2667</v>
      </c>
      <c r="U27" s="39">
        <v>24</v>
      </c>
      <c r="V27" s="37"/>
      <c r="W27" s="40"/>
      <c r="X27" s="40"/>
      <c r="Y27" s="40"/>
      <c r="Z27" s="40"/>
      <c r="AA27" s="37"/>
      <c r="AB27" s="40"/>
      <c r="AC27" s="40"/>
      <c r="AD27" s="46"/>
      <c r="AE27" s="46"/>
    </row>
    <row r="28" spans="1:31" s="54" customFormat="1" x14ac:dyDescent="0.25">
      <c r="A28" s="50">
        <v>25</v>
      </c>
      <c r="B28" s="51">
        <v>563</v>
      </c>
      <c r="C28" s="51">
        <v>-1</v>
      </c>
      <c r="D28" s="51">
        <v>-2494</v>
      </c>
      <c r="E28" s="51">
        <v>-143</v>
      </c>
      <c r="F28" s="51"/>
      <c r="G28" s="52"/>
      <c r="H28" s="52"/>
      <c r="I28" s="52"/>
      <c r="J28" s="52">
        <v>-2378</v>
      </c>
      <c r="K28" s="53"/>
      <c r="L28" s="51">
        <v>61</v>
      </c>
      <c r="M28" s="51">
        <v>619</v>
      </c>
      <c r="N28" s="51">
        <v>993</v>
      </c>
      <c r="O28" s="51">
        <v>-120</v>
      </c>
      <c r="P28" s="51"/>
      <c r="Q28" s="51">
        <f t="shared" si="0"/>
        <v>624</v>
      </c>
      <c r="R28" s="51">
        <f t="shared" si="0"/>
        <v>618</v>
      </c>
      <c r="S28" s="51">
        <f t="shared" si="0"/>
        <v>-1501</v>
      </c>
      <c r="T28" s="51">
        <f t="shared" si="0"/>
        <v>-2641</v>
      </c>
      <c r="U28" s="50">
        <v>25</v>
      </c>
      <c r="V28" s="53"/>
      <c r="W28" s="51"/>
      <c r="X28" s="51"/>
      <c r="Y28" s="51"/>
      <c r="Z28" s="51"/>
      <c r="AA28" s="53"/>
      <c r="AB28" s="51"/>
      <c r="AC28" s="51"/>
      <c r="AD28" s="57"/>
      <c r="AE28" s="57"/>
    </row>
    <row r="29" spans="1:31" x14ac:dyDescent="0.25">
      <c r="A29" s="39">
        <v>26</v>
      </c>
      <c r="B29" s="40">
        <v>2284</v>
      </c>
      <c r="C29" s="40">
        <v>727</v>
      </c>
      <c r="D29" s="40">
        <v>2224</v>
      </c>
      <c r="E29" s="40">
        <v>4781</v>
      </c>
      <c r="F29" s="40"/>
      <c r="G29" s="44"/>
      <c r="H29" s="44"/>
      <c r="I29" s="44"/>
      <c r="J29" s="44">
        <v>3722</v>
      </c>
      <c r="K29" s="37"/>
      <c r="L29" s="40">
        <v>-1308</v>
      </c>
      <c r="M29" s="40">
        <v>624</v>
      </c>
      <c r="N29" s="40">
        <v>963</v>
      </c>
      <c r="O29" s="40">
        <v>-627</v>
      </c>
      <c r="P29" s="40"/>
      <c r="Q29" s="40">
        <f t="shared" si="0"/>
        <v>976</v>
      </c>
      <c r="R29" s="40">
        <f t="shared" si="0"/>
        <v>1351</v>
      </c>
      <c r="S29" s="40">
        <f t="shared" si="0"/>
        <v>3187</v>
      </c>
      <c r="T29" s="40">
        <f t="shared" si="0"/>
        <v>7876</v>
      </c>
      <c r="U29" s="39">
        <v>26</v>
      </c>
      <c r="V29" s="37"/>
      <c r="W29" s="40"/>
      <c r="X29" s="40"/>
      <c r="Y29" s="40"/>
      <c r="Z29" s="40"/>
      <c r="AA29" s="37"/>
      <c r="AB29" s="40"/>
      <c r="AC29" s="40"/>
      <c r="AD29" s="46"/>
      <c r="AE29" s="46"/>
    </row>
    <row r="30" spans="1:31" s="54" customFormat="1" x14ac:dyDescent="0.25">
      <c r="A30" s="50">
        <v>27</v>
      </c>
      <c r="B30" s="51">
        <v>4784</v>
      </c>
      <c r="C30" s="51">
        <v>0</v>
      </c>
      <c r="D30" s="51">
        <v>5216</v>
      </c>
      <c r="E30" s="51">
        <v>1472</v>
      </c>
      <c r="F30" s="51"/>
      <c r="G30" s="52"/>
      <c r="H30" s="52"/>
      <c r="I30" s="52"/>
      <c r="J30" s="52">
        <v>2560</v>
      </c>
      <c r="K30" s="53"/>
      <c r="L30" s="51">
        <v>1</v>
      </c>
      <c r="M30" s="51">
        <v>-213</v>
      </c>
      <c r="N30" s="51">
        <v>939</v>
      </c>
      <c r="O30" s="51">
        <v>-576</v>
      </c>
      <c r="P30" s="51"/>
      <c r="Q30" s="51">
        <f t="shared" si="0"/>
        <v>4785</v>
      </c>
      <c r="R30" s="51">
        <f t="shared" si="0"/>
        <v>-213</v>
      </c>
      <c r="S30" s="51">
        <f t="shared" si="0"/>
        <v>6155</v>
      </c>
      <c r="T30" s="51">
        <f t="shared" si="0"/>
        <v>3456</v>
      </c>
      <c r="U30" s="50">
        <v>27</v>
      </c>
      <c r="V30" s="53"/>
      <c r="W30" s="51"/>
      <c r="X30" s="51"/>
      <c r="Y30" s="51"/>
      <c r="Z30" s="51"/>
      <c r="AA30" s="53"/>
      <c r="AB30" s="51"/>
      <c r="AC30" s="51"/>
      <c r="AD30" s="57"/>
      <c r="AE30" s="57"/>
    </row>
    <row r="31" spans="1:31" x14ac:dyDescent="0.25">
      <c r="A31" s="39">
        <v>28</v>
      </c>
      <c r="B31" s="40">
        <v>-6568</v>
      </c>
      <c r="C31" s="40">
        <v>-2273</v>
      </c>
      <c r="D31" s="40">
        <v>793</v>
      </c>
      <c r="E31" s="40">
        <v>-384</v>
      </c>
      <c r="F31" s="40"/>
      <c r="G31" s="44"/>
      <c r="H31" s="44"/>
      <c r="I31" s="44"/>
      <c r="J31" s="44">
        <v>-1241</v>
      </c>
      <c r="K31" s="37"/>
      <c r="L31" s="40">
        <v>1</v>
      </c>
      <c r="M31" s="40">
        <v>336</v>
      </c>
      <c r="N31" s="40">
        <v>907</v>
      </c>
      <c r="O31" s="40">
        <v>-174</v>
      </c>
      <c r="P31" s="40"/>
      <c r="Q31" s="40">
        <f t="shared" si="0"/>
        <v>-6567</v>
      </c>
      <c r="R31" s="40">
        <f t="shared" si="0"/>
        <v>-1937</v>
      </c>
      <c r="S31" s="40">
        <f t="shared" si="0"/>
        <v>1700</v>
      </c>
      <c r="T31" s="40">
        <f t="shared" si="0"/>
        <v>-1799</v>
      </c>
      <c r="U31" s="39">
        <v>28</v>
      </c>
      <c r="V31" s="37"/>
      <c r="W31" s="40"/>
      <c r="X31" s="40"/>
      <c r="Y31" s="40"/>
      <c r="Z31" s="40"/>
      <c r="AA31" s="37"/>
      <c r="AB31" s="40"/>
      <c r="AC31" s="40"/>
      <c r="AD31" s="46"/>
      <c r="AE31" s="46"/>
    </row>
    <row r="32" spans="1:31" s="54" customFormat="1" x14ac:dyDescent="0.25">
      <c r="A32" s="50">
        <v>29</v>
      </c>
      <c r="B32" s="51">
        <v>984</v>
      </c>
      <c r="C32" s="51">
        <v>0</v>
      </c>
      <c r="D32" s="51">
        <v>-1661</v>
      </c>
      <c r="E32" s="51">
        <v>2000</v>
      </c>
      <c r="F32" s="51"/>
      <c r="G32" s="52"/>
      <c r="H32" s="52"/>
      <c r="I32" s="52"/>
      <c r="J32" s="52"/>
      <c r="K32" s="53"/>
      <c r="L32" s="51">
        <v>1</v>
      </c>
      <c r="M32" s="51">
        <v>-113</v>
      </c>
      <c r="N32" s="51">
        <v>982</v>
      </c>
      <c r="O32" s="51">
        <v>-627</v>
      </c>
      <c r="P32" s="51"/>
      <c r="Q32" s="51">
        <f t="shared" si="0"/>
        <v>985</v>
      </c>
      <c r="R32" s="51">
        <f t="shared" si="0"/>
        <v>-113</v>
      </c>
      <c r="S32" s="51">
        <f t="shared" si="0"/>
        <v>-679</v>
      </c>
      <c r="T32" s="51">
        <f t="shared" si="0"/>
        <v>1373</v>
      </c>
      <c r="U32" s="50">
        <v>29</v>
      </c>
      <c r="V32" s="53"/>
      <c r="W32" s="51"/>
      <c r="X32" s="51"/>
      <c r="Y32" s="51"/>
      <c r="Z32" s="51"/>
      <c r="AA32" s="53"/>
      <c r="AB32" s="51"/>
      <c r="AC32" s="51"/>
      <c r="AD32" s="57"/>
      <c r="AE32" s="57"/>
    </row>
    <row r="33" spans="1:31" x14ac:dyDescent="0.25">
      <c r="A33" s="39">
        <v>30</v>
      </c>
      <c r="B33" s="51">
        <v>984</v>
      </c>
      <c r="C33" s="51">
        <v>0</v>
      </c>
      <c r="D33" s="51">
        <v>-1661</v>
      </c>
      <c r="E33" s="51">
        <v>2000</v>
      </c>
      <c r="F33" s="40"/>
      <c r="G33" s="44"/>
      <c r="H33" s="44"/>
      <c r="I33" s="44"/>
      <c r="J33" s="44"/>
      <c r="K33" s="37"/>
      <c r="L33" s="40">
        <v>1</v>
      </c>
      <c r="M33" s="40">
        <v>-313</v>
      </c>
      <c r="N33" s="40">
        <v>970</v>
      </c>
      <c r="O33" s="40">
        <v>-580</v>
      </c>
      <c r="P33" s="40"/>
      <c r="Q33" s="40">
        <f t="shared" si="0"/>
        <v>985</v>
      </c>
      <c r="R33" s="40">
        <f t="shared" si="0"/>
        <v>-313</v>
      </c>
      <c r="S33" s="40">
        <f t="shared" si="0"/>
        <v>-691</v>
      </c>
      <c r="T33" s="40">
        <f t="shared" si="0"/>
        <v>1420</v>
      </c>
      <c r="U33" s="39">
        <v>30</v>
      </c>
      <c r="V33" s="37"/>
      <c r="W33" s="40"/>
      <c r="X33" s="40"/>
      <c r="Y33" s="40"/>
      <c r="Z33" s="40"/>
      <c r="AA33" s="37"/>
      <c r="AB33" s="40"/>
      <c r="AC33" s="40"/>
      <c r="AD33" s="46"/>
      <c r="AE33" s="46"/>
    </row>
    <row r="34" spans="1:31" s="54" customFormat="1" x14ac:dyDescent="0.25">
      <c r="A34" s="50">
        <v>31</v>
      </c>
      <c r="B34" s="51"/>
      <c r="C34" s="51"/>
      <c r="D34" s="51"/>
      <c r="E34" s="51"/>
      <c r="F34" s="51"/>
      <c r="G34" s="52"/>
      <c r="H34" s="52"/>
      <c r="I34" s="52"/>
      <c r="J34" s="52"/>
      <c r="K34" s="53"/>
      <c r="L34" s="51"/>
      <c r="M34" s="51"/>
      <c r="N34" s="51"/>
      <c r="O34" s="51"/>
      <c r="P34" s="51"/>
      <c r="Q34" s="51">
        <f>B34+G34+L34</f>
        <v>0</v>
      </c>
      <c r="R34" s="51">
        <f>C34+H34+M34</f>
        <v>0</v>
      </c>
      <c r="S34" s="51">
        <f>D34+I34+N34</f>
        <v>0</v>
      </c>
      <c r="T34" s="51">
        <f>E34+J34+O34</f>
        <v>0</v>
      </c>
      <c r="U34" s="50">
        <v>31</v>
      </c>
      <c r="V34" s="53"/>
      <c r="W34" s="51"/>
      <c r="X34" s="51"/>
      <c r="Y34" s="51"/>
      <c r="Z34" s="51"/>
      <c r="AA34" s="53"/>
      <c r="AB34" s="51"/>
      <c r="AC34" s="51"/>
      <c r="AD34" s="57"/>
      <c r="AE34" s="57"/>
    </row>
    <row r="35" spans="1:31" x14ac:dyDescent="0.25">
      <c r="A35" s="40"/>
      <c r="B35" s="40">
        <f>SUM(B4:B34)</f>
        <v>7730</v>
      </c>
      <c r="C35" s="40">
        <f>SUM(C4:C34)</f>
        <v>478</v>
      </c>
      <c r="D35" s="40">
        <f>SUM(D4:D34)</f>
        <v>-1270</v>
      </c>
      <c r="E35" s="40">
        <f>SUM(E4:E34)</f>
        <v>27122</v>
      </c>
      <c r="F35" s="40"/>
      <c r="G35" s="42">
        <f>SUM(G4:G34)</f>
        <v>0</v>
      </c>
      <c r="H35" s="42">
        <f>SUM(H4:H34)</f>
        <v>1</v>
      </c>
      <c r="I35" s="42">
        <f>SUM(I4:I34)</f>
        <v>-3</v>
      </c>
      <c r="J35" s="42">
        <f>SUM(J4:J34)</f>
        <v>-2674</v>
      </c>
      <c r="K35" s="40"/>
      <c r="L35" s="40">
        <f>SUM(L4:L34)</f>
        <v>-1266</v>
      </c>
      <c r="M35" s="40">
        <f>SUM(M4:M34)</f>
        <v>4489</v>
      </c>
      <c r="N35" s="40">
        <f>SUM(N4:N34)</f>
        <v>4897</v>
      </c>
      <c r="O35" s="40">
        <f>SUM(O4:O34)</f>
        <v>-22074</v>
      </c>
      <c r="P35" s="40"/>
      <c r="Q35" s="40">
        <f>SUM(Q4:Q34)</f>
        <v>6464</v>
      </c>
      <c r="R35" s="40">
        <f>SUM(R4:R34)</f>
        <v>4968</v>
      </c>
      <c r="S35" s="40">
        <f>SUM(S4:S34)</f>
        <v>3624</v>
      </c>
      <c r="T35" s="40">
        <f>SUM(T4:T34)</f>
        <v>2374</v>
      </c>
      <c r="U35" s="40"/>
      <c r="V35" s="37"/>
      <c r="W35" s="40">
        <f>SUM(W4:W34)</f>
        <v>0</v>
      </c>
      <c r="X35" s="40">
        <f>SUM(X4:X34)</f>
        <v>0</v>
      </c>
      <c r="Y35" s="40">
        <f>SUM(Y4:Y34)</f>
        <v>0</v>
      </c>
      <c r="Z35" s="40">
        <f>SUM(Z4:Z34)</f>
        <v>0</v>
      </c>
      <c r="AA35" s="37"/>
      <c r="AB35" s="37"/>
      <c r="AC35" s="37"/>
    </row>
    <row r="36" spans="1:31" x14ac:dyDescent="0.25">
      <c r="A36" s="40"/>
      <c r="B36" s="37"/>
      <c r="C36" s="37"/>
      <c r="D36" s="37"/>
      <c r="E36" s="37"/>
      <c r="F36" s="37"/>
      <c r="G36" s="47"/>
      <c r="H36" s="47"/>
      <c r="I36" s="47"/>
      <c r="J36" s="4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</row>
    <row r="37" spans="1:31" x14ac:dyDescent="0.25">
      <c r="A37" s="40"/>
      <c r="B37" s="37"/>
      <c r="C37" s="37"/>
      <c r="D37" s="37"/>
      <c r="E37" s="37"/>
      <c r="F37" s="37"/>
      <c r="G37" s="47"/>
      <c r="H37" s="47"/>
      <c r="I37" s="47"/>
      <c r="J37" s="4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</row>
    <row r="38" spans="1:31" ht="18.75" x14ac:dyDescent="0.3">
      <c r="A38" s="48" t="s">
        <v>8</v>
      </c>
      <c r="B38" s="37"/>
      <c r="C38" s="37"/>
      <c r="D38" s="37"/>
      <c r="E38" s="37"/>
      <c r="F38" s="37"/>
      <c r="G38" s="47"/>
      <c r="H38" s="47"/>
      <c r="I38" s="47"/>
      <c r="J38" s="47"/>
      <c r="K38" s="37"/>
      <c r="L38" s="37"/>
      <c r="M38" s="37"/>
      <c r="N38" s="37"/>
      <c r="O38" s="37" t="s">
        <v>13</v>
      </c>
      <c r="P38" s="37"/>
      <c r="Q38" s="40">
        <v>0.25</v>
      </c>
      <c r="R38" s="40">
        <v>0.25</v>
      </c>
      <c r="S38" s="40">
        <v>1.18</v>
      </c>
      <c r="T38" s="45">
        <v>0.11</v>
      </c>
      <c r="U38" s="37"/>
      <c r="V38" s="37"/>
      <c r="W38" s="37"/>
      <c r="X38" s="37"/>
      <c r="Y38" s="37"/>
      <c r="Z38" s="37"/>
      <c r="AA38" s="37"/>
      <c r="AB38" s="37"/>
      <c r="AC38" s="37"/>
    </row>
    <row r="39" spans="1:31" x14ac:dyDescent="0.25">
      <c r="A39" s="40"/>
      <c r="B39" s="37"/>
      <c r="C39" s="37"/>
      <c r="D39" s="37"/>
      <c r="E39" s="37"/>
      <c r="F39" s="37"/>
      <c r="G39" s="47"/>
      <c r="H39" s="47"/>
      <c r="I39" s="47"/>
      <c r="J39" s="4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</row>
    <row r="40" spans="1:31" x14ac:dyDescent="0.25">
      <c r="A40" s="40"/>
      <c r="B40" s="37"/>
      <c r="C40" s="37"/>
      <c r="D40" s="37"/>
      <c r="E40" s="37"/>
      <c r="F40" s="37"/>
      <c r="G40" s="47"/>
      <c r="H40" s="47"/>
      <c r="I40" s="47"/>
      <c r="J40" s="4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</row>
    <row r="41" spans="1:31" x14ac:dyDescent="0.25">
      <c r="A41" s="40"/>
      <c r="B41" s="37"/>
      <c r="C41" s="37"/>
      <c r="D41" s="37"/>
      <c r="E41" s="37"/>
      <c r="F41" s="37"/>
      <c r="G41" s="47"/>
      <c r="H41" s="47"/>
      <c r="I41" s="47"/>
      <c r="J41" s="4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</row>
    <row r="42" spans="1:31" x14ac:dyDescent="0.25">
      <c r="A42" s="40"/>
      <c r="B42" s="37"/>
      <c r="C42" s="37"/>
      <c r="D42" s="37"/>
      <c r="E42" s="37"/>
      <c r="F42" s="37"/>
      <c r="G42" s="47"/>
      <c r="H42" s="47"/>
      <c r="I42" s="47"/>
      <c r="J42" s="47"/>
      <c r="K42" s="37"/>
      <c r="L42" s="37"/>
      <c r="M42" s="37"/>
      <c r="N42" s="37"/>
      <c r="O42" s="37"/>
      <c r="P42" s="37"/>
      <c r="Q42" s="37"/>
      <c r="R42" s="37"/>
      <c r="S42" s="37" t="s">
        <v>17</v>
      </c>
      <c r="T42" s="37"/>
      <c r="U42" s="37"/>
      <c r="V42" s="37"/>
      <c r="W42" s="37"/>
      <c r="X42" s="37"/>
      <c r="Y42" s="37"/>
      <c r="Z42" s="37"/>
      <c r="AA42" s="37"/>
      <c r="AB42" s="37"/>
      <c r="AC42" s="37"/>
    </row>
    <row r="43" spans="1:31" x14ac:dyDescent="0.25">
      <c r="A43" s="40"/>
      <c r="B43" s="37"/>
      <c r="C43" s="37"/>
      <c r="D43" s="37"/>
      <c r="E43" s="37"/>
      <c r="F43" s="37"/>
      <c r="G43" s="47"/>
      <c r="H43" s="47"/>
      <c r="I43" s="47"/>
      <c r="J43" s="4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</row>
    <row r="44" spans="1:31" x14ac:dyDescent="0.25">
      <c r="A44" s="40"/>
      <c r="B44" s="37"/>
      <c r="C44" s="37"/>
      <c r="D44" s="37"/>
      <c r="E44" s="37"/>
      <c r="F44" s="37"/>
      <c r="G44" s="47"/>
      <c r="H44" s="47"/>
      <c r="I44" s="47"/>
      <c r="J44" s="4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</row>
    <row r="45" spans="1:31" x14ac:dyDescent="0.25">
      <c r="A45" s="40"/>
      <c r="B45" s="37"/>
      <c r="C45" s="37"/>
      <c r="D45" s="37"/>
      <c r="E45" s="37"/>
      <c r="F45" s="37"/>
      <c r="G45" s="47"/>
      <c r="H45" s="47"/>
      <c r="I45" s="47"/>
      <c r="J45" s="4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</row>
    <row r="46" spans="1:31" x14ac:dyDescent="0.25">
      <c r="A46" s="40"/>
      <c r="B46" s="37"/>
      <c r="C46" s="37"/>
      <c r="D46" s="37"/>
      <c r="E46" s="37"/>
      <c r="F46" s="37"/>
      <c r="G46" s="47"/>
      <c r="H46" s="47"/>
      <c r="I46" s="47"/>
      <c r="J46" s="4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</row>
    <row r="47" spans="1:31" x14ac:dyDescent="0.25">
      <c r="A47" s="40"/>
      <c r="B47" s="37"/>
      <c r="C47" s="37"/>
      <c r="D47" s="37"/>
      <c r="E47" s="37"/>
      <c r="F47" s="37"/>
      <c r="G47" s="47"/>
      <c r="H47" s="47"/>
      <c r="I47" s="47"/>
      <c r="J47" s="4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</row>
    <row r="48" spans="1:31" x14ac:dyDescent="0.25">
      <c r="A48" s="40"/>
      <c r="B48" s="37"/>
      <c r="C48" s="37"/>
      <c r="D48" s="37"/>
      <c r="E48" s="37"/>
      <c r="F48" s="37"/>
      <c r="G48" s="47"/>
      <c r="H48" s="47"/>
      <c r="I48" s="47"/>
      <c r="J48" s="4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</row>
    <row r="49" spans="1:29" x14ac:dyDescent="0.25">
      <c r="A49" s="40"/>
      <c r="B49" s="37"/>
      <c r="C49" s="37"/>
      <c r="D49" s="37"/>
      <c r="E49" s="37"/>
      <c r="F49" s="37"/>
      <c r="G49" s="47"/>
      <c r="H49" s="47"/>
      <c r="I49" s="47"/>
      <c r="J49" s="4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</row>
    <row r="50" spans="1:29" x14ac:dyDescent="0.25">
      <c r="A50" s="40"/>
      <c r="B50" s="37"/>
      <c r="C50" s="37"/>
      <c r="D50" s="37"/>
      <c r="E50" s="37"/>
      <c r="F50" s="37"/>
      <c r="G50" s="47"/>
      <c r="H50" s="47"/>
      <c r="I50" s="47"/>
      <c r="J50" s="4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</row>
    <row r="51" spans="1:29" x14ac:dyDescent="0.25">
      <c r="A51" s="40"/>
      <c r="B51" s="37"/>
      <c r="C51" s="37"/>
      <c r="D51" s="37"/>
      <c r="E51" s="37"/>
      <c r="F51" s="37"/>
      <c r="G51" s="47"/>
      <c r="H51" s="47"/>
      <c r="I51" s="47"/>
      <c r="J51" s="4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</row>
    <row r="52" spans="1:29" x14ac:dyDescent="0.25">
      <c r="A52" s="40"/>
      <c r="B52" s="37"/>
      <c r="C52" s="37"/>
      <c r="D52" s="37"/>
      <c r="E52" s="37"/>
      <c r="F52" s="37"/>
      <c r="G52" s="47"/>
      <c r="H52" s="47"/>
      <c r="I52" s="47"/>
      <c r="J52" s="4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</row>
    <row r="53" spans="1:29" x14ac:dyDescent="0.25">
      <c r="A53" s="40"/>
      <c r="B53" s="37"/>
      <c r="C53" s="37"/>
      <c r="D53" s="37"/>
      <c r="E53" s="37"/>
      <c r="F53" s="37"/>
      <c r="G53" s="47"/>
      <c r="H53" s="47"/>
      <c r="I53" s="47"/>
      <c r="J53" s="4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</row>
    <row r="54" spans="1:29" x14ac:dyDescent="0.25">
      <c r="A54" s="40"/>
      <c r="B54" s="37"/>
      <c r="C54" s="37"/>
      <c r="D54" s="37"/>
      <c r="E54" s="37"/>
      <c r="F54" s="37"/>
      <c r="G54" s="47"/>
      <c r="H54" s="47"/>
      <c r="I54" s="47"/>
      <c r="J54" s="4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</row>
  </sheetData>
  <mergeCells count="6">
    <mergeCell ref="W2:Z2"/>
    <mergeCell ref="A1:U1"/>
    <mergeCell ref="B2:E2"/>
    <mergeCell ref="G2:J2"/>
    <mergeCell ref="L2:O2"/>
    <mergeCell ref="Q2:T2"/>
  </mergeCells>
  <phoneticPr fontId="0" type="noConversion"/>
  <pageMargins left="0.75" right="0.75" top="1" bottom="1" header="0.5" footer="0.5"/>
  <pageSetup scale="61" orientation="landscape" r:id="rId1"/>
  <headerFooter alignWithMargins="0"/>
  <colBreaks count="1" manualBreakCount="1">
    <brk id="22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opLeftCell="D14" zoomScale="75" workbookViewId="0">
      <selection activeCell="O34" sqref="O34"/>
    </sheetView>
  </sheetViews>
  <sheetFormatPr defaultRowHeight="18" x14ac:dyDescent="0.25"/>
  <cols>
    <col min="1" max="1" width="9.85546875" style="46" customWidth="1"/>
    <col min="2" max="2" width="10.140625" style="38" customWidth="1"/>
    <col min="3" max="3" width="10.7109375" style="38" customWidth="1"/>
    <col min="4" max="5" width="10.5703125" style="38" customWidth="1"/>
    <col min="6" max="6" width="7.140625" style="38" customWidth="1"/>
    <col min="7" max="7" width="11.42578125" style="49" customWidth="1"/>
    <col min="8" max="8" width="10.28515625" style="49" customWidth="1"/>
    <col min="9" max="9" width="12" style="49" customWidth="1"/>
    <col min="10" max="10" width="12.7109375" style="49" customWidth="1"/>
    <col min="11" max="11" width="9.140625" style="38"/>
    <col min="12" max="12" width="10.140625" style="38" customWidth="1"/>
    <col min="13" max="13" width="9.85546875" style="38" customWidth="1"/>
    <col min="14" max="14" width="10.140625" style="38" customWidth="1"/>
    <col min="15" max="15" width="10" style="38" customWidth="1"/>
    <col min="16" max="16" width="7" style="38" customWidth="1"/>
    <col min="17" max="17" width="11" style="38" customWidth="1"/>
    <col min="18" max="18" width="9.140625" style="38"/>
    <col min="19" max="19" width="10.85546875" style="38" customWidth="1"/>
    <col min="20" max="20" width="10.7109375" style="38" customWidth="1"/>
    <col min="21" max="21" width="7.140625" style="38" customWidth="1"/>
    <col min="22" max="22" width="9.140625" style="38"/>
    <col min="23" max="23" width="3.28515625" style="38" customWidth="1"/>
    <col min="24" max="26" width="9.140625" style="38"/>
    <col min="27" max="27" width="11" style="38" customWidth="1"/>
    <col min="28" max="16384" width="9.140625" style="38"/>
  </cols>
  <sheetData>
    <row r="1" spans="1:32" x14ac:dyDescent="0.25">
      <c r="A1" s="88" t="s">
        <v>18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37"/>
      <c r="X1" s="37"/>
      <c r="Y1" s="37"/>
      <c r="Z1" s="37"/>
      <c r="AA1" s="37"/>
      <c r="AB1" s="37"/>
      <c r="AC1" s="37"/>
      <c r="AD1" s="37"/>
    </row>
    <row r="2" spans="1:32" x14ac:dyDescent="0.25">
      <c r="A2" s="39" t="s">
        <v>2</v>
      </c>
      <c r="B2" s="87" t="s">
        <v>19</v>
      </c>
      <c r="C2" s="87"/>
      <c r="D2" s="87"/>
      <c r="E2" s="87"/>
      <c r="F2" s="37"/>
      <c r="G2" s="88" t="s">
        <v>15</v>
      </c>
      <c r="H2" s="88"/>
      <c r="I2" s="88"/>
      <c r="J2" s="88"/>
      <c r="K2" s="37"/>
      <c r="L2" s="87" t="s">
        <v>7</v>
      </c>
      <c r="M2" s="87"/>
      <c r="N2" s="87"/>
      <c r="O2" s="87"/>
      <c r="P2" s="37"/>
      <c r="Q2" s="87" t="s">
        <v>20</v>
      </c>
      <c r="R2" s="87"/>
      <c r="S2" s="87"/>
      <c r="T2" s="87"/>
      <c r="U2" s="39"/>
      <c r="V2" s="39" t="s">
        <v>2</v>
      </c>
      <c r="W2" s="37"/>
      <c r="X2" s="87" t="s">
        <v>11</v>
      </c>
      <c r="Y2" s="87"/>
      <c r="Z2" s="87"/>
      <c r="AA2" s="87"/>
      <c r="AB2" s="37"/>
      <c r="AC2" s="37"/>
      <c r="AD2" s="37"/>
    </row>
    <row r="3" spans="1:32" x14ac:dyDescent="0.25">
      <c r="A3" s="39"/>
      <c r="B3" s="40" t="s">
        <v>3</v>
      </c>
      <c r="C3" s="41" t="s">
        <v>4</v>
      </c>
      <c r="D3" s="41" t="s">
        <v>5</v>
      </c>
      <c r="E3" s="41" t="s">
        <v>6</v>
      </c>
      <c r="F3" s="37" t="s">
        <v>21</v>
      </c>
      <c r="G3" s="42" t="s">
        <v>3</v>
      </c>
      <c r="H3" s="43" t="s">
        <v>4</v>
      </c>
      <c r="I3" s="43" t="s">
        <v>5</v>
      </c>
      <c r="J3" s="43" t="s">
        <v>6</v>
      </c>
      <c r="K3" s="40" t="s">
        <v>21</v>
      </c>
      <c r="L3" s="40" t="s">
        <v>3</v>
      </c>
      <c r="M3" s="41" t="s">
        <v>4</v>
      </c>
      <c r="N3" s="41" t="s">
        <v>5</v>
      </c>
      <c r="O3" s="41" t="s">
        <v>6</v>
      </c>
      <c r="P3" s="40" t="s">
        <v>21</v>
      </c>
      <c r="Q3" s="40" t="s">
        <v>3</v>
      </c>
      <c r="R3" s="41" t="s">
        <v>4</v>
      </c>
      <c r="S3" s="41" t="s">
        <v>5</v>
      </c>
      <c r="T3" s="41" t="s">
        <v>6</v>
      </c>
      <c r="U3" s="41" t="s">
        <v>21</v>
      </c>
      <c r="V3" s="39"/>
      <c r="W3" s="37"/>
      <c r="X3" s="40" t="s">
        <v>3</v>
      </c>
      <c r="Y3" s="41" t="s">
        <v>4</v>
      </c>
      <c r="Z3" s="41" t="s">
        <v>5</v>
      </c>
      <c r="AA3" s="41" t="s">
        <v>6</v>
      </c>
      <c r="AB3" s="37"/>
      <c r="AC3" s="37"/>
      <c r="AD3" s="37"/>
    </row>
    <row r="4" spans="1:32" s="54" customFormat="1" x14ac:dyDescent="0.25">
      <c r="A4" s="50">
        <v>1</v>
      </c>
      <c r="B4" s="51">
        <v>1034</v>
      </c>
      <c r="C4" s="51">
        <v>0</v>
      </c>
      <c r="D4" s="51">
        <v>-1611</v>
      </c>
      <c r="E4" s="51">
        <v>1254</v>
      </c>
      <c r="F4" s="51">
        <v>0</v>
      </c>
      <c r="G4" s="52"/>
      <c r="H4" s="52"/>
      <c r="I4" s="52">
        <v>-1</v>
      </c>
      <c r="J4" s="52"/>
      <c r="K4" s="52">
        <v>-1</v>
      </c>
      <c r="L4" s="51">
        <v>0</v>
      </c>
      <c r="M4" s="51">
        <v>-1</v>
      </c>
      <c r="N4" s="51">
        <v>0</v>
      </c>
      <c r="O4" s="51">
        <v>1</v>
      </c>
      <c r="P4" s="51">
        <v>0</v>
      </c>
      <c r="Q4" s="51">
        <f>B4+G4+L4</f>
        <v>1034</v>
      </c>
      <c r="R4" s="51">
        <f>C4+H4+M4</f>
        <v>-1</v>
      </c>
      <c r="S4" s="51">
        <f>D4+I4+N4</f>
        <v>-1612</v>
      </c>
      <c r="T4" s="51">
        <f>E4+J4+O4</f>
        <v>1255</v>
      </c>
      <c r="U4" s="51">
        <f>F4+K4+P4</f>
        <v>-1</v>
      </c>
      <c r="V4" s="50">
        <v>1</v>
      </c>
      <c r="W4" s="53"/>
      <c r="X4" s="51"/>
      <c r="Y4" s="51"/>
      <c r="Z4" s="51"/>
      <c r="AA4" s="51"/>
      <c r="AB4" s="53"/>
      <c r="AC4" s="53"/>
      <c r="AD4" s="53"/>
    </row>
    <row r="5" spans="1:32" s="64" customFormat="1" x14ac:dyDescent="0.25">
      <c r="A5" s="59">
        <v>2</v>
      </c>
      <c r="B5" s="58">
        <v>1034</v>
      </c>
      <c r="C5" s="58">
        <v>0</v>
      </c>
      <c r="D5" s="58">
        <v>-1611</v>
      </c>
      <c r="E5" s="45">
        <v>1254</v>
      </c>
      <c r="F5" s="45">
        <v>0</v>
      </c>
      <c r="G5" s="60"/>
      <c r="H5" s="60"/>
      <c r="I5" s="60">
        <v>-1</v>
      </c>
      <c r="J5" s="60"/>
      <c r="K5" s="60">
        <v>-1</v>
      </c>
      <c r="L5" s="45">
        <v>0</v>
      </c>
      <c r="M5" s="45">
        <v>1</v>
      </c>
      <c r="N5" s="45">
        <v>1611</v>
      </c>
      <c r="O5" s="45">
        <v>1</v>
      </c>
      <c r="P5" s="45">
        <v>0</v>
      </c>
      <c r="Q5" s="45">
        <f t="shared" ref="Q5:S33" si="0">B5+G5+L5</f>
        <v>1034</v>
      </c>
      <c r="R5" s="45">
        <f t="shared" si="0"/>
        <v>1</v>
      </c>
      <c r="S5" s="45">
        <f t="shared" si="0"/>
        <v>-1</v>
      </c>
      <c r="T5" s="45">
        <f t="shared" ref="T5:T34" si="1">E5+J5+O5</f>
        <v>1255</v>
      </c>
      <c r="U5" s="45">
        <f>F5+K5+P5</f>
        <v>-1</v>
      </c>
      <c r="V5" s="59">
        <v>2</v>
      </c>
      <c r="W5" s="61"/>
      <c r="X5" s="45"/>
      <c r="Y5" s="45"/>
      <c r="Z5" s="45"/>
      <c r="AA5" s="45"/>
      <c r="AB5" s="61"/>
      <c r="AC5" s="61"/>
      <c r="AD5" s="61"/>
    </row>
    <row r="6" spans="1:32" s="54" customFormat="1" x14ac:dyDescent="0.25">
      <c r="A6" s="50">
        <v>3</v>
      </c>
      <c r="B6" s="55">
        <v>-181</v>
      </c>
      <c r="C6" s="55">
        <v>0</v>
      </c>
      <c r="D6" s="55">
        <v>20</v>
      </c>
      <c r="E6" s="51">
        <v>1980</v>
      </c>
      <c r="F6" s="51">
        <v>0</v>
      </c>
      <c r="G6" s="52">
        <v>-5486</v>
      </c>
      <c r="H6" s="52">
        <v>-4681</v>
      </c>
      <c r="I6" s="52">
        <v>-4023</v>
      </c>
      <c r="J6" s="52">
        <v>-3879</v>
      </c>
      <c r="K6" s="52">
        <v>-1</v>
      </c>
      <c r="L6" s="51">
        <v>1</v>
      </c>
      <c r="M6" s="51">
        <v>1</v>
      </c>
      <c r="N6" s="51">
        <v>0</v>
      </c>
      <c r="O6" s="51">
        <v>4798</v>
      </c>
      <c r="P6" s="51">
        <v>0</v>
      </c>
      <c r="Q6" s="51">
        <f t="shared" si="0"/>
        <v>-5666</v>
      </c>
      <c r="R6" s="51">
        <f t="shared" si="0"/>
        <v>-4680</v>
      </c>
      <c r="S6" s="51">
        <f t="shared" si="0"/>
        <v>-4003</v>
      </c>
      <c r="T6" s="51">
        <f t="shared" si="1"/>
        <v>2899</v>
      </c>
      <c r="U6" s="51">
        <f>F6+K6+P6</f>
        <v>-1</v>
      </c>
      <c r="V6" s="50">
        <v>3</v>
      </c>
      <c r="W6" s="53"/>
      <c r="X6" s="51"/>
      <c r="Y6" s="51"/>
      <c r="Z6" s="51"/>
      <c r="AA6" s="51"/>
      <c r="AB6" s="53"/>
      <c r="AC6" s="53"/>
      <c r="AD6" s="53"/>
    </row>
    <row r="7" spans="1:32" s="64" customFormat="1" x14ac:dyDescent="0.25">
      <c r="A7" s="59">
        <v>4</v>
      </c>
      <c r="B7" s="58">
        <v>-39</v>
      </c>
      <c r="C7" s="58">
        <v>0</v>
      </c>
      <c r="D7" s="58">
        <v>0</v>
      </c>
      <c r="E7" s="45">
        <v>-11013</v>
      </c>
      <c r="F7" s="45">
        <v>0</v>
      </c>
      <c r="G7" s="60">
        <v>-4388</v>
      </c>
      <c r="H7" s="60">
        <v>0</v>
      </c>
      <c r="I7" s="60">
        <v>-4594</v>
      </c>
      <c r="J7" s="60">
        <v>-21772</v>
      </c>
      <c r="K7" s="45">
        <v>0</v>
      </c>
      <c r="L7" s="45">
        <v>1</v>
      </c>
      <c r="M7" s="45">
        <v>1</v>
      </c>
      <c r="N7" s="45">
        <v>0</v>
      </c>
      <c r="O7" s="45">
        <v>0</v>
      </c>
      <c r="P7" s="45">
        <v>0</v>
      </c>
      <c r="Q7" s="45">
        <f t="shared" si="0"/>
        <v>-4426</v>
      </c>
      <c r="R7" s="45">
        <f t="shared" si="0"/>
        <v>1</v>
      </c>
      <c r="S7" s="45">
        <f t="shared" si="0"/>
        <v>-4594</v>
      </c>
      <c r="T7" s="45">
        <f t="shared" si="1"/>
        <v>-32785</v>
      </c>
      <c r="U7" s="45">
        <f t="shared" ref="U7:U34" si="2">F7+K7+P7</f>
        <v>0</v>
      </c>
      <c r="V7" s="59">
        <v>4</v>
      </c>
      <c r="W7" s="61"/>
      <c r="X7" s="45"/>
      <c r="Y7" s="45"/>
      <c r="Z7" s="45"/>
      <c r="AA7" s="45"/>
      <c r="AB7" s="61"/>
      <c r="AC7" s="61"/>
      <c r="AD7" s="61"/>
    </row>
    <row r="8" spans="1:32" s="54" customFormat="1" x14ac:dyDescent="0.25">
      <c r="A8" s="50">
        <v>5</v>
      </c>
      <c r="B8" s="51">
        <v>-39</v>
      </c>
      <c r="C8" s="51">
        <v>0</v>
      </c>
      <c r="D8" s="51">
        <v>0</v>
      </c>
      <c r="E8" s="51">
        <v>-11013</v>
      </c>
      <c r="F8" s="51">
        <v>0</v>
      </c>
      <c r="G8" s="52">
        <v>-4388</v>
      </c>
      <c r="H8" s="52">
        <v>0</v>
      </c>
      <c r="I8" s="52">
        <v>-4594</v>
      </c>
      <c r="J8" s="52">
        <v>-30464</v>
      </c>
      <c r="K8" s="51">
        <v>0</v>
      </c>
      <c r="L8" s="51">
        <v>0</v>
      </c>
      <c r="M8" s="51">
        <v>1</v>
      </c>
      <c r="N8" s="51">
        <v>0</v>
      </c>
      <c r="O8" s="51">
        <v>0</v>
      </c>
      <c r="P8" s="51">
        <v>0</v>
      </c>
      <c r="Q8" s="51">
        <f t="shared" si="0"/>
        <v>-4427</v>
      </c>
      <c r="R8" s="51">
        <f t="shared" si="0"/>
        <v>1</v>
      </c>
      <c r="S8" s="51">
        <f t="shared" si="0"/>
        <v>-4594</v>
      </c>
      <c r="T8" s="51">
        <f t="shared" si="1"/>
        <v>-41477</v>
      </c>
      <c r="U8" s="51">
        <f t="shared" si="2"/>
        <v>0</v>
      </c>
      <c r="V8" s="50">
        <v>5</v>
      </c>
      <c r="W8" s="53"/>
      <c r="X8" s="51"/>
      <c r="Y8" s="51"/>
      <c r="Z8" s="51"/>
      <c r="AA8" s="51"/>
      <c r="AB8" s="53"/>
      <c r="AC8" s="53"/>
      <c r="AD8" s="53"/>
    </row>
    <row r="9" spans="1:32" s="64" customFormat="1" ht="17.25" customHeight="1" x14ac:dyDescent="0.25">
      <c r="A9" s="59">
        <v>6</v>
      </c>
      <c r="B9" s="45">
        <v>3199</v>
      </c>
      <c r="C9" s="45">
        <v>0</v>
      </c>
      <c r="D9" s="45">
        <v>0</v>
      </c>
      <c r="E9" s="45">
        <v>26</v>
      </c>
      <c r="F9" s="45"/>
      <c r="G9" s="60"/>
      <c r="H9" s="60"/>
      <c r="I9" s="60"/>
      <c r="J9" s="60">
        <v>7997</v>
      </c>
      <c r="K9" s="45"/>
      <c r="L9" s="45">
        <v>0</v>
      </c>
      <c r="M9" s="45">
        <v>1</v>
      </c>
      <c r="N9" s="45">
        <v>0</v>
      </c>
      <c r="O9" s="45">
        <v>0</v>
      </c>
      <c r="P9" s="45">
        <v>0</v>
      </c>
      <c r="Q9" s="45">
        <f t="shared" si="0"/>
        <v>3199</v>
      </c>
      <c r="R9" s="45">
        <f t="shared" si="0"/>
        <v>1</v>
      </c>
      <c r="S9" s="45">
        <f t="shared" si="0"/>
        <v>0</v>
      </c>
      <c r="T9" s="45">
        <f t="shared" si="1"/>
        <v>8023</v>
      </c>
      <c r="U9" s="45">
        <f t="shared" si="2"/>
        <v>0</v>
      </c>
      <c r="V9" s="59">
        <v>6</v>
      </c>
      <c r="W9" s="61"/>
      <c r="X9" s="45"/>
      <c r="Y9" s="45"/>
      <c r="Z9" s="45"/>
      <c r="AA9" s="45"/>
      <c r="AB9" s="61"/>
      <c r="AC9" s="61"/>
      <c r="AD9" s="61"/>
    </row>
    <row r="10" spans="1:32" s="54" customFormat="1" ht="18.75" x14ac:dyDescent="0.3">
      <c r="A10" s="50">
        <v>7</v>
      </c>
      <c r="B10" s="51">
        <v>199</v>
      </c>
      <c r="C10" s="51">
        <v>0</v>
      </c>
      <c r="D10" s="51">
        <v>79</v>
      </c>
      <c r="E10" s="51">
        <v>-129</v>
      </c>
      <c r="F10" s="51"/>
      <c r="G10" s="52"/>
      <c r="H10" s="52"/>
      <c r="I10" s="52">
        <v>1</v>
      </c>
      <c r="J10" s="52"/>
      <c r="K10" s="51"/>
      <c r="L10" s="51">
        <v>0</v>
      </c>
      <c r="M10" s="51">
        <v>1</v>
      </c>
      <c r="N10" s="51">
        <v>0</v>
      </c>
      <c r="O10" s="51">
        <v>0</v>
      </c>
      <c r="P10" s="51">
        <v>0</v>
      </c>
      <c r="Q10" s="51">
        <f t="shared" si="0"/>
        <v>199</v>
      </c>
      <c r="R10" s="51">
        <f t="shared" si="0"/>
        <v>1</v>
      </c>
      <c r="S10" s="51">
        <f t="shared" si="0"/>
        <v>80</v>
      </c>
      <c r="T10" s="51">
        <f t="shared" si="1"/>
        <v>-129</v>
      </c>
      <c r="U10" s="51">
        <f t="shared" si="2"/>
        <v>0</v>
      </c>
      <c r="V10" s="50">
        <v>7</v>
      </c>
      <c r="W10" s="53"/>
      <c r="X10" s="51"/>
      <c r="Y10" s="51"/>
      <c r="Z10" s="51"/>
      <c r="AA10" s="51"/>
      <c r="AB10" s="56"/>
      <c r="AC10" s="53"/>
      <c r="AD10" s="53"/>
    </row>
    <row r="11" spans="1:32" s="64" customFormat="1" x14ac:dyDescent="0.25">
      <c r="A11" s="59">
        <v>8</v>
      </c>
      <c r="B11" s="45">
        <v>199</v>
      </c>
      <c r="C11" s="45">
        <v>0</v>
      </c>
      <c r="D11" s="45">
        <v>79</v>
      </c>
      <c r="E11" s="45">
        <v>-129</v>
      </c>
      <c r="F11" s="45"/>
      <c r="G11" s="60"/>
      <c r="H11" s="60"/>
      <c r="I11" s="60">
        <v>1</v>
      </c>
      <c r="J11" s="60"/>
      <c r="K11" s="45"/>
      <c r="L11" s="45">
        <v>0</v>
      </c>
      <c r="M11" s="45">
        <v>1</v>
      </c>
      <c r="N11" s="45">
        <v>0</v>
      </c>
      <c r="O11" s="45">
        <v>0</v>
      </c>
      <c r="P11" s="45">
        <v>0</v>
      </c>
      <c r="Q11" s="45">
        <f t="shared" si="0"/>
        <v>199</v>
      </c>
      <c r="R11" s="45">
        <f t="shared" si="0"/>
        <v>1</v>
      </c>
      <c r="S11" s="45">
        <f t="shared" si="0"/>
        <v>80</v>
      </c>
      <c r="T11" s="45">
        <f t="shared" si="1"/>
        <v>-129</v>
      </c>
      <c r="U11" s="45">
        <f t="shared" si="2"/>
        <v>0</v>
      </c>
      <c r="V11" s="59">
        <v>8</v>
      </c>
      <c r="W11" s="61"/>
      <c r="X11" s="45"/>
      <c r="Y11" s="45"/>
      <c r="Z11" s="45"/>
      <c r="AA11" s="45"/>
      <c r="AB11" s="61"/>
      <c r="AC11" s="45"/>
      <c r="AD11" s="45"/>
      <c r="AE11" s="63"/>
      <c r="AF11" s="63"/>
    </row>
    <row r="12" spans="1:32" s="54" customFormat="1" x14ac:dyDescent="0.25">
      <c r="A12" s="50">
        <v>9</v>
      </c>
      <c r="B12" s="51">
        <v>199</v>
      </c>
      <c r="C12" s="51"/>
      <c r="D12" s="51">
        <v>79</v>
      </c>
      <c r="E12" s="51">
        <v>-129</v>
      </c>
      <c r="F12" s="51"/>
      <c r="G12" s="52"/>
      <c r="H12" s="52"/>
      <c r="I12" s="52">
        <v>1</v>
      </c>
      <c r="J12" s="52"/>
      <c r="K12" s="51"/>
      <c r="L12" s="51">
        <v>0</v>
      </c>
      <c r="M12" s="51">
        <v>1</v>
      </c>
      <c r="N12" s="51">
        <v>0</v>
      </c>
      <c r="O12" s="51">
        <v>0</v>
      </c>
      <c r="P12" s="51"/>
      <c r="Q12" s="51">
        <f t="shared" si="0"/>
        <v>199</v>
      </c>
      <c r="R12" s="51">
        <f t="shared" si="0"/>
        <v>1</v>
      </c>
      <c r="S12" s="51">
        <f t="shared" si="0"/>
        <v>80</v>
      </c>
      <c r="T12" s="51">
        <f t="shared" si="1"/>
        <v>-129</v>
      </c>
      <c r="U12" s="51">
        <f t="shared" si="2"/>
        <v>0</v>
      </c>
      <c r="V12" s="50">
        <v>9</v>
      </c>
      <c r="W12" s="53"/>
      <c r="X12" s="51"/>
      <c r="Y12" s="51"/>
      <c r="Z12" s="51"/>
      <c r="AA12" s="51"/>
      <c r="AB12" s="53"/>
      <c r="AC12" s="51"/>
      <c r="AD12" s="51"/>
      <c r="AE12" s="57"/>
      <c r="AF12" s="57"/>
    </row>
    <row r="13" spans="1:32" s="64" customFormat="1" x14ac:dyDescent="0.25">
      <c r="A13" s="59">
        <v>10</v>
      </c>
      <c r="B13" s="45">
        <v>409</v>
      </c>
      <c r="C13" s="45"/>
      <c r="D13" s="45">
        <v>827</v>
      </c>
      <c r="E13" s="45">
        <v>-2814</v>
      </c>
      <c r="F13" s="45"/>
      <c r="G13" s="60"/>
      <c r="H13" s="60"/>
      <c r="I13" s="60"/>
      <c r="J13" s="60"/>
      <c r="K13" s="45"/>
      <c r="L13" s="45">
        <v>0</v>
      </c>
      <c r="M13" s="45">
        <v>1</v>
      </c>
      <c r="N13" s="45">
        <v>0</v>
      </c>
      <c r="O13" s="45">
        <v>0</v>
      </c>
      <c r="P13" s="45"/>
      <c r="Q13" s="45">
        <f t="shared" si="0"/>
        <v>409</v>
      </c>
      <c r="R13" s="45">
        <f t="shared" si="0"/>
        <v>1</v>
      </c>
      <c r="S13" s="62">
        <f>D13+I13+N13</f>
        <v>827</v>
      </c>
      <c r="T13" s="45">
        <f t="shared" si="1"/>
        <v>-2814</v>
      </c>
      <c r="U13" s="45">
        <f t="shared" si="2"/>
        <v>0</v>
      </c>
      <c r="V13" s="59">
        <v>10</v>
      </c>
      <c r="W13" s="61"/>
      <c r="X13" s="45"/>
      <c r="Y13" s="45"/>
      <c r="Z13" s="45"/>
      <c r="AA13" s="45"/>
      <c r="AB13" s="61"/>
      <c r="AC13" s="45"/>
      <c r="AD13" s="45"/>
      <c r="AE13" s="63"/>
      <c r="AF13" s="63"/>
    </row>
    <row r="14" spans="1:32" s="54" customFormat="1" x14ac:dyDescent="0.25">
      <c r="A14" s="50">
        <v>11</v>
      </c>
      <c r="B14" s="51">
        <v>0</v>
      </c>
      <c r="C14" s="51">
        <v>-210</v>
      </c>
      <c r="D14" s="51">
        <v>827</v>
      </c>
      <c r="E14" s="51">
        <v>-2754</v>
      </c>
      <c r="F14" s="51"/>
      <c r="G14" s="52">
        <v>27</v>
      </c>
      <c r="H14" s="52">
        <v>0</v>
      </c>
      <c r="I14" s="52">
        <v>-2851</v>
      </c>
      <c r="J14" s="52">
        <v>-1749</v>
      </c>
      <c r="K14" s="51"/>
      <c r="L14" s="51">
        <v>0</v>
      </c>
      <c r="M14" s="51">
        <v>1</v>
      </c>
      <c r="N14" s="51">
        <v>1</v>
      </c>
      <c r="O14" s="51">
        <v>0</v>
      </c>
      <c r="P14" s="51"/>
      <c r="Q14" s="51">
        <f t="shared" si="0"/>
        <v>27</v>
      </c>
      <c r="R14" s="51">
        <f t="shared" si="0"/>
        <v>-209</v>
      </c>
      <c r="S14" s="51">
        <f t="shared" si="0"/>
        <v>-2023</v>
      </c>
      <c r="T14" s="51">
        <f t="shared" si="1"/>
        <v>-4503</v>
      </c>
      <c r="U14" s="51">
        <f t="shared" si="2"/>
        <v>0</v>
      </c>
      <c r="V14" s="50">
        <v>11</v>
      </c>
      <c r="W14" s="53"/>
      <c r="X14" s="51"/>
      <c r="Y14" s="51"/>
      <c r="Z14" s="51"/>
      <c r="AA14" s="51"/>
      <c r="AB14" s="53"/>
      <c r="AC14" s="51"/>
      <c r="AD14" s="51"/>
      <c r="AE14" s="57"/>
      <c r="AF14" s="57"/>
    </row>
    <row r="15" spans="1:32" s="64" customFormat="1" x14ac:dyDescent="0.25">
      <c r="A15" s="59">
        <v>12</v>
      </c>
      <c r="B15" s="45">
        <v>124</v>
      </c>
      <c r="C15" s="45"/>
      <c r="D15" s="45"/>
      <c r="E15" s="45">
        <v>-124</v>
      </c>
      <c r="F15" s="45"/>
      <c r="G15" s="60"/>
      <c r="H15" s="60"/>
      <c r="I15" s="60"/>
      <c r="J15" s="60">
        <v>-182</v>
      </c>
      <c r="K15" s="45"/>
      <c r="L15" s="45">
        <v>0</v>
      </c>
      <c r="M15" s="45">
        <v>1</v>
      </c>
      <c r="N15" s="45">
        <v>0</v>
      </c>
      <c r="O15" s="58">
        <v>0</v>
      </c>
      <c r="P15" s="45"/>
      <c r="Q15" s="45">
        <f t="shared" si="0"/>
        <v>124</v>
      </c>
      <c r="R15" s="45">
        <f t="shared" si="0"/>
        <v>1</v>
      </c>
      <c r="S15" s="45">
        <f t="shared" si="0"/>
        <v>0</v>
      </c>
      <c r="T15" s="45">
        <f t="shared" si="1"/>
        <v>-306</v>
      </c>
      <c r="U15" s="45">
        <f t="shared" si="2"/>
        <v>0</v>
      </c>
      <c r="V15" s="59">
        <v>12</v>
      </c>
      <c r="W15" s="61"/>
      <c r="X15" s="45"/>
      <c r="Y15" s="45"/>
      <c r="Z15" s="45"/>
      <c r="AA15" s="45"/>
      <c r="AB15" s="61"/>
      <c r="AC15" s="45"/>
      <c r="AD15" s="45"/>
      <c r="AE15" s="63"/>
      <c r="AF15" s="63"/>
    </row>
    <row r="16" spans="1:32" s="54" customFormat="1" x14ac:dyDescent="0.25">
      <c r="A16" s="50">
        <v>13</v>
      </c>
      <c r="B16" s="51">
        <v>1</v>
      </c>
      <c r="C16" s="51"/>
      <c r="D16" s="51">
        <v>531</v>
      </c>
      <c r="E16" s="51">
        <v>377</v>
      </c>
      <c r="F16" s="51"/>
      <c r="G16" s="52"/>
      <c r="H16" s="52"/>
      <c r="I16" s="52"/>
      <c r="J16" s="52"/>
      <c r="K16" s="51"/>
      <c r="L16" s="51">
        <v>0</v>
      </c>
      <c r="M16" s="51">
        <v>1</v>
      </c>
      <c r="N16" s="51">
        <v>0</v>
      </c>
      <c r="O16" s="51">
        <v>0</v>
      </c>
      <c r="P16" s="51"/>
      <c r="Q16" s="51">
        <f t="shared" si="0"/>
        <v>1</v>
      </c>
      <c r="R16" s="51">
        <f t="shared" si="0"/>
        <v>1</v>
      </c>
      <c r="S16" s="51">
        <f t="shared" si="0"/>
        <v>531</v>
      </c>
      <c r="T16" s="51">
        <f t="shared" si="1"/>
        <v>377</v>
      </c>
      <c r="U16" s="51">
        <f t="shared" si="2"/>
        <v>0</v>
      </c>
      <c r="V16" s="50">
        <v>13</v>
      </c>
      <c r="W16" s="53"/>
      <c r="X16" s="51"/>
      <c r="Y16" s="51"/>
      <c r="Z16" s="51"/>
      <c r="AA16" s="51"/>
      <c r="AB16" s="53"/>
      <c r="AC16" s="51"/>
      <c r="AD16" s="51"/>
      <c r="AE16" s="57"/>
      <c r="AF16" s="57"/>
    </row>
    <row r="17" spans="1:32" s="64" customFormat="1" x14ac:dyDescent="0.25">
      <c r="A17" s="59">
        <v>14</v>
      </c>
      <c r="B17" s="45">
        <v>-2101</v>
      </c>
      <c r="C17" s="45">
        <v>1</v>
      </c>
      <c r="D17" s="45">
        <v>225</v>
      </c>
      <c r="E17" s="45">
        <v>1300</v>
      </c>
      <c r="F17" s="45"/>
      <c r="G17" s="60"/>
      <c r="H17" s="60"/>
      <c r="I17" s="60"/>
      <c r="J17" s="60">
        <v>594</v>
      </c>
      <c r="K17" s="45"/>
      <c r="L17" s="45">
        <v>0</v>
      </c>
      <c r="M17" s="45">
        <v>1</v>
      </c>
      <c r="N17" s="45">
        <v>0</v>
      </c>
      <c r="O17" s="45">
        <v>0</v>
      </c>
      <c r="P17" s="45"/>
      <c r="Q17" s="45">
        <f t="shared" si="0"/>
        <v>-2101</v>
      </c>
      <c r="R17" s="45">
        <f t="shared" si="0"/>
        <v>2</v>
      </c>
      <c r="S17" s="45">
        <f t="shared" si="0"/>
        <v>225</v>
      </c>
      <c r="T17" s="45">
        <f t="shared" si="1"/>
        <v>1894</v>
      </c>
      <c r="U17" s="45">
        <f t="shared" si="2"/>
        <v>0</v>
      </c>
      <c r="V17" s="59">
        <v>14</v>
      </c>
      <c r="W17" s="61"/>
      <c r="X17" s="45"/>
      <c r="Y17" s="45"/>
      <c r="Z17" s="45"/>
      <c r="AA17" s="45"/>
      <c r="AB17" s="61"/>
      <c r="AC17" s="45"/>
      <c r="AD17" s="45"/>
      <c r="AE17" s="63"/>
      <c r="AF17" s="63"/>
    </row>
    <row r="18" spans="1:32" s="54" customFormat="1" x14ac:dyDescent="0.25">
      <c r="A18" s="50">
        <v>15</v>
      </c>
      <c r="B18" s="51">
        <v>-2101</v>
      </c>
      <c r="C18" s="51">
        <v>1</v>
      </c>
      <c r="D18" s="51">
        <v>225</v>
      </c>
      <c r="E18" s="51">
        <v>1300</v>
      </c>
      <c r="F18" s="51"/>
      <c r="G18" s="52"/>
      <c r="H18" s="52"/>
      <c r="I18" s="52"/>
      <c r="J18" s="52">
        <v>594</v>
      </c>
      <c r="K18" s="51"/>
      <c r="L18" s="51">
        <v>0</v>
      </c>
      <c r="M18" s="51">
        <v>1</v>
      </c>
      <c r="N18" s="51">
        <v>0</v>
      </c>
      <c r="O18" s="51">
        <v>0</v>
      </c>
      <c r="P18" s="51"/>
      <c r="Q18" s="51">
        <f t="shared" si="0"/>
        <v>-2101</v>
      </c>
      <c r="R18" s="51">
        <f t="shared" si="0"/>
        <v>2</v>
      </c>
      <c r="S18" s="51">
        <f t="shared" si="0"/>
        <v>225</v>
      </c>
      <c r="T18" s="51">
        <f t="shared" si="1"/>
        <v>1894</v>
      </c>
      <c r="U18" s="51">
        <f t="shared" si="2"/>
        <v>0</v>
      </c>
      <c r="V18" s="50">
        <v>15</v>
      </c>
      <c r="W18" s="53"/>
      <c r="X18" s="51"/>
      <c r="Y18" s="51"/>
      <c r="Z18" s="51"/>
      <c r="AA18" s="51"/>
      <c r="AB18" s="53"/>
      <c r="AC18" s="51"/>
      <c r="AD18" s="51"/>
      <c r="AE18" s="57"/>
      <c r="AF18" s="57"/>
    </row>
    <row r="19" spans="1:32" s="64" customFormat="1" x14ac:dyDescent="0.25">
      <c r="A19" s="59">
        <v>16</v>
      </c>
      <c r="B19" s="45">
        <v>-2101</v>
      </c>
      <c r="C19" s="45">
        <v>1</v>
      </c>
      <c r="D19" s="45">
        <v>225</v>
      </c>
      <c r="E19" s="45">
        <v>1300</v>
      </c>
      <c r="F19" s="45"/>
      <c r="G19" s="60"/>
      <c r="H19" s="60"/>
      <c r="I19" s="60"/>
      <c r="J19" s="60">
        <v>594</v>
      </c>
      <c r="K19" s="45"/>
      <c r="L19" s="45">
        <v>0</v>
      </c>
      <c r="M19" s="45">
        <v>1</v>
      </c>
      <c r="N19" s="45">
        <v>0</v>
      </c>
      <c r="O19" s="45">
        <v>0</v>
      </c>
      <c r="P19" s="45"/>
      <c r="Q19" s="45">
        <f t="shared" si="0"/>
        <v>-2101</v>
      </c>
      <c r="R19" s="45">
        <f t="shared" si="0"/>
        <v>2</v>
      </c>
      <c r="S19" s="45">
        <f t="shared" si="0"/>
        <v>225</v>
      </c>
      <c r="T19" s="45">
        <f t="shared" si="1"/>
        <v>1894</v>
      </c>
      <c r="U19" s="45">
        <f t="shared" si="2"/>
        <v>0</v>
      </c>
      <c r="V19" s="59">
        <v>16</v>
      </c>
      <c r="W19" s="61"/>
      <c r="X19" s="45"/>
      <c r="Y19" s="45"/>
      <c r="Z19" s="45"/>
      <c r="AA19" s="45"/>
      <c r="AB19" s="61"/>
      <c r="AC19" s="45"/>
      <c r="AD19" s="45"/>
      <c r="AE19" s="63"/>
      <c r="AF19" s="63"/>
    </row>
    <row r="20" spans="1:32" s="54" customFormat="1" x14ac:dyDescent="0.25">
      <c r="A20" s="50">
        <v>17</v>
      </c>
      <c r="B20" s="51">
        <v>219</v>
      </c>
      <c r="C20" s="51">
        <v>0</v>
      </c>
      <c r="D20" s="51">
        <v>1167</v>
      </c>
      <c r="E20" s="51">
        <v>13298</v>
      </c>
      <c r="F20" s="51"/>
      <c r="G20" s="52"/>
      <c r="H20" s="52"/>
      <c r="I20" s="52"/>
      <c r="J20" s="52">
        <v>-740</v>
      </c>
      <c r="K20" s="51"/>
      <c r="L20" s="51">
        <v>0</v>
      </c>
      <c r="M20" s="51">
        <v>1</v>
      </c>
      <c r="N20" s="51">
        <v>0</v>
      </c>
      <c r="O20" s="51">
        <v>-1</v>
      </c>
      <c r="P20" s="51"/>
      <c r="Q20" s="51">
        <f t="shared" si="0"/>
        <v>219</v>
      </c>
      <c r="R20" s="51">
        <f t="shared" si="0"/>
        <v>1</v>
      </c>
      <c r="S20" s="51">
        <f t="shared" si="0"/>
        <v>1167</v>
      </c>
      <c r="T20" s="51">
        <f t="shared" si="1"/>
        <v>12557</v>
      </c>
      <c r="U20" s="51">
        <f t="shared" si="2"/>
        <v>0</v>
      </c>
      <c r="V20" s="50">
        <v>17</v>
      </c>
      <c r="W20" s="53"/>
      <c r="X20" s="51"/>
      <c r="Y20" s="51"/>
      <c r="Z20" s="51"/>
      <c r="AA20" s="51"/>
      <c r="AB20" s="53"/>
      <c r="AC20" s="51"/>
      <c r="AD20" s="51"/>
      <c r="AE20" s="57"/>
      <c r="AF20" s="57"/>
    </row>
    <row r="21" spans="1:32" s="64" customFormat="1" x14ac:dyDescent="0.25">
      <c r="A21" s="59">
        <v>18</v>
      </c>
      <c r="B21" s="45">
        <v>419</v>
      </c>
      <c r="C21" s="45"/>
      <c r="D21" s="45">
        <v>1710</v>
      </c>
      <c r="E21" s="45">
        <v>3359</v>
      </c>
      <c r="F21" s="45"/>
      <c r="G21" s="60"/>
      <c r="H21" s="60"/>
      <c r="I21" s="60"/>
      <c r="J21" s="60">
        <v>-16657</v>
      </c>
      <c r="K21" s="45"/>
      <c r="L21" s="45">
        <v>0</v>
      </c>
      <c r="M21" s="45">
        <v>2</v>
      </c>
      <c r="N21" s="45">
        <v>0</v>
      </c>
      <c r="O21" s="45">
        <v>2</v>
      </c>
      <c r="P21" s="45"/>
      <c r="Q21" s="45">
        <f t="shared" si="0"/>
        <v>419</v>
      </c>
      <c r="R21" s="45">
        <f t="shared" si="0"/>
        <v>2</v>
      </c>
      <c r="S21" s="45">
        <f t="shared" si="0"/>
        <v>1710</v>
      </c>
      <c r="T21" s="45">
        <f t="shared" si="1"/>
        <v>-13296</v>
      </c>
      <c r="U21" s="45">
        <f t="shared" si="2"/>
        <v>0</v>
      </c>
      <c r="V21" s="59">
        <v>18</v>
      </c>
      <c r="W21" s="61"/>
      <c r="X21" s="45"/>
      <c r="Y21" s="45"/>
      <c r="Z21" s="45"/>
      <c r="AA21" s="45"/>
      <c r="AB21" s="61"/>
      <c r="AC21" s="45"/>
      <c r="AD21" s="45"/>
      <c r="AE21" s="63"/>
      <c r="AF21" s="63"/>
    </row>
    <row r="22" spans="1:32" s="54" customFormat="1" x14ac:dyDescent="0.25">
      <c r="A22" s="50">
        <v>19</v>
      </c>
      <c r="B22" s="51">
        <v>-81</v>
      </c>
      <c r="C22" s="51">
        <v>683</v>
      </c>
      <c r="D22" s="51">
        <v>453</v>
      </c>
      <c r="E22" s="51">
        <v>0</v>
      </c>
      <c r="F22" s="51"/>
      <c r="G22" s="52"/>
      <c r="H22" s="52"/>
      <c r="I22" s="52">
        <v>-1</v>
      </c>
      <c r="J22" s="52">
        <v>14606</v>
      </c>
      <c r="K22" s="51"/>
      <c r="L22" s="51">
        <v>0</v>
      </c>
      <c r="M22" s="51">
        <v>1</v>
      </c>
      <c r="N22" s="51">
        <v>-60</v>
      </c>
      <c r="O22" s="51">
        <v>-1</v>
      </c>
      <c r="P22" s="51"/>
      <c r="Q22" s="51">
        <f t="shared" si="0"/>
        <v>-81</v>
      </c>
      <c r="R22" s="51">
        <f t="shared" si="0"/>
        <v>684</v>
      </c>
      <c r="S22" s="51">
        <f t="shared" si="0"/>
        <v>392</v>
      </c>
      <c r="T22" s="51">
        <f t="shared" si="1"/>
        <v>14605</v>
      </c>
      <c r="U22" s="51">
        <f t="shared" si="2"/>
        <v>0</v>
      </c>
      <c r="V22" s="50">
        <v>19</v>
      </c>
      <c r="W22" s="53"/>
      <c r="X22" s="51"/>
      <c r="Y22" s="51"/>
      <c r="Z22" s="51"/>
      <c r="AA22" s="51"/>
      <c r="AB22" s="53"/>
      <c r="AC22" s="51"/>
      <c r="AD22" s="51"/>
      <c r="AE22" s="57"/>
      <c r="AF22" s="57"/>
    </row>
    <row r="23" spans="1:32" s="64" customFormat="1" x14ac:dyDescent="0.25">
      <c r="A23" s="59">
        <v>20</v>
      </c>
      <c r="B23" s="45">
        <v>3641</v>
      </c>
      <c r="C23" s="45">
        <v>9783</v>
      </c>
      <c r="D23" s="45">
        <v>863</v>
      </c>
      <c r="E23" s="45">
        <v>8501</v>
      </c>
      <c r="F23" s="45"/>
      <c r="G23" s="60"/>
      <c r="H23" s="60"/>
      <c r="I23" s="60"/>
      <c r="J23" s="60">
        <v>3218</v>
      </c>
      <c r="K23" s="45"/>
      <c r="L23" s="45">
        <v>0</v>
      </c>
      <c r="M23" s="45">
        <v>1</v>
      </c>
      <c r="N23" s="45">
        <v>0</v>
      </c>
      <c r="O23" s="45">
        <v>0</v>
      </c>
      <c r="P23" s="45"/>
      <c r="Q23" s="45">
        <f t="shared" si="0"/>
        <v>3641</v>
      </c>
      <c r="R23" s="45">
        <f t="shared" si="0"/>
        <v>9784</v>
      </c>
      <c r="S23" s="45">
        <f t="shared" si="0"/>
        <v>863</v>
      </c>
      <c r="T23" s="45">
        <f t="shared" si="1"/>
        <v>11719</v>
      </c>
      <c r="U23" s="45">
        <f t="shared" si="2"/>
        <v>0</v>
      </c>
      <c r="V23" s="59">
        <v>20</v>
      </c>
      <c r="W23" s="61"/>
      <c r="X23" s="45"/>
      <c r="Y23" s="45"/>
      <c r="Z23" s="45"/>
      <c r="AA23" s="45"/>
      <c r="AB23" s="61"/>
      <c r="AC23" s="45"/>
      <c r="AD23" s="45"/>
      <c r="AE23" s="63"/>
      <c r="AF23" s="63"/>
    </row>
    <row r="24" spans="1:32" s="54" customFormat="1" x14ac:dyDescent="0.25">
      <c r="A24" s="50">
        <v>21</v>
      </c>
      <c r="B24" s="51">
        <v>161</v>
      </c>
      <c r="C24" s="51">
        <v>783</v>
      </c>
      <c r="D24" s="51">
        <v>3641</v>
      </c>
      <c r="E24" s="51">
        <v>8959</v>
      </c>
      <c r="F24" s="51"/>
      <c r="G24" s="52">
        <v>5000</v>
      </c>
      <c r="H24" s="52"/>
      <c r="I24" s="52">
        <v>5000</v>
      </c>
      <c r="J24" s="52">
        <v>5732</v>
      </c>
      <c r="K24" s="51"/>
      <c r="L24" s="51">
        <v>0</v>
      </c>
      <c r="M24" s="51">
        <v>1</v>
      </c>
      <c r="N24" s="51">
        <v>0</v>
      </c>
      <c r="O24" s="51">
        <v>0</v>
      </c>
      <c r="P24" s="51"/>
      <c r="Q24" s="51">
        <f t="shared" si="0"/>
        <v>5161</v>
      </c>
      <c r="R24" s="51">
        <f t="shared" si="0"/>
        <v>784</v>
      </c>
      <c r="S24" s="51">
        <f t="shared" si="0"/>
        <v>8641</v>
      </c>
      <c r="T24" s="51">
        <f t="shared" si="1"/>
        <v>14691</v>
      </c>
      <c r="U24" s="51">
        <f t="shared" si="2"/>
        <v>0</v>
      </c>
      <c r="V24" s="50">
        <v>21</v>
      </c>
      <c r="W24" s="53"/>
      <c r="X24" s="51"/>
      <c r="Y24" s="51"/>
      <c r="Z24" s="51"/>
      <c r="AA24" s="51"/>
      <c r="AB24" s="53"/>
      <c r="AC24" s="51"/>
      <c r="AD24" s="51"/>
      <c r="AE24" s="57"/>
      <c r="AF24" s="57"/>
    </row>
    <row r="25" spans="1:32" s="64" customFormat="1" x14ac:dyDescent="0.25">
      <c r="A25" s="59">
        <v>22</v>
      </c>
      <c r="B25" s="45">
        <v>161</v>
      </c>
      <c r="C25" s="45">
        <v>783</v>
      </c>
      <c r="D25" s="45">
        <v>3641</v>
      </c>
      <c r="E25" s="45">
        <v>8959</v>
      </c>
      <c r="F25" s="45"/>
      <c r="G25" s="60">
        <v>5000</v>
      </c>
      <c r="H25" s="60"/>
      <c r="I25" s="60">
        <v>5000</v>
      </c>
      <c r="J25" s="60">
        <v>5732</v>
      </c>
      <c r="K25" s="45"/>
      <c r="L25" s="45">
        <v>0</v>
      </c>
      <c r="M25" s="45">
        <v>1</v>
      </c>
      <c r="N25" s="45">
        <v>0</v>
      </c>
      <c r="O25" s="45">
        <v>0</v>
      </c>
      <c r="P25" s="45"/>
      <c r="Q25" s="45">
        <f t="shared" si="0"/>
        <v>5161</v>
      </c>
      <c r="R25" s="45">
        <f t="shared" si="0"/>
        <v>784</v>
      </c>
      <c r="S25" s="45">
        <f t="shared" si="0"/>
        <v>8641</v>
      </c>
      <c r="T25" s="45">
        <f t="shared" si="1"/>
        <v>14691</v>
      </c>
      <c r="U25" s="45">
        <f t="shared" si="2"/>
        <v>0</v>
      </c>
      <c r="V25" s="59">
        <v>22</v>
      </c>
      <c r="W25" s="61"/>
      <c r="X25" s="45"/>
      <c r="Y25" s="45"/>
      <c r="Z25" s="45"/>
      <c r="AA25" s="45"/>
      <c r="AB25" s="61"/>
      <c r="AC25" s="45"/>
      <c r="AD25" s="45"/>
      <c r="AE25" s="63"/>
      <c r="AF25" s="63"/>
    </row>
    <row r="26" spans="1:32" s="54" customFormat="1" x14ac:dyDescent="0.25">
      <c r="A26" s="50">
        <v>23</v>
      </c>
      <c r="B26" s="51">
        <v>161</v>
      </c>
      <c r="C26" s="51">
        <v>783</v>
      </c>
      <c r="D26" s="51">
        <v>3641</v>
      </c>
      <c r="E26" s="51">
        <v>8959</v>
      </c>
      <c r="F26" s="51"/>
      <c r="G26" s="52">
        <v>5000</v>
      </c>
      <c r="H26" s="52"/>
      <c r="I26" s="52">
        <v>5000</v>
      </c>
      <c r="J26" s="52">
        <v>3653</v>
      </c>
      <c r="K26" s="51"/>
      <c r="L26" s="51">
        <v>0</v>
      </c>
      <c r="M26" s="51">
        <v>1</v>
      </c>
      <c r="N26" s="51">
        <v>0</v>
      </c>
      <c r="O26" s="51">
        <v>0</v>
      </c>
      <c r="P26" s="51"/>
      <c r="Q26" s="51">
        <f t="shared" si="0"/>
        <v>5161</v>
      </c>
      <c r="R26" s="51">
        <f t="shared" si="0"/>
        <v>784</v>
      </c>
      <c r="S26" s="51">
        <f t="shared" si="0"/>
        <v>8641</v>
      </c>
      <c r="T26" s="51">
        <f t="shared" si="1"/>
        <v>12612</v>
      </c>
      <c r="U26" s="51">
        <f t="shared" si="2"/>
        <v>0</v>
      </c>
      <c r="V26" s="50">
        <v>23</v>
      </c>
      <c r="W26" s="53"/>
      <c r="X26" s="51"/>
      <c r="Y26" s="51"/>
      <c r="Z26" s="51"/>
      <c r="AA26" s="51"/>
      <c r="AB26" s="53"/>
      <c r="AC26" s="51"/>
      <c r="AD26" s="51"/>
      <c r="AE26" s="57"/>
      <c r="AF26" s="57"/>
    </row>
    <row r="27" spans="1:32" s="64" customFormat="1" x14ac:dyDescent="0.25">
      <c r="A27" s="59">
        <v>24</v>
      </c>
      <c r="B27" s="45">
        <v>-15</v>
      </c>
      <c r="C27" s="45">
        <v>-17</v>
      </c>
      <c r="D27" s="45">
        <v>-1713</v>
      </c>
      <c r="E27" s="45">
        <v>1870</v>
      </c>
      <c r="F27" s="45"/>
      <c r="G27" s="60"/>
      <c r="H27" s="60"/>
      <c r="I27" s="60">
        <v>-4894</v>
      </c>
      <c r="J27" s="60">
        <v>-3666</v>
      </c>
      <c r="K27" s="45"/>
      <c r="L27" s="45">
        <v>0</v>
      </c>
      <c r="M27" s="45">
        <v>1</v>
      </c>
      <c r="N27" s="45">
        <v>0</v>
      </c>
      <c r="O27" s="45">
        <v>0</v>
      </c>
      <c r="P27" s="45"/>
      <c r="Q27" s="45">
        <f t="shared" si="0"/>
        <v>-15</v>
      </c>
      <c r="R27" s="45">
        <f t="shared" si="0"/>
        <v>-16</v>
      </c>
      <c r="S27" s="45">
        <f t="shared" si="0"/>
        <v>-6607</v>
      </c>
      <c r="T27" s="45">
        <f t="shared" si="1"/>
        <v>-1796</v>
      </c>
      <c r="U27" s="45">
        <f t="shared" si="2"/>
        <v>0</v>
      </c>
      <c r="V27" s="59">
        <v>24</v>
      </c>
      <c r="W27" s="61"/>
      <c r="X27" s="45"/>
      <c r="Y27" s="45"/>
      <c r="Z27" s="45"/>
      <c r="AA27" s="45"/>
      <c r="AB27" s="61"/>
      <c r="AC27" s="45"/>
      <c r="AD27" s="45"/>
      <c r="AE27" s="63"/>
      <c r="AF27" s="63"/>
    </row>
    <row r="28" spans="1:32" s="54" customFormat="1" x14ac:dyDescent="0.25">
      <c r="A28" s="50">
        <v>25</v>
      </c>
      <c r="B28" s="51">
        <v>205</v>
      </c>
      <c r="C28" s="51">
        <v>-217</v>
      </c>
      <c r="D28" s="51">
        <v>1365</v>
      </c>
      <c r="E28" s="51">
        <v>189</v>
      </c>
      <c r="F28" s="51"/>
      <c r="G28" s="52"/>
      <c r="H28" s="52"/>
      <c r="I28" s="52">
        <v>-1</v>
      </c>
      <c r="J28" s="52">
        <v>413</v>
      </c>
      <c r="K28" s="51">
        <v>1</v>
      </c>
      <c r="L28" s="51">
        <v>0</v>
      </c>
      <c r="M28" s="51">
        <v>1</v>
      </c>
      <c r="N28" s="51">
        <v>0</v>
      </c>
      <c r="O28" s="51">
        <v>0</v>
      </c>
      <c r="P28" s="51"/>
      <c r="Q28" s="51">
        <f t="shared" si="0"/>
        <v>205</v>
      </c>
      <c r="R28" s="51">
        <f t="shared" si="0"/>
        <v>-216</v>
      </c>
      <c r="S28" s="51">
        <f t="shared" si="0"/>
        <v>1364</v>
      </c>
      <c r="T28" s="51">
        <f t="shared" si="1"/>
        <v>602</v>
      </c>
      <c r="U28" s="51">
        <f t="shared" si="2"/>
        <v>1</v>
      </c>
      <c r="V28" s="50">
        <v>25</v>
      </c>
      <c r="W28" s="53"/>
      <c r="X28" s="51"/>
      <c r="Y28" s="51"/>
      <c r="Z28" s="51"/>
      <c r="AA28" s="51"/>
      <c r="AB28" s="53"/>
      <c r="AC28" s="51"/>
      <c r="AD28" s="51"/>
      <c r="AE28" s="57"/>
      <c r="AF28" s="57"/>
    </row>
    <row r="29" spans="1:32" s="64" customFormat="1" x14ac:dyDescent="0.25">
      <c r="A29" s="59">
        <v>26</v>
      </c>
      <c r="B29" s="45">
        <v>3985</v>
      </c>
      <c r="C29" s="45">
        <v>-3099</v>
      </c>
      <c r="D29" s="45">
        <v>-2373</v>
      </c>
      <c r="E29" s="45">
        <v>1482</v>
      </c>
      <c r="F29" s="45"/>
      <c r="G29" s="60"/>
      <c r="H29" s="60"/>
      <c r="I29" s="60"/>
      <c r="J29" s="60">
        <v>215</v>
      </c>
      <c r="K29" s="45"/>
      <c r="L29" s="45">
        <v>0</v>
      </c>
      <c r="M29" s="45">
        <v>1</v>
      </c>
      <c r="N29" s="45">
        <v>0</v>
      </c>
      <c r="O29" s="45">
        <v>0</v>
      </c>
      <c r="P29" s="45"/>
      <c r="Q29" s="45">
        <f t="shared" si="0"/>
        <v>3985</v>
      </c>
      <c r="R29" s="45">
        <f t="shared" si="0"/>
        <v>-3098</v>
      </c>
      <c r="S29" s="45">
        <f t="shared" si="0"/>
        <v>-2373</v>
      </c>
      <c r="T29" s="45">
        <f t="shared" si="1"/>
        <v>1697</v>
      </c>
      <c r="U29" s="45">
        <f t="shared" si="2"/>
        <v>0</v>
      </c>
      <c r="V29" s="59">
        <v>26</v>
      </c>
      <c r="W29" s="61"/>
      <c r="X29" s="45"/>
      <c r="Y29" s="45"/>
      <c r="Z29" s="45"/>
      <c r="AA29" s="45"/>
      <c r="AB29" s="61"/>
      <c r="AC29" s="45"/>
      <c r="AD29" s="45"/>
      <c r="AE29" s="63"/>
      <c r="AF29" s="63"/>
    </row>
    <row r="30" spans="1:32" s="54" customFormat="1" x14ac:dyDescent="0.25">
      <c r="A30" s="50">
        <v>27</v>
      </c>
      <c r="B30" s="51">
        <v>-7836</v>
      </c>
      <c r="C30" s="51">
        <v>-3767</v>
      </c>
      <c r="D30" s="51">
        <v>-7408</v>
      </c>
      <c r="E30" s="51">
        <v>-32174</v>
      </c>
      <c r="F30" s="51"/>
      <c r="G30" s="52"/>
      <c r="H30" s="52"/>
      <c r="I30" s="52"/>
      <c r="J30" s="52">
        <v>-14107</v>
      </c>
      <c r="K30" s="51">
        <v>-1</v>
      </c>
      <c r="L30" s="51">
        <v>0</v>
      </c>
      <c r="M30" s="51">
        <v>1</v>
      </c>
      <c r="N30" s="51">
        <v>0</v>
      </c>
      <c r="O30" s="51">
        <v>0</v>
      </c>
      <c r="P30" s="51"/>
      <c r="Q30" s="51">
        <f t="shared" si="0"/>
        <v>-7836</v>
      </c>
      <c r="R30" s="51">
        <f t="shared" si="0"/>
        <v>-3766</v>
      </c>
      <c r="S30" s="51">
        <f t="shared" si="0"/>
        <v>-7408</v>
      </c>
      <c r="T30" s="51">
        <f t="shared" si="1"/>
        <v>-46281</v>
      </c>
      <c r="U30" s="51">
        <f t="shared" si="2"/>
        <v>-1</v>
      </c>
      <c r="V30" s="50">
        <v>27</v>
      </c>
      <c r="W30" s="53"/>
      <c r="X30" s="51"/>
      <c r="Y30" s="51"/>
      <c r="Z30" s="51"/>
      <c r="AA30" s="51"/>
      <c r="AB30" s="53"/>
      <c r="AC30" s="51"/>
      <c r="AD30" s="51"/>
      <c r="AE30" s="57"/>
      <c r="AF30" s="57"/>
    </row>
    <row r="31" spans="1:32" s="64" customFormat="1" x14ac:dyDescent="0.25">
      <c r="A31" s="59">
        <v>28</v>
      </c>
      <c r="B31" s="45">
        <v>133</v>
      </c>
      <c r="C31" s="45">
        <v>233</v>
      </c>
      <c r="D31" s="45">
        <v>-88</v>
      </c>
      <c r="E31" s="45">
        <v>-450</v>
      </c>
      <c r="F31" s="45"/>
      <c r="G31" s="60"/>
      <c r="H31" s="60"/>
      <c r="I31" s="60">
        <v>5000</v>
      </c>
      <c r="J31" s="60">
        <v>11366</v>
      </c>
      <c r="K31" s="61"/>
      <c r="L31" s="45">
        <v>0</v>
      </c>
      <c r="M31" s="45">
        <v>1</v>
      </c>
      <c r="N31" s="45">
        <v>0</v>
      </c>
      <c r="O31" s="45">
        <v>0</v>
      </c>
      <c r="P31" s="45"/>
      <c r="Q31" s="45">
        <f t="shared" si="0"/>
        <v>133</v>
      </c>
      <c r="R31" s="45">
        <f t="shared" si="0"/>
        <v>234</v>
      </c>
      <c r="S31" s="45">
        <f t="shared" si="0"/>
        <v>4912</v>
      </c>
      <c r="T31" s="45">
        <f t="shared" si="1"/>
        <v>10916</v>
      </c>
      <c r="U31" s="45">
        <f t="shared" si="2"/>
        <v>0</v>
      </c>
      <c r="V31" s="59">
        <v>28</v>
      </c>
      <c r="W31" s="61"/>
      <c r="X31" s="45"/>
      <c r="Y31" s="45"/>
      <c r="Z31" s="45"/>
      <c r="AA31" s="45"/>
      <c r="AB31" s="61"/>
      <c r="AC31" s="45"/>
      <c r="AD31" s="45"/>
      <c r="AE31" s="63"/>
      <c r="AF31" s="63"/>
    </row>
    <row r="32" spans="1:32" s="54" customFormat="1" x14ac:dyDescent="0.25">
      <c r="A32" s="50">
        <v>29</v>
      </c>
      <c r="B32" s="51">
        <v>133</v>
      </c>
      <c r="C32" s="51">
        <v>233</v>
      </c>
      <c r="D32" s="51">
        <v>-88</v>
      </c>
      <c r="E32" s="51">
        <v>-450</v>
      </c>
      <c r="F32" s="51"/>
      <c r="G32" s="52"/>
      <c r="H32" s="52"/>
      <c r="I32" s="52">
        <v>5000</v>
      </c>
      <c r="J32" s="52">
        <v>11366</v>
      </c>
      <c r="K32" s="53"/>
      <c r="L32" s="51">
        <v>-1</v>
      </c>
      <c r="M32" s="51">
        <v>1</v>
      </c>
      <c r="N32" s="51">
        <v>0</v>
      </c>
      <c r="O32" s="51">
        <v>0</v>
      </c>
      <c r="P32" s="51"/>
      <c r="Q32" s="51">
        <f t="shared" si="0"/>
        <v>132</v>
      </c>
      <c r="R32" s="51">
        <f t="shared" si="0"/>
        <v>234</v>
      </c>
      <c r="S32" s="51">
        <f t="shared" si="0"/>
        <v>4912</v>
      </c>
      <c r="T32" s="51">
        <f t="shared" si="1"/>
        <v>10916</v>
      </c>
      <c r="U32" s="51">
        <f t="shared" si="2"/>
        <v>0</v>
      </c>
      <c r="V32" s="50">
        <v>29</v>
      </c>
      <c r="W32" s="53"/>
      <c r="X32" s="51"/>
      <c r="Y32" s="51"/>
      <c r="Z32" s="51"/>
      <c r="AA32" s="51"/>
      <c r="AB32" s="53"/>
      <c r="AC32" s="51"/>
      <c r="AD32" s="51"/>
      <c r="AE32" s="57"/>
      <c r="AF32" s="57"/>
    </row>
    <row r="33" spans="1:32" s="64" customFormat="1" x14ac:dyDescent="0.25">
      <c r="A33" s="59">
        <v>30</v>
      </c>
      <c r="B33" s="45">
        <v>133</v>
      </c>
      <c r="C33" s="45">
        <v>233</v>
      </c>
      <c r="D33" s="45">
        <v>-88</v>
      </c>
      <c r="E33" s="45">
        <v>-450</v>
      </c>
      <c r="F33" s="45"/>
      <c r="G33" s="60"/>
      <c r="H33" s="60"/>
      <c r="I33" s="60">
        <v>5000</v>
      </c>
      <c r="J33" s="60">
        <v>11366</v>
      </c>
      <c r="K33" s="61"/>
      <c r="L33" s="45">
        <v>-1</v>
      </c>
      <c r="M33" s="45">
        <v>1</v>
      </c>
      <c r="N33" s="45">
        <v>0</v>
      </c>
      <c r="O33" s="45">
        <v>0</v>
      </c>
      <c r="P33" s="45"/>
      <c r="Q33" s="45">
        <f t="shared" si="0"/>
        <v>132</v>
      </c>
      <c r="R33" s="45">
        <f t="shared" si="0"/>
        <v>234</v>
      </c>
      <c r="S33" s="45">
        <f t="shared" si="0"/>
        <v>4912</v>
      </c>
      <c r="T33" s="45">
        <f t="shared" si="1"/>
        <v>10916</v>
      </c>
      <c r="U33" s="45">
        <f t="shared" si="2"/>
        <v>0</v>
      </c>
      <c r="V33" s="59">
        <v>30</v>
      </c>
      <c r="W33" s="61"/>
      <c r="X33" s="45"/>
      <c r="Y33" s="45"/>
      <c r="Z33" s="45"/>
      <c r="AA33" s="45"/>
      <c r="AB33" s="61"/>
      <c r="AC33" s="45"/>
      <c r="AD33" s="45"/>
      <c r="AE33" s="63"/>
      <c r="AF33" s="63"/>
    </row>
    <row r="34" spans="1:32" s="54" customFormat="1" x14ac:dyDescent="0.25">
      <c r="A34" s="50">
        <v>31</v>
      </c>
      <c r="B34" s="51">
        <v>-2301</v>
      </c>
      <c r="C34" s="51">
        <v>-3767</v>
      </c>
      <c r="D34" s="51">
        <v>-6626</v>
      </c>
      <c r="E34" s="51">
        <v>-8111</v>
      </c>
      <c r="F34" s="51"/>
      <c r="G34" s="52"/>
      <c r="H34" s="52"/>
      <c r="I34" s="52"/>
      <c r="J34" s="52">
        <v>-1703</v>
      </c>
      <c r="K34" s="53"/>
      <c r="L34" s="51">
        <v>-9</v>
      </c>
      <c r="M34" s="51">
        <v>1</v>
      </c>
      <c r="N34" s="51">
        <v>0</v>
      </c>
      <c r="O34" s="51">
        <v>0</v>
      </c>
      <c r="P34" s="51"/>
      <c r="Q34" s="51">
        <f>B34+G34+L34</f>
        <v>-2310</v>
      </c>
      <c r="R34" s="51">
        <f>C34+H34+M34</f>
        <v>-3766</v>
      </c>
      <c r="S34" s="51">
        <f>D34+I34+N34</f>
        <v>-6626</v>
      </c>
      <c r="T34" s="51">
        <f t="shared" si="1"/>
        <v>-9814</v>
      </c>
      <c r="U34" s="51">
        <f t="shared" si="2"/>
        <v>0</v>
      </c>
      <c r="V34" s="50">
        <v>31</v>
      </c>
      <c r="W34" s="53"/>
      <c r="X34" s="51"/>
      <c r="Y34" s="51"/>
      <c r="Z34" s="51"/>
      <c r="AA34" s="51"/>
      <c r="AB34" s="53"/>
      <c r="AC34" s="51"/>
      <c r="AD34" s="51"/>
      <c r="AE34" s="57"/>
      <c r="AF34" s="57"/>
    </row>
    <row r="35" spans="1:32" x14ac:dyDescent="0.25">
      <c r="A35" s="40"/>
      <c r="B35" s="40">
        <f t="shared" ref="B35:U35" si="3">SUM(B4:B34)</f>
        <v>-1046</v>
      </c>
      <c r="C35" s="40">
        <f t="shared" si="3"/>
        <v>2440</v>
      </c>
      <c r="D35" s="40">
        <f t="shared" si="3"/>
        <v>-2008</v>
      </c>
      <c r="E35" s="40">
        <f t="shared" si="3"/>
        <v>-5373</v>
      </c>
      <c r="F35" s="40">
        <f t="shared" si="3"/>
        <v>0</v>
      </c>
      <c r="G35" s="42">
        <f t="shared" si="3"/>
        <v>765</v>
      </c>
      <c r="H35" s="42">
        <f t="shared" si="3"/>
        <v>-4681</v>
      </c>
      <c r="I35" s="42">
        <f t="shared" si="3"/>
        <v>9043</v>
      </c>
      <c r="J35" s="42">
        <f t="shared" si="3"/>
        <v>-17473</v>
      </c>
      <c r="K35" s="42">
        <f t="shared" si="3"/>
        <v>-3</v>
      </c>
      <c r="L35" s="40">
        <f t="shared" si="3"/>
        <v>-9</v>
      </c>
      <c r="M35" s="40">
        <f t="shared" si="3"/>
        <v>30</v>
      </c>
      <c r="N35" s="40">
        <f t="shared" si="3"/>
        <v>1552</v>
      </c>
      <c r="O35" s="40">
        <f t="shared" si="3"/>
        <v>4800</v>
      </c>
      <c r="P35" s="40">
        <f t="shared" si="3"/>
        <v>0</v>
      </c>
      <c r="Q35" s="40">
        <f t="shared" si="3"/>
        <v>-290</v>
      </c>
      <c r="R35" s="40">
        <f t="shared" si="3"/>
        <v>-2211</v>
      </c>
      <c r="S35" s="40">
        <f t="shared" si="3"/>
        <v>8587</v>
      </c>
      <c r="T35" s="40">
        <f t="shared" si="3"/>
        <v>-18046</v>
      </c>
      <c r="U35" s="40">
        <f t="shared" si="3"/>
        <v>-3</v>
      </c>
      <c r="V35" s="40"/>
      <c r="W35" s="37"/>
      <c r="X35" s="40">
        <f>SUM(X4:X34)</f>
        <v>0</v>
      </c>
      <c r="Y35" s="40">
        <f>SUM(Y4:Y34)</f>
        <v>0</v>
      </c>
      <c r="Z35" s="40">
        <f>SUM(Z4:Z34)</f>
        <v>0</v>
      </c>
      <c r="AA35" s="40">
        <f>SUM(AA4:AA34)</f>
        <v>0</v>
      </c>
      <c r="AB35" s="37"/>
      <c r="AC35" s="37"/>
      <c r="AD35" s="37"/>
    </row>
    <row r="36" spans="1:32" x14ac:dyDescent="0.25">
      <c r="A36" s="40"/>
      <c r="B36" s="37"/>
      <c r="C36" s="37"/>
      <c r="D36" s="37"/>
      <c r="E36" s="37"/>
      <c r="F36" s="37"/>
      <c r="G36" s="47"/>
      <c r="H36" s="47"/>
      <c r="I36" s="47"/>
      <c r="J36" s="4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</row>
    <row r="37" spans="1:32" x14ac:dyDescent="0.25">
      <c r="A37" s="40"/>
      <c r="B37" s="37"/>
      <c r="C37" s="37"/>
      <c r="D37" s="37"/>
      <c r="E37" s="37"/>
      <c r="F37" s="37"/>
      <c r="G37" s="47"/>
      <c r="H37" s="47"/>
      <c r="I37" s="47"/>
      <c r="J37" s="4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</row>
    <row r="38" spans="1:32" ht="18.75" x14ac:dyDescent="0.3">
      <c r="A38" s="48" t="s">
        <v>8</v>
      </c>
      <c r="B38" s="37"/>
      <c r="C38" s="37"/>
      <c r="D38" s="37"/>
      <c r="E38" s="37"/>
      <c r="F38" s="37"/>
      <c r="G38" s="47"/>
      <c r="H38" s="47"/>
      <c r="I38" s="47"/>
      <c r="J38" s="47"/>
      <c r="K38" s="37"/>
      <c r="L38" s="37"/>
      <c r="M38" s="37"/>
      <c r="N38" s="37"/>
      <c r="O38" s="37" t="s">
        <v>13</v>
      </c>
      <c r="P38" s="37"/>
      <c r="Q38" s="40">
        <v>0.25</v>
      </c>
      <c r="R38" s="40">
        <v>0.25</v>
      </c>
      <c r="S38" s="40">
        <v>1.18</v>
      </c>
      <c r="T38" s="45">
        <v>0.11</v>
      </c>
      <c r="U38" s="45"/>
      <c r="V38" s="37"/>
      <c r="W38" s="37"/>
      <c r="X38" s="37"/>
      <c r="Y38" s="37"/>
      <c r="Z38" s="37"/>
      <c r="AA38" s="37"/>
      <c r="AB38" s="37"/>
      <c r="AC38" s="37"/>
      <c r="AD38" s="37"/>
    </row>
    <row r="39" spans="1:32" x14ac:dyDescent="0.25">
      <c r="A39" s="40"/>
      <c r="B39" s="37"/>
      <c r="C39" s="37"/>
      <c r="D39" s="37"/>
      <c r="E39" s="37"/>
      <c r="F39" s="37"/>
      <c r="G39" s="47"/>
      <c r="H39" s="47"/>
      <c r="I39" s="47"/>
      <c r="J39" s="4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</row>
    <row r="40" spans="1:32" x14ac:dyDescent="0.25">
      <c r="A40" s="40"/>
      <c r="B40" s="37"/>
      <c r="C40" s="37"/>
      <c r="D40" s="37"/>
      <c r="E40" s="37"/>
      <c r="F40" s="37"/>
      <c r="G40" s="47"/>
      <c r="H40" s="47"/>
      <c r="I40" s="47"/>
      <c r="J40" s="4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</row>
    <row r="41" spans="1:32" x14ac:dyDescent="0.25">
      <c r="A41" s="40"/>
      <c r="B41" s="37"/>
      <c r="C41" s="37"/>
      <c r="D41" s="37"/>
      <c r="E41" s="37"/>
      <c r="F41" s="37"/>
      <c r="G41" s="47"/>
      <c r="H41" s="47"/>
      <c r="I41" s="47"/>
      <c r="J41" s="4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</row>
    <row r="42" spans="1:32" x14ac:dyDescent="0.25">
      <c r="A42" s="40"/>
      <c r="B42" s="37"/>
      <c r="C42" s="37"/>
      <c r="D42" s="37"/>
      <c r="E42" s="37"/>
      <c r="F42" s="37"/>
      <c r="G42" s="47"/>
      <c r="H42" s="47"/>
      <c r="I42" s="47"/>
      <c r="J42" s="47"/>
      <c r="K42" s="37"/>
      <c r="L42" s="37"/>
      <c r="M42" s="37"/>
      <c r="N42" s="37"/>
      <c r="O42" s="37"/>
      <c r="P42" s="37"/>
      <c r="Q42" s="37"/>
      <c r="R42" s="37"/>
      <c r="S42" s="37" t="s">
        <v>17</v>
      </c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</row>
    <row r="43" spans="1:32" x14ac:dyDescent="0.25">
      <c r="A43" s="40"/>
      <c r="B43" s="37"/>
      <c r="C43" s="37"/>
      <c r="D43" s="37"/>
      <c r="E43" s="37"/>
      <c r="F43" s="37"/>
      <c r="G43" s="47"/>
      <c r="H43" s="47"/>
      <c r="I43" s="47"/>
      <c r="J43" s="4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</row>
    <row r="44" spans="1:32" x14ac:dyDescent="0.25">
      <c r="A44" s="40"/>
      <c r="B44" s="37"/>
      <c r="C44" s="37"/>
      <c r="D44" s="37"/>
      <c r="E44" s="37"/>
      <c r="F44" s="37"/>
      <c r="G44" s="47"/>
      <c r="H44" s="47"/>
      <c r="I44" s="47"/>
      <c r="J44" s="4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</row>
    <row r="45" spans="1:32" x14ac:dyDescent="0.25">
      <c r="A45" s="40"/>
      <c r="B45" s="37"/>
      <c r="C45" s="37"/>
      <c r="D45" s="37"/>
      <c r="E45" s="37"/>
      <c r="F45" s="37"/>
      <c r="G45" s="47"/>
      <c r="H45" s="47"/>
      <c r="I45" s="47"/>
      <c r="J45" s="4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</row>
    <row r="46" spans="1:32" x14ac:dyDescent="0.25">
      <c r="A46" s="40"/>
      <c r="B46" s="37"/>
      <c r="C46" s="37"/>
      <c r="D46" s="37"/>
      <c r="E46" s="37"/>
      <c r="F46" s="37"/>
      <c r="G46" s="47"/>
      <c r="H46" s="47"/>
      <c r="I46" s="47"/>
      <c r="J46" s="4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</row>
    <row r="47" spans="1:32" x14ac:dyDescent="0.25">
      <c r="A47" s="40"/>
      <c r="B47" s="37"/>
      <c r="C47" s="37"/>
      <c r="D47" s="37"/>
      <c r="E47" s="37"/>
      <c r="F47" s="37"/>
      <c r="G47" s="47"/>
      <c r="H47" s="47"/>
      <c r="I47" s="47"/>
      <c r="J47" s="4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</row>
    <row r="48" spans="1:32" x14ac:dyDescent="0.25">
      <c r="A48" s="40"/>
      <c r="B48" s="37"/>
      <c r="C48" s="37"/>
      <c r="D48" s="37"/>
      <c r="E48" s="37"/>
      <c r="F48" s="37"/>
      <c r="G48" s="47"/>
      <c r="H48" s="47"/>
      <c r="I48" s="47"/>
      <c r="J48" s="4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</row>
    <row r="49" spans="1:30" x14ac:dyDescent="0.25">
      <c r="A49" s="40"/>
      <c r="B49" s="37"/>
      <c r="C49" s="37"/>
      <c r="D49" s="37"/>
      <c r="E49" s="37"/>
      <c r="F49" s="37"/>
      <c r="G49" s="47"/>
      <c r="H49" s="47"/>
      <c r="I49" s="47"/>
      <c r="J49" s="4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</row>
    <row r="50" spans="1:30" x14ac:dyDescent="0.25">
      <c r="A50" s="40"/>
      <c r="B50" s="37"/>
      <c r="C50" s="37"/>
      <c r="D50" s="37"/>
      <c r="E50" s="37"/>
      <c r="F50" s="37"/>
      <c r="G50" s="47"/>
      <c r="H50" s="47"/>
      <c r="I50" s="47"/>
      <c r="J50" s="4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</row>
    <row r="51" spans="1:30" x14ac:dyDescent="0.25">
      <c r="A51" s="40"/>
      <c r="B51" s="37"/>
      <c r="C51" s="37"/>
      <c r="D51" s="37"/>
      <c r="E51" s="37"/>
      <c r="F51" s="37"/>
      <c r="G51" s="47"/>
      <c r="H51" s="47"/>
      <c r="I51" s="47"/>
      <c r="J51" s="4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</row>
    <row r="52" spans="1:30" x14ac:dyDescent="0.25">
      <c r="A52" s="40"/>
      <c r="B52" s="37"/>
      <c r="C52" s="37"/>
      <c r="D52" s="37"/>
      <c r="E52" s="37"/>
      <c r="F52" s="37"/>
      <c r="G52" s="47"/>
      <c r="H52" s="47"/>
      <c r="I52" s="47"/>
      <c r="J52" s="4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</row>
    <row r="53" spans="1:30" x14ac:dyDescent="0.25">
      <c r="A53" s="40"/>
      <c r="B53" s="37"/>
      <c r="C53" s="37"/>
      <c r="D53" s="37"/>
      <c r="E53" s="37"/>
      <c r="F53" s="37"/>
      <c r="G53" s="47"/>
      <c r="H53" s="47"/>
      <c r="I53" s="47"/>
      <c r="J53" s="4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</row>
    <row r="54" spans="1:30" x14ac:dyDescent="0.25">
      <c r="A54" s="40"/>
      <c r="B54" s="37"/>
      <c r="C54" s="37"/>
      <c r="D54" s="37"/>
      <c r="E54" s="37"/>
      <c r="F54" s="37"/>
      <c r="G54" s="47"/>
      <c r="H54" s="47"/>
      <c r="I54" s="47"/>
      <c r="J54" s="4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</row>
  </sheetData>
  <mergeCells count="6">
    <mergeCell ref="X2:AA2"/>
    <mergeCell ref="A1:V1"/>
    <mergeCell ref="B2:E2"/>
    <mergeCell ref="G2:J2"/>
    <mergeCell ref="L2:O2"/>
    <mergeCell ref="Q2:T2"/>
  </mergeCells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opLeftCell="D1" zoomScale="75" workbookViewId="0">
      <selection activeCell="U34" sqref="U34"/>
    </sheetView>
  </sheetViews>
  <sheetFormatPr defaultRowHeight="18" x14ac:dyDescent="0.25"/>
  <cols>
    <col min="1" max="1" width="9.85546875" style="46" customWidth="1"/>
    <col min="2" max="2" width="10.140625" style="38" customWidth="1"/>
    <col min="3" max="3" width="10.7109375" style="38" customWidth="1"/>
    <col min="4" max="5" width="10.5703125" style="38" customWidth="1"/>
    <col min="6" max="6" width="7.140625" style="38" customWidth="1"/>
    <col min="7" max="7" width="11.42578125" style="49" customWidth="1"/>
    <col min="8" max="8" width="10.28515625" style="49" customWidth="1"/>
    <col min="9" max="9" width="12" style="49" customWidth="1"/>
    <col min="10" max="10" width="12.7109375" style="49" customWidth="1"/>
    <col min="11" max="11" width="9.140625" style="38"/>
    <col min="12" max="12" width="10.140625" style="38" customWidth="1"/>
    <col min="13" max="13" width="9.85546875" style="38" customWidth="1"/>
    <col min="14" max="14" width="10.140625" style="38" customWidth="1"/>
    <col min="15" max="15" width="10" style="38" customWidth="1"/>
    <col min="16" max="16" width="7" style="38" customWidth="1"/>
    <col min="17" max="18" width="11" style="38" customWidth="1"/>
    <col min="19" max="19" width="10.85546875" style="38" customWidth="1"/>
    <col min="20" max="20" width="10.7109375" style="38" customWidth="1"/>
    <col min="21" max="21" width="7.140625" style="38" customWidth="1"/>
    <col min="22" max="22" width="9.140625" style="38"/>
    <col min="23" max="23" width="3.28515625" style="38" customWidth="1"/>
    <col min="24" max="26" width="9.140625" style="38"/>
    <col min="27" max="27" width="11" style="38" customWidth="1"/>
    <col min="28" max="16384" width="9.140625" style="38"/>
  </cols>
  <sheetData>
    <row r="1" spans="1:32" x14ac:dyDescent="0.25">
      <c r="A1" s="88" t="s">
        <v>18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37"/>
      <c r="X1" s="37"/>
      <c r="Y1" s="37"/>
      <c r="Z1" s="37"/>
      <c r="AA1" s="37"/>
      <c r="AB1" s="37"/>
      <c r="AC1" s="37"/>
      <c r="AD1" s="37"/>
    </row>
    <row r="2" spans="1:32" x14ac:dyDescent="0.25">
      <c r="A2" s="39" t="s">
        <v>2</v>
      </c>
      <c r="B2" s="87" t="s">
        <v>19</v>
      </c>
      <c r="C2" s="87"/>
      <c r="D2" s="87"/>
      <c r="E2" s="87"/>
      <c r="F2" s="37"/>
      <c r="G2" s="88" t="s">
        <v>15</v>
      </c>
      <c r="H2" s="88"/>
      <c r="I2" s="88"/>
      <c r="J2" s="88"/>
      <c r="K2" s="37"/>
      <c r="L2" s="87" t="s">
        <v>7</v>
      </c>
      <c r="M2" s="87"/>
      <c r="N2" s="87"/>
      <c r="O2" s="87"/>
      <c r="P2" s="37"/>
      <c r="Q2" s="87" t="s">
        <v>20</v>
      </c>
      <c r="R2" s="87"/>
      <c r="S2" s="87"/>
      <c r="T2" s="87"/>
      <c r="U2" s="39"/>
      <c r="V2" s="39" t="s">
        <v>2</v>
      </c>
      <c r="W2" s="37"/>
      <c r="X2" s="87" t="s">
        <v>11</v>
      </c>
      <c r="Y2" s="87"/>
      <c r="Z2" s="87"/>
      <c r="AA2" s="87"/>
      <c r="AB2" s="37"/>
      <c r="AC2" s="37"/>
      <c r="AD2" s="37"/>
    </row>
    <row r="3" spans="1:32" x14ac:dyDescent="0.25">
      <c r="A3" s="39"/>
      <c r="B3" s="40" t="s">
        <v>3</v>
      </c>
      <c r="C3" s="41" t="s">
        <v>4</v>
      </c>
      <c r="D3" s="41" t="s">
        <v>5</v>
      </c>
      <c r="E3" s="41" t="s">
        <v>6</v>
      </c>
      <c r="F3" s="37" t="s">
        <v>21</v>
      </c>
      <c r="G3" s="42" t="s">
        <v>3</v>
      </c>
      <c r="H3" s="43" t="s">
        <v>4</v>
      </c>
      <c r="I3" s="43" t="s">
        <v>5</v>
      </c>
      <c r="J3" s="43" t="s">
        <v>6</v>
      </c>
      <c r="K3" s="40" t="s">
        <v>21</v>
      </c>
      <c r="L3" s="40" t="s">
        <v>3</v>
      </c>
      <c r="M3" s="41" t="s">
        <v>4</v>
      </c>
      <c r="N3" s="41" t="s">
        <v>5</v>
      </c>
      <c r="O3" s="41" t="s">
        <v>6</v>
      </c>
      <c r="P3" s="40" t="s">
        <v>21</v>
      </c>
      <c r="Q3" s="40" t="s">
        <v>3</v>
      </c>
      <c r="R3" s="41" t="s">
        <v>4</v>
      </c>
      <c r="S3" s="41" t="s">
        <v>5</v>
      </c>
      <c r="T3" s="41" t="s">
        <v>6</v>
      </c>
      <c r="U3" s="41" t="s">
        <v>21</v>
      </c>
      <c r="V3" s="39"/>
      <c r="W3" s="37"/>
      <c r="X3" s="40" t="s">
        <v>3</v>
      </c>
      <c r="Y3" s="41" t="s">
        <v>4</v>
      </c>
      <c r="Z3" s="41" t="s">
        <v>5</v>
      </c>
      <c r="AA3" s="41" t="s">
        <v>6</v>
      </c>
      <c r="AB3" s="37"/>
      <c r="AC3" s="37"/>
      <c r="AD3" s="37"/>
    </row>
    <row r="4" spans="1:32" s="54" customFormat="1" x14ac:dyDescent="0.25">
      <c r="A4" s="50">
        <v>1</v>
      </c>
      <c r="B4" s="65">
        <v>-570</v>
      </c>
      <c r="C4" s="65"/>
      <c r="D4" s="65">
        <v>103</v>
      </c>
      <c r="E4" s="65">
        <v>114</v>
      </c>
      <c r="F4" s="65"/>
      <c r="G4" s="66">
        <v>1</v>
      </c>
      <c r="H4" s="66"/>
      <c r="I4" s="66"/>
      <c r="J4" s="66">
        <v>-1928</v>
      </c>
      <c r="K4" s="66"/>
      <c r="L4" s="65">
        <v>0</v>
      </c>
      <c r="M4" s="65">
        <v>-44</v>
      </c>
      <c r="N4" s="65">
        <v>0</v>
      </c>
      <c r="O4" s="65">
        <v>0</v>
      </c>
      <c r="P4" s="65"/>
      <c r="Q4" s="65">
        <f>B4+G4+L4</f>
        <v>-569</v>
      </c>
      <c r="R4" s="65">
        <f>C4+H4+M4</f>
        <v>-44</v>
      </c>
      <c r="S4" s="65">
        <f>D4+I4+N4</f>
        <v>103</v>
      </c>
      <c r="T4" s="65">
        <f>E4+J4+O4</f>
        <v>-1814</v>
      </c>
      <c r="U4" s="51">
        <f>F4+K4+P4</f>
        <v>0</v>
      </c>
      <c r="V4" s="50">
        <v>1</v>
      </c>
      <c r="W4" s="53"/>
      <c r="X4" s="51"/>
      <c r="Y4" s="51"/>
      <c r="Z4" s="51"/>
      <c r="AA4" s="51"/>
      <c r="AB4" s="53"/>
      <c r="AC4" s="53"/>
      <c r="AD4" s="53"/>
    </row>
    <row r="5" spans="1:32" s="64" customFormat="1" x14ac:dyDescent="0.25">
      <c r="A5" s="59">
        <v>2</v>
      </c>
      <c r="B5" s="67">
        <v>-372</v>
      </c>
      <c r="C5" s="67">
        <v>-46</v>
      </c>
      <c r="D5" s="67">
        <v>-2995</v>
      </c>
      <c r="E5" s="68">
        <v>1867</v>
      </c>
      <c r="F5" s="68"/>
      <c r="G5" s="69"/>
      <c r="H5" s="69"/>
      <c r="I5" s="69"/>
      <c r="J5" s="69">
        <v>0</v>
      </c>
      <c r="K5" s="69"/>
      <c r="L5" s="68">
        <v>0</v>
      </c>
      <c r="M5" s="68">
        <v>1</v>
      </c>
      <c r="N5" s="68">
        <v>0</v>
      </c>
      <c r="O5" s="68">
        <v>-1928</v>
      </c>
      <c r="P5" s="68"/>
      <c r="Q5" s="68">
        <f t="shared" ref="Q5:U33" si="0">B5+G5+L5</f>
        <v>-372</v>
      </c>
      <c r="R5" s="68">
        <f t="shared" si="0"/>
        <v>-45</v>
      </c>
      <c r="S5" s="68">
        <f t="shared" si="0"/>
        <v>-2995</v>
      </c>
      <c r="T5" s="68">
        <f t="shared" si="0"/>
        <v>-61</v>
      </c>
      <c r="U5" s="45">
        <f>F5+K5+P5</f>
        <v>0</v>
      </c>
      <c r="V5" s="59">
        <v>2</v>
      </c>
      <c r="W5" s="61"/>
      <c r="X5" s="45"/>
      <c r="Y5" s="45"/>
      <c r="Z5" s="45"/>
      <c r="AA5" s="45"/>
      <c r="AB5" s="61"/>
      <c r="AC5" s="61"/>
      <c r="AD5" s="61"/>
    </row>
    <row r="6" spans="1:32" s="54" customFormat="1" x14ac:dyDescent="0.25">
      <c r="A6" s="50">
        <v>3</v>
      </c>
      <c r="B6" s="70">
        <v>-215</v>
      </c>
      <c r="C6" s="70">
        <v>54</v>
      </c>
      <c r="D6" s="70">
        <v>2138</v>
      </c>
      <c r="E6" s="65">
        <v>2571</v>
      </c>
      <c r="F6" s="65"/>
      <c r="G6" s="66"/>
      <c r="H6" s="66"/>
      <c r="I6" s="66"/>
      <c r="J6" s="66"/>
      <c r="K6" s="66"/>
      <c r="L6" s="65">
        <v>0</v>
      </c>
      <c r="M6" s="65">
        <v>1</v>
      </c>
      <c r="N6" s="65">
        <v>0</v>
      </c>
      <c r="O6" s="65">
        <v>0</v>
      </c>
      <c r="P6" s="65"/>
      <c r="Q6" s="65">
        <f t="shared" si="0"/>
        <v>-215</v>
      </c>
      <c r="R6" s="65">
        <f t="shared" si="0"/>
        <v>55</v>
      </c>
      <c r="S6" s="65">
        <f t="shared" si="0"/>
        <v>2138</v>
      </c>
      <c r="T6" s="65">
        <f t="shared" si="0"/>
        <v>2571</v>
      </c>
      <c r="U6" s="51">
        <f>F6+K6+P6</f>
        <v>0</v>
      </c>
      <c r="V6" s="50">
        <v>3</v>
      </c>
      <c r="W6" s="53"/>
      <c r="X6" s="51"/>
      <c r="Y6" s="51"/>
      <c r="Z6" s="51"/>
      <c r="AA6" s="51"/>
      <c r="AB6" s="53"/>
      <c r="AC6" s="53"/>
      <c r="AD6" s="53"/>
    </row>
    <row r="7" spans="1:32" s="64" customFormat="1" x14ac:dyDescent="0.25">
      <c r="A7" s="59">
        <v>4</v>
      </c>
      <c r="B7" s="67">
        <v>-489</v>
      </c>
      <c r="C7" s="67"/>
      <c r="D7" s="67">
        <v>73</v>
      </c>
      <c r="E7" s="68">
        <v>-1530</v>
      </c>
      <c r="F7" s="68"/>
      <c r="G7" s="69"/>
      <c r="H7" s="69"/>
      <c r="I7" s="69"/>
      <c r="J7" s="69">
        <v>1426</v>
      </c>
      <c r="K7" s="68"/>
      <c r="L7" s="68">
        <v>0</v>
      </c>
      <c r="M7" s="68">
        <v>-1</v>
      </c>
      <c r="N7" s="68">
        <v>0</v>
      </c>
      <c r="O7" s="68">
        <v>-2500</v>
      </c>
      <c r="P7" s="68"/>
      <c r="Q7" s="68">
        <f t="shared" si="0"/>
        <v>-489</v>
      </c>
      <c r="R7" s="68">
        <f t="shared" si="0"/>
        <v>-1</v>
      </c>
      <c r="S7" s="68">
        <f t="shared" si="0"/>
        <v>73</v>
      </c>
      <c r="T7" s="68">
        <f t="shared" si="0"/>
        <v>-2604</v>
      </c>
      <c r="U7" s="45">
        <f t="shared" si="0"/>
        <v>0</v>
      </c>
      <c r="V7" s="59">
        <v>4</v>
      </c>
      <c r="W7" s="61"/>
      <c r="X7" s="45"/>
      <c r="Y7" s="45"/>
      <c r="Z7" s="45"/>
      <c r="AA7" s="45"/>
      <c r="AB7" s="61"/>
      <c r="AC7" s="61"/>
      <c r="AD7" s="61"/>
    </row>
    <row r="8" spans="1:32" s="54" customFormat="1" x14ac:dyDescent="0.25">
      <c r="A8" s="50">
        <v>5</v>
      </c>
      <c r="B8" s="70">
        <v>-489</v>
      </c>
      <c r="C8" s="65"/>
      <c r="D8" s="70">
        <v>73</v>
      </c>
      <c r="E8" s="65">
        <v>3470</v>
      </c>
      <c r="F8" s="65"/>
      <c r="G8" s="66"/>
      <c r="H8" s="66"/>
      <c r="I8" s="66"/>
      <c r="J8" s="66">
        <v>-3574</v>
      </c>
      <c r="K8" s="65"/>
      <c r="L8" s="65">
        <v>0</v>
      </c>
      <c r="M8" s="65">
        <v>1</v>
      </c>
      <c r="N8" s="65">
        <v>200</v>
      </c>
      <c r="O8" s="65">
        <v>-2500</v>
      </c>
      <c r="P8" s="65"/>
      <c r="Q8" s="65">
        <f t="shared" si="0"/>
        <v>-489</v>
      </c>
      <c r="R8" s="65">
        <f t="shared" si="0"/>
        <v>1</v>
      </c>
      <c r="S8" s="65">
        <f t="shared" si="0"/>
        <v>273</v>
      </c>
      <c r="T8" s="65">
        <f t="shared" si="0"/>
        <v>-2604</v>
      </c>
      <c r="U8" s="51">
        <f t="shared" si="0"/>
        <v>0</v>
      </c>
      <c r="V8" s="50">
        <v>5</v>
      </c>
      <c r="W8" s="53"/>
      <c r="X8" s="51"/>
      <c r="Y8" s="51"/>
      <c r="Z8" s="51"/>
      <c r="AA8" s="51"/>
      <c r="AB8" s="53"/>
      <c r="AC8" s="53"/>
      <c r="AD8" s="53"/>
    </row>
    <row r="9" spans="1:32" s="64" customFormat="1" ht="17.25" customHeight="1" x14ac:dyDescent="0.25">
      <c r="A9" s="59">
        <v>6</v>
      </c>
      <c r="B9" s="67">
        <v>-489</v>
      </c>
      <c r="C9" s="68"/>
      <c r="D9" s="67">
        <v>73</v>
      </c>
      <c r="E9" s="68">
        <v>-7633</v>
      </c>
      <c r="F9" s="68"/>
      <c r="G9" s="69"/>
      <c r="H9" s="69"/>
      <c r="I9" s="69"/>
      <c r="J9" s="69">
        <v>6426</v>
      </c>
      <c r="K9" s="68"/>
      <c r="L9" s="68">
        <v>0</v>
      </c>
      <c r="M9" s="68">
        <v>1</v>
      </c>
      <c r="N9" s="68">
        <v>0</v>
      </c>
      <c r="O9" s="68">
        <v>0</v>
      </c>
      <c r="P9" s="68"/>
      <c r="Q9" s="68">
        <f t="shared" si="0"/>
        <v>-489</v>
      </c>
      <c r="R9" s="68">
        <f t="shared" si="0"/>
        <v>1</v>
      </c>
      <c r="S9" s="68">
        <f t="shared" si="0"/>
        <v>73</v>
      </c>
      <c r="T9" s="68">
        <f t="shared" si="0"/>
        <v>-1207</v>
      </c>
      <c r="U9" s="45">
        <f t="shared" si="0"/>
        <v>0</v>
      </c>
      <c r="V9" s="59">
        <v>6</v>
      </c>
      <c r="W9" s="61"/>
      <c r="X9" s="45"/>
      <c r="Y9" s="45"/>
      <c r="Z9" s="45"/>
      <c r="AA9" s="45"/>
      <c r="AB9" s="61"/>
      <c r="AC9" s="61"/>
      <c r="AD9" s="61"/>
    </row>
    <row r="10" spans="1:32" s="54" customFormat="1" ht="18.75" x14ac:dyDescent="0.3">
      <c r="A10" s="50">
        <v>7</v>
      </c>
      <c r="B10" s="65">
        <v>149</v>
      </c>
      <c r="C10" s="65">
        <v>0</v>
      </c>
      <c r="D10" s="65">
        <v>323</v>
      </c>
      <c r="E10" s="65">
        <v>16214</v>
      </c>
      <c r="F10" s="65"/>
      <c r="G10" s="66"/>
      <c r="H10" s="66"/>
      <c r="I10" s="66"/>
      <c r="J10" s="66">
        <v>-1673</v>
      </c>
      <c r="K10" s="65"/>
      <c r="L10" s="65">
        <v>884</v>
      </c>
      <c r="M10" s="65">
        <v>2</v>
      </c>
      <c r="N10" s="65">
        <v>0</v>
      </c>
      <c r="O10" s="65">
        <v>0</v>
      </c>
      <c r="P10" s="65"/>
      <c r="Q10" s="65">
        <f t="shared" si="0"/>
        <v>1033</v>
      </c>
      <c r="R10" s="65">
        <f t="shared" si="0"/>
        <v>2</v>
      </c>
      <c r="S10" s="65">
        <f t="shared" si="0"/>
        <v>323</v>
      </c>
      <c r="T10" s="65">
        <f t="shared" si="0"/>
        <v>14541</v>
      </c>
      <c r="U10" s="51">
        <f t="shared" si="0"/>
        <v>0</v>
      </c>
      <c r="V10" s="50">
        <v>7</v>
      </c>
      <c r="W10" s="53"/>
      <c r="X10" s="51"/>
      <c r="Y10" s="51"/>
      <c r="Z10" s="51"/>
      <c r="AA10" s="51"/>
      <c r="AB10" s="56"/>
      <c r="AC10" s="53"/>
      <c r="AD10" s="53"/>
    </row>
    <row r="11" spans="1:32" s="64" customFormat="1" x14ac:dyDescent="0.25">
      <c r="A11" s="59">
        <v>8</v>
      </c>
      <c r="B11" s="68">
        <v>3161</v>
      </c>
      <c r="C11" s="68"/>
      <c r="D11" s="68">
        <v>-373</v>
      </c>
      <c r="E11" s="68">
        <v>-276</v>
      </c>
      <c r="F11" s="68"/>
      <c r="G11" s="69"/>
      <c r="H11" s="69"/>
      <c r="I11" s="69"/>
      <c r="J11" s="69">
        <v>-1553</v>
      </c>
      <c r="K11" s="68"/>
      <c r="L11" s="68">
        <v>-1</v>
      </c>
      <c r="M11" s="68">
        <v>1</v>
      </c>
      <c r="N11" s="68">
        <v>0</v>
      </c>
      <c r="O11" s="68">
        <v>-10</v>
      </c>
      <c r="P11" s="68"/>
      <c r="Q11" s="68">
        <f t="shared" si="0"/>
        <v>3160</v>
      </c>
      <c r="R11" s="68">
        <f t="shared" si="0"/>
        <v>1</v>
      </c>
      <c r="S11" s="68">
        <f t="shared" si="0"/>
        <v>-373</v>
      </c>
      <c r="T11" s="68">
        <f t="shared" si="0"/>
        <v>-1839</v>
      </c>
      <c r="U11" s="45">
        <f t="shared" si="0"/>
        <v>0</v>
      </c>
      <c r="V11" s="59">
        <v>8</v>
      </c>
      <c r="W11" s="61"/>
      <c r="X11" s="45"/>
      <c r="Y11" s="45"/>
      <c r="Z11" s="45"/>
      <c r="AA11" s="45"/>
      <c r="AB11" s="61"/>
      <c r="AC11" s="45"/>
      <c r="AD11" s="45"/>
      <c r="AE11" s="63"/>
      <c r="AF11" s="63"/>
    </row>
    <row r="12" spans="1:32" s="54" customFormat="1" x14ac:dyDescent="0.25">
      <c r="A12" s="50">
        <v>9</v>
      </c>
      <c r="B12" s="65">
        <v>370</v>
      </c>
      <c r="C12" s="65"/>
      <c r="D12" s="65"/>
      <c r="E12" s="65">
        <v>-1851</v>
      </c>
      <c r="F12" s="65"/>
      <c r="G12" s="66"/>
      <c r="H12" s="66">
        <v>16</v>
      </c>
      <c r="I12" s="66"/>
      <c r="J12" s="66">
        <v>23</v>
      </c>
      <c r="K12" s="65"/>
      <c r="L12" s="65">
        <v>0</v>
      </c>
      <c r="M12" s="65">
        <v>1</v>
      </c>
      <c r="N12" s="65">
        <v>0</v>
      </c>
      <c r="O12" s="65">
        <v>1</v>
      </c>
      <c r="P12" s="65"/>
      <c r="Q12" s="65">
        <f t="shared" si="0"/>
        <v>370</v>
      </c>
      <c r="R12" s="65">
        <f t="shared" si="0"/>
        <v>17</v>
      </c>
      <c r="S12" s="65">
        <f t="shared" si="0"/>
        <v>0</v>
      </c>
      <c r="T12" s="65">
        <f t="shared" si="0"/>
        <v>-1827</v>
      </c>
      <c r="U12" s="51">
        <f t="shared" si="0"/>
        <v>0</v>
      </c>
      <c r="V12" s="50">
        <v>9</v>
      </c>
      <c r="W12" s="53"/>
      <c r="X12" s="51"/>
      <c r="Y12" s="51"/>
      <c r="Z12" s="51"/>
      <c r="AA12" s="51"/>
      <c r="AB12" s="53"/>
      <c r="AC12" s="51"/>
      <c r="AD12" s="51"/>
      <c r="AE12" s="57"/>
      <c r="AF12" s="57"/>
    </row>
    <row r="13" spans="1:32" s="64" customFormat="1" x14ac:dyDescent="0.25">
      <c r="A13" s="59">
        <v>10</v>
      </c>
      <c r="B13" s="68"/>
      <c r="C13" s="68"/>
      <c r="D13" s="68">
        <v>823</v>
      </c>
      <c r="E13" s="68">
        <v>1514</v>
      </c>
      <c r="F13" s="68"/>
      <c r="G13" s="69"/>
      <c r="H13" s="69"/>
      <c r="I13" s="69"/>
      <c r="J13" s="69">
        <v>-100</v>
      </c>
      <c r="K13" s="68"/>
      <c r="L13" s="68">
        <v>0</v>
      </c>
      <c r="M13" s="68">
        <v>-2</v>
      </c>
      <c r="N13" s="68">
        <v>0</v>
      </c>
      <c r="O13" s="68">
        <v>1</v>
      </c>
      <c r="P13" s="68"/>
      <c r="Q13" s="68">
        <f t="shared" si="0"/>
        <v>0</v>
      </c>
      <c r="R13" s="68">
        <f t="shared" si="0"/>
        <v>-2</v>
      </c>
      <c r="S13" s="68">
        <f>D13+I13+N13</f>
        <v>823</v>
      </c>
      <c r="T13" s="68">
        <f t="shared" si="0"/>
        <v>1415</v>
      </c>
      <c r="U13" s="45">
        <f t="shared" si="0"/>
        <v>0</v>
      </c>
      <c r="V13" s="59">
        <v>10</v>
      </c>
      <c r="W13" s="61"/>
      <c r="X13" s="45"/>
      <c r="Y13" s="45"/>
      <c r="Z13" s="45"/>
      <c r="AA13" s="45"/>
      <c r="AB13" s="61"/>
      <c r="AC13" s="45"/>
      <c r="AD13" s="45"/>
      <c r="AE13" s="63"/>
      <c r="AF13" s="63"/>
    </row>
    <row r="14" spans="1:32" s="54" customFormat="1" x14ac:dyDescent="0.25">
      <c r="A14" s="50">
        <v>11</v>
      </c>
      <c r="B14" s="65"/>
      <c r="C14" s="65"/>
      <c r="D14" s="65">
        <v>-1627</v>
      </c>
      <c r="E14" s="65">
        <v>633</v>
      </c>
      <c r="F14" s="65"/>
      <c r="G14" s="66"/>
      <c r="H14" s="66">
        <v>2560</v>
      </c>
      <c r="I14" s="66"/>
      <c r="J14" s="66">
        <v>-5261</v>
      </c>
      <c r="K14" s="65"/>
      <c r="L14" s="65">
        <v>0</v>
      </c>
      <c r="M14" s="65">
        <v>1</v>
      </c>
      <c r="N14" s="65">
        <v>0</v>
      </c>
      <c r="O14" s="65">
        <v>-1</v>
      </c>
      <c r="P14" s="65"/>
      <c r="Q14" s="65">
        <f t="shared" si="0"/>
        <v>0</v>
      </c>
      <c r="R14" s="65">
        <f t="shared" si="0"/>
        <v>2561</v>
      </c>
      <c r="S14" s="65">
        <f t="shared" si="0"/>
        <v>-1627</v>
      </c>
      <c r="T14" s="65">
        <f t="shared" si="0"/>
        <v>-4629</v>
      </c>
      <c r="U14" s="51">
        <f t="shared" si="0"/>
        <v>0</v>
      </c>
      <c r="V14" s="50">
        <v>11</v>
      </c>
      <c r="W14" s="53"/>
      <c r="X14" s="51"/>
      <c r="Y14" s="51"/>
      <c r="Z14" s="51"/>
      <c r="AA14" s="51"/>
      <c r="AB14" s="53"/>
      <c r="AC14" s="51"/>
      <c r="AD14" s="51"/>
      <c r="AE14" s="57"/>
      <c r="AF14" s="57"/>
    </row>
    <row r="15" spans="1:32" s="64" customFormat="1" x14ac:dyDescent="0.25">
      <c r="A15" s="59">
        <v>12</v>
      </c>
      <c r="B15" s="68"/>
      <c r="C15" s="68"/>
      <c r="D15" s="68">
        <v>-1627</v>
      </c>
      <c r="E15" s="68">
        <v>633</v>
      </c>
      <c r="F15" s="68"/>
      <c r="G15" s="69"/>
      <c r="H15" s="69">
        <v>2560</v>
      </c>
      <c r="I15" s="69"/>
      <c r="J15" s="69">
        <v>-5261</v>
      </c>
      <c r="K15" s="68"/>
      <c r="L15" s="68">
        <v>0</v>
      </c>
      <c r="M15" s="68">
        <v>1</v>
      </c>
      <c r="N15" s="68">
        <v>0</v>
      </c>
      <c r="O15" s="67">
        <v>-1</v>
      </c>
      <c r="P15" s="68"/>
      <c r="Q15" s="68">
        <f t="shared" si="0"/>
        <v>0</v>
      </c>
      <c r="R15" s="68">
        <f t="shared" si="0"/>
        <v>2561</v>
      </c>
      <c r="S15" s="68">
        <f t="shared" si="0"/>
        <v>-1627</v>
      </c>
      <c r="T15" s="68">
        <f t="shared" si="0"/>
        <v>-4629</v>
      </c>
      <c r="U15" s="45">
        <f t="shared" si="0"/>
        <v>0</v>
      </c>
      <c r="V15" s="59">
        <v>12</v>
      </c>
      <c r="W15" s="61"/>
      <c r="X15" s="45"/>
      <c r="Y15" s="45"/>
      <c r="Z15" s="45"/>
      <c r="AA15" s="45"/>
      <c r="AB15" s="61"/>
      <c r="AC15" s="45"/>
      <c r="AD15" s="45"/>
      <c r="AE15" s="63"/>
      <c r="AF15" s="63"/>
    </row>
    <row r="16" spans="1:32" s="54" customFormat="1" x14ac:dyDescent="0.25">
      <c r="A16" s="50">
        <v>13</v>
      </c>
      <c r="B16" s="65"/>
      <c r="C16" s="65"/>
      <c r="D16" s="65">
        <v>-1627</v>
      </c>
      <c r="E16" s="65">
        <v>633</v>
      </c>
      <c r="F16" s="65"/>
      <c r="G16" s="66"/>
      <c r="H16" s="66">
        <v>2560</v>
      </c>
      <c r="I16" s="66"/>
      <c r="J16" s="66">
        <v>-5261</v>
      </c>
      <c r="K16" s="65"/>
      <c r="L16" s="65">
        <v>0</v>
      </c>
      <c r="M16" s="65">
        <v>1</v>
      </c>
      <c r="N16" s="65">
        <v>0</v>
      </c>
      <c r="O16" s="65">
        <v>-1</v>
      </c>
      <c r="P16" s="65"/>
      <c r="Q16" s="65">
        <f t="shared" si="0"/>
        <v>0</v>
      </c>
      <c r="R16" s="65">
        <f t="shared" si="0"/>
        <v>2561</v>
      </c>
      <c r="S16" s="65">
        <f t="shared" si="0"/>
        <v>-1627</v>
      </c>
      <c r="T16" s="65">
        <f t="shared" si="0"/>
        <v>-4629</v>
      </c>
      <c r="U16" s="51">
        <f t="shared" si="0"/>
        <v>0</v>
      </c>
      <c r="V16" s="50">
        <v>13</v>
      </c>
      <c r="W16" s="53"/>
      <c r="X16" s="51"/>
      <c r="Y16" s="51"/>
      <c r="Z16" s="51"/>
      <c r="AA16" s="51"/>
      <c r="AB16" s="53"/>
      <c r="AC16" s="51"/>
      <c r="AD16" s="51"/>
      <c r="AE16" s="57"/>
      <c r="AF16" s="57"/>
    </row>
    <row r="17" spans="1:32" s="64" customFormat="1" x14ac:dyDescent="0.25">
      <c r="A17" s="59">
        <v>14</v>
      </c>
      <c r="B17" s="68">
        <v>704</v>
      </c>
      <c r="C17" s="68">
        <v>702</v>
      </c>
      <c r="D17" s="68">
        <v>6273</v>
      </c>
      <c r="E17" s="68">
        <v>-336</v>
      </c>
      <c r="F17" s="68"/>
      <c r="G17" s="69"/>
      <c r="H17" s="69">
        <v>-5213</v>
      </c>
      <c r="I17" s="69"/>
      <c r="J17" s="69"/>
      <c r="K17" s="68"/>
      <c r="L17" s="68">
        <v>0</v>
      </c>
      <c r="M17" s="68">
        <v>1</v>
      </c>
      <c r="N17" s="68">
        <v>0</v>
      </c>
      <c r="O17" s="68">
        <v>0</v>
      </c>
      <c r="P17" s="68"/>
      <c r="Q17" s="68">
        <f t="shared" si="0"/>
        <v>704</v>
      </c>
      <c r="R17" s="68">
        <f t="shared" si="0"/>
        <v>-4510</v>
      </c>
      <c r="S17" s="68">
        <f t="shared" si="0"/>
        <v>6273</v>
      </c>
      <c r="T17" s="68">
        <f t="shared" si="0"/>
        <v>-336</v>
      </c>
      <c r="U17" s="45">
        <f t="shared" si="0"/>
        <v>0</v>
      </c>
      <c r="V17" s="59">
        <v>14</v>
      </c>
      <c r="W17" s="61"/>
      <c r="X17" s="45"/>
      <c r="Y17" s="45"/>
      <c r="Z17" s="45"/>
      <c r="AA17" s="45"/>
      <c r="AB17" s="61"/>
      <c r="AC17" s="45"/>
      <c r="AD17" s="45"/>
      <c r="AE17" s="63"/>
      <c r="AF17" s="63"/>
    </row>
    <row r="18" spans="1:32" s="54" customFormat="1" x14ac:dyDescent="0.25">
      <c r="A18" s="50">
        <v>15</v>
      </c>
      <c r="B18" s="65">
        <v>72</v>
      </c>
      <c r="C18" s="65">
        <v>-3506</v>
      </c>
      <c r="D18" s="65">
        <v>-2</v>
      </c>
      <c r="E18" s="65">
        <v>-3975</v>
      </c>
      <c r="F18" s="65"/>
      <c r="G18" s="66"/>
      <c r="H18" s="66">
        <v>1</v>
      </c>
      <c r="I18" s="66"/>
      <c r="J18" s="66">
        <v>726</v>
      </c>
      <c r="K18" s="65"/>
      <c r="L18" s="65">
        <v>0</v>
      </c>
      <c r="M18" s="65">
        <v>1</v>
      </c>
      <c r="N18" s="65">
        <v>0</v>
      </c>
      <c r="O18" s="65">
        <v>0</v>
      </c>
      <c r="P18" s="65"/>
      <c r="Q18" s="65">
        <f t="shared" si="0"/>
        <v>72</v>
      </c>
      <c r="R18" s="65">
        <f t="shared" si="0"/>
        <v>-3504</v>
      </c>
      <c r="S18" s="65">
        <f t="shared" si="0"/>
        <v>-2</v>
      </c>
      <c r="T18" s="65">
        <f t="shared" si="0"/>
        <v>-3249</v>
      </c>
      <c r="U18" s="51">
        <f t="shared" si="0"/>
        <v>0</v>
      </c>
      <c r="V18" s="50">
        <v>15</v>
      </c>
      <c r="W18" s="53"/>
      <c r="X18" s="51"/>
      <c r="Y18" s="51"/>
      <c r="Z18" s="51"/>
      <c r="AA18" s="51"/>
      <c r="AB18" s="53"/>
      <c r="AC18" s="51"/>
      <c r="AD18" s="51"/>
      <c r="AE18" s="57"/>
      <c r="AF18" s="57"/>
    </row>
    <row r="19" spans="1:32" s="64" customFormat="1" x14ac:dyDescent="0.25">
      <c r="A19" s="59">
        <v>16</v>
      </c>
      <c r="B19" s="68">
        <v>1317</v>
      </c>
      <c r="C19" s="68">
        <v>5702</v>
      </c>
      <c r="D19" s="68">
        <v>-2</v>
      </c>
      <c r="E19" s="68">
        <v>-867</v>
      </c>
      <c r="F19" s="68"/>
      <c r="G19" s="69"/>
      <c r="H19" s="69"/>
      <c r="I19" s="69"/>
      <c r="J19" s="69">
        <v>-11</v>
      </c>
      <c r="K19" s="68"/>
      <c r="L19" s="68">
        <v>0</v>
      </c>
      <c r="M19" s="68">
        <v>1</v>
      </c>
      <c r="N19" s="68">
        <v>0</v>
      </c>
      <c r="O19" s="68">
        <v>2</v>
      </c>
      <c r="P19" s="68"/>
      <c r="Q19" s="68">
        <f t="shared" si="0"/>
        <v>1317</v>
      </c>
      <c r="R19" s="68">
        <f t="shared" si="0"/>
        <v>5703</v>
      </c>
      <c r="S19" s="68">
        <f t="shared" si="0"/>
        <v>-2</v>
      </c>
      <c r="T19" s="68">
        <f t="shared" si="0"/>
        <v>-876</v>
      </c>
      <c r="U19" s="45">
        <f t="shared" si="0"/>
        <v>0</v>
      </c>
      <c r="V19" s="59">
        <v>16</v>
      </c>
      <c r="W19" s="61"/>
      <c r="X19" s="45"/>
      <c r="Y19" s="45"/>
      <c r="Z19" s="45"/>
      <c r="AA19" s="45"/>
      <c r="AB19" s="61"/>
      <c r="AC19" s="45"/>
      <c r="AD19" s="45"/>
      <c r="AE19" s="63"/>
      <c r="AF19" s="63"/>
    </row>
    <row r="20" spans="1:32" s="54" customFormat="1" x14ac:dyDescent="0.25">
      <c r="A20" s="50">
        <v>17</v>
      </c>
      <c r="B20" s="65">
        <v>-683</v>
      </c>
      <c r="C20" s="65"/>
      <c r="D20" s="65">
        <v>-6702</v>
      </c>
      <c r="E20" s="65"/>
      <c r="F20" s="65"/>
      <c r="G20" s="66"/>
      <c r="H20" s="66">
        <v>18</v>
      </c>
      <c r="I20" s="66"/>
      <c r="J20" s="66">
        <v>6</v>
      </c>
      <c r="K20" s="65"/>
      <c r="L20" s="65">
        <v>0</v>
      </c>
      <c r="M20" s="65">
        <v>1</v>
      </c>
      <c r="N20" s="65">
        <v>0</v>
      </c>
      <c r="O20" s="65">
        <v>0</v>
      </c>
      <c r="P20" s="65"/>
      <c r="Q20" s="65">
        <f t="shared" si="0"/>
        <v>-683</v>
      </c>
      <c r="R20" s="65">
        <f t="shared" si="0"/>
        <v>19</v>
      </c>
      <c r="S20" s="65">
        <f t="shared" si="0"/>
        <v>-6702</v>
      </c>
      <c r="T20" s="65">
        <f t="shared" si="0"/>
        <v>6</v>
      </c>
      <c r="U20" s="51">
        <f t="shared" si="0"/>
        <v>0</v>
      </c>
      <c r="V20" s="50">
        <v>17</v>
      </c>
      <c r="W20" s="53"/>
      <c r="X20" s="51"/>
      <c r="Y20" s="51"/>
      <c r="Z20" s="51"/>
      <c r="AA20" s="51"/>
      <c r="AB20" s="53"/>
      <c r="AC20" s="51"/>
      <c r="AD20" s="51"/>
      <c r="AE20" s="57"/>
      <c r="AF20" s="57"/>
    </row>
    <row r="21" spans="1:32" s="64" customFormat="1" x14ac:dyDescent="0.25">
      <c r="A21" s="59">
        <v>18</v>
      </c>
      <c r="B21" s="68">
        <v>-194</v>
      </c>
      <c r="C21" s="68">
        <v>-298</v>
      </c>
      <c r="D21" s="68">
        <v>2008</v>
      </c>
      <c r="E21" s="68">
        <v>-1024</v>
      </c>
      <c r="F21" s="68"/>
      <c r="G21" s="69"/>
      <c r="H21" s="69">
        <v>1</v>
      </c>
      <c r="I21" s="69"/>
      <c r="J21" s="69">
        <v>8</v>
      </c>
      <c r="K21" s="68"/>
      <c r="L21" s="68">
        <v>0</v>
      </c>
      <c r="M21" s="68">
        <v>2</v>
      </c>
      <c r="N21" s="68">
        <v>0</v>
      </c>
      <c r="O21" s="68">
        <v>0</v>
      </c>
      <c r="P21" s="68"/>
      <c r="Q21" s="68">
        <f t="shared" si="0"/>
        <v>-194</v>
      </c>
      <c r="R21" s="68">
        <f t="shared" si="0"/>
        <v>-295</v>
      </c>
      <c r="S21" s="68">
        <f t="shared" si="0"/>
        <v>2008</v>
      </c>
      <c r="T21" s="68">
        <f t="shared" si="0"/>
        <v>-1016</v>
      </c>
      <c r="U21" s="45">
        <f t="shared" si="0"/>
        <v>0</v>
      </c>
      <c r="V21" s="59">
        <v>18</v>
      </c>
      <c r="W21" s="61"/>
      <c r="X21" s="45"/>
      <c r="Y21" s="45"/>
      <c r="Z21" s="45"/>
      <c r="AA21" s="45"/>
      <c r="AB21" s="61"/>
      <c r="AC21" s="45"/>
      <c r="AD21" s="45"/>
      <c r="AE21" s="63"/>
      <c r="AF21" s="63"/>
    </row>
    <row r="22" spans="1:32" s="54" customFormat="1" x14ac:dyDescent="0.25">
      <c r="A22" s="50">
        <v>19</v>
      </c>
      <c r="B22" s="65">
        <v>-194</v>
      </c>
      <c r="C22" s="65">
        <v>-298</v>
      </c>
      <c r="D22" s="65">
        <v>2008</v>
      </c>
      <c r="E22" s="65">
        <v>-1024</v>
      </c>
      <c r="F22" s="65"/>
      <c r="G22" s="66"/>
      <c r="H22" s="66">
        <v>1</v>
      </c>
      <c r="I22" s="66"/>
      <c r="J22" s="66">
        <v>8</v>
      </c>
      <c r="K22" s="65"/>
      <c r="L22" s="65">
        <v>0</v>
      </c>
      <c r="M22" s="65">
        <v>2</v>
      </c>
      <c r="N22" s="65">
        <v>0</v>
      </c>
      <c r="O22" s="65">
        <v>0</v>
      </c>
      <c r="P22" s="65"/>
      <c r="Q22" s="65">
        <f t="shared" si="0"/>
        <v>-194</v>
      </c>
      <c r="R22" s="65">
        <f t="shared" si="0"/>
        <v>-295</v>
      </c>
      <c r="S22" s="65">
        <f t="shared" si="0"/>
        <v>2008</v>
      </c>
      <c r="T22" s="65">
        <f t="shared" si="0"/>
        <v>-1016</v>
      </c>
      <c r="U22" s="51">
        <f t="shared" si="0"/>
        <v>0</v>
      </c>
      <c r="V22" s="50">
        <v>19</v>
      </c>
      <c r="W22" s="53"/>
      <c r="X22" s="51"/>
      <c r="Y22" s="51"/>
      <c r="Z22" s="51"/>
      <c r="AA22" s="51"/>
      <c r="AB22" s="53"/>
      <c r="AC22" s="51"/>
      <c r="AD22" s="51"/>
      <c r="AE22" s="57"/>
      <c r="AF22" s="57"/>
    </row>
    <row r="23" spans="1:32" s="64" customFormat="1" x14ac:dyDescent="0.25">
      <c r="A23" s="59">
        <v>20</v>
      </c>
      <c r="B23" s="68">
        <v>-194</v>
      </c>
      <c r="C23" s="68">
        <v>-298</v>
      </c>
      <c r="D23" s="68">
        <v>2008</v>
      </c>
      <c r="E23" s="68">
        <v>-1024</v>
      </c>
      <c r="F23" s="68"/>
      <c r="G23" s="69"/>
      <c r="H23" s="69">
        <v>1</v>
      </c>
      <c r="I23" s="69"/>
      <c r="J23" s="69">
        <v>8</v>
      </c>
      <c r="K23" s="68"/>
      <c r="L23" s="68">
        <v>0</v>
      </c>
      <c r="M23" s="68">
        <v>3</v>
      </c>
      <c r="N23" s="68">
        <v>0</v>
      </c>
      <c r="O23" s="68">
        <v>8</v>
      </c>
      <c r="P23" s="68"/>
      <c r="Q23" s="68">
        <f t="shared" si="0"/>
        <v>-194</v>
      </c>
      <c r="R23" s="68">
        <f t="shared" si="0"/>
        <v>-294</v>
      </c>
      <c r="S23" s="68">
        <f t="shared" si="0"/>
        <v>2008</v>
      </c>
      <c r="T23" s="68">
        <f t="shared" si="0"/>
        <v>-1008</v>
      </c>
      <c r="U23" s="45">
        <f t="shared" si="0"/>
        <v>0</v>
      </c>
      <c r="V23" s="59">
        <v>20</v>
      </c>
      <c r="W23" s="61"/>
      <c r="X23" s="45"/>
      <c r="Y23" s="45"/>
      <c r="Z23" s="45"/>
      <c r="AA23" s="45"/>
      <c r="AB23" s="61"/>
      <c r="AC23" s="45"/>
      <c r="AD23" s="45"/>
      <c r="AE23" s="63"/>
      <c r="AF23" s="63"/>
    </row>
    <row r="24" spans="1:32" s="54" customFormat="1" x14ac:dyDescent="0.25">
      <c r="A24" s="50">
        <v>21</v>
      </c>
      <c r="B24" s="65">
        <v>-1653</v>
      </c>
      <c r="C24" s="65">
        <v>2</v>
      </c>
      <c r="D24" s="65">
        <v>-125</v>
      </c>
      <c r="E24" s="65">
        <v>-109</v>
      </c>
      <c r="F24" s="65"/>
      <c r="G24" s="66"/>
      <c r="H24" s="66"/>
      <c r="I24" s="66"/>
      <c r="J24" s="66">
        <v>-11604</v>
      </c>
      <c r="K24" s="65"/>
      <c r="L24" s="65">
        <v>0</v>
      </c>
      <c r="M24" s="65">
        <v>3</v>
      </c>
      <c r="N24" s="65">
        <v>0</v>
      </c>
      <c r="O24" s="65">
        <v>1</v>
      </c>
      <c r="P24" s="65"/>
      <c r="Q24" s="65">
        <f t="shared" si="0"/>
        <v>-1653</v>
      </c>
      <c r="R24" s="65">
        <f t="shared" si="0"/>
        <v>5</v>
      </c>
      <c r="S24" s="65">
        <f t="shared" si="0"/>
        <v>-125</v>
      </c>
      <c r="T24" s="65">
        <f t="shared" si="0"/>
        <v>-11712</v>
      </c>
      <c r="U24" s="51">
        <f t="shared" si="0"/>
        <v>0</v>
      </c>
      <c r="V24" s="50">
        <v>21</v>
      </c>
      <c r="W24" s="53"/>
      <c r="X24" s="51"/>
      <c r="Y24" s="51"/>
      <c r="Z24" s="51"/>
      <c r="AA24" s="51"/>
      <c r="AB24" s="53"/>
      <c r="AC24" s="51"/>
      <c r="AD24" s="51"/>
      <c r="AE24" s="57"/>
      <c r="AF24" s="57"/>
    </row>
    <row r="25" spans="1:32" s="64" customFormat="1" x14ac:dyDescent="0.25">
      <c r="A25" s="59">
        <v>22</v>
      </c>
      <c r="B25" s="68">
        <v>-533</v>
      </c>
      <c r="C25" s="68">
        <v>1471</v>
      </c>
      <c r="D25" s="68">
        <v>-13498</v>
      </c>
      <c r="E25" s="68">
        <v>728</v>
      </c>
      <c r="F25" s="68"/>
      <c r="G25" s="69"/>
      <c r="H25" s="69">
        <v>1</v>
      </c>
      <c r="I25" s="69"/>
      <c r="J25" s="69"/>
      <c r="K25" s="68"/>
      <c r="L25" s="68">
        <v>0</v>
      </c>
      <c r="M25" s="68">
        <v>1</v>
      </c>
      <c r="N25" s="68">
        <v>0</v>
      </c>
      <c r="O25" s="68">
        <v>0</v>
      </c>
      <c r="P25" s="68"/>
      <c r="Q25" s="68">
        <f t="shared" si="0"/>
        <v>-533</v>
      </c>
      <c r="R25" s="68">
        <f t="shared" si="0"/>
        <v>1473</v>
      </c>
      <c r="S25" s="68">
        <f t="shared" si="0"/>
        <v>-13498</v>
      </c>
      <c r="T25" s="68">
        <f t="shared" si="0"/>
        <v>728</v>
      </c>
      <c r="U25" s="45">
        <f t="shared" si="0"/>
        <v>0</v>
      </c>
      <c r="V25" s="59">
        <v>22</v>
      </c>
      <c r="W25" s="61"/>
      <c r="X25" s="45"/>
      <c r="Y25" s="45"/>
      <c r="Z25" s="45"/>
      <c r="AA25" s="45"/>
      <c r="AB25" s="61"/>
      <c r="AC25" s="45"/>
      <c r="AD25" s="45"/>
      <c r="AE25" s="63"/>
      <c r="AF25" s="63"/>
    </row>
    <row r="26" spans="1:32" s="54" customFormat="1" x14ac:dyDescent="0.25">
      <c r="A26" s="50">
        <v>23</v>
      </c>
      <c r="B26" s="65">
        <v>-448</v>
      </c>
      <c r="C26" s="65">
        <v>4775</v>
      </c>
      <c r="D26" s="65">
        <v>6304</v>
      </c>
      <c r="E26" s="65">
        <v>101</v>
      </c>
      <c r="F26" s="65"/>
      <c r="G26" s="66"/>
      <c r="H26" s="66"/>
      <c r="I26" s="66"/>
      <c r="J26" s="66">
        <v>-81</v>
      </c>
      <c r="K26" s="65"/>
      <c r="L26" s="65">
        <v>0</v>
      </c>
      <c r="M26" s="65">
        <v>0</v>
      </c>
      <c r="N26" s="65">
        <v>0</v>
      </c>
      <c r="O26" s="65">
        <v>-19</v>
      </c>
      <c r="P26" s="65"/>
      <c r="Q26" s="65">
        <f t="shared" si="0"/>
        <v>-448</v>
      </c>
      <c r="R26" s="65">
        <f t="shared" si="0"/>
        <v>4775</v>
      </c>
      <c r="S26" s="65">
        <f t="shared" si="0"/>
        <v>6304</v>
      </c>
      <c r="T26" s="65">
        <f t="shared" si="0"/>
        <v>1</v>
      </c>
      <c r="U26" s="51">
        <f t="shared" si="0"/>
        <v>0</v>
      </c>
      <c r="V26" s="50">
        <v>23</v>
      </c>
      <c r="W26" s="53"/>
      <c r="X26" s="51"/>
      <c r="Y26" s="51"/>
      <c r="Z26" s="51"/>
      <c r="AA26" s="51"/>
      <c r="AB26" s="53"/>
      <c r="AC26" s="51"/>
      <c r="AD26" s="51"/>
      <c r="AE26" s="57"/>
      <c r="AF26" s="57"/>
    </row>
    <row r="27" spans="1:32" s="64" customFormat="1" x14ac:dyDescent="0.25">
      <c r="A27" s="59">
        <v>24</v>
      </c>
      <c r="B27" s="68">
        <v>1217</v>
      </c>
      <c r="C27" s="68">
        <v>175</v>
      </c>
      <c r="D27" s="68">
        <v>4341</v>
      </c>
      <c r="E27" s="68">
        <v>1558</v>
      </c>
      <c r="F27" s="68"/>
      <c r="G27" s="69"/>
      <c r="H27" s="69"/>
      <c r="I27" s="69"/>
      <c r="J27" s="69">
        <v>15000</v>
      </c>
      <c r="K27" s="68"/>
      <c r="L27" s="68">
        <v>0</v>
      </c>
      <c r="M27" s="68">
        <v>1</v>
      </c>
      <c r="N27" s="68">
        <v>0</v>
      </c>
      <c r="O27" s="68">
        <v>0</v>
      </c>
      <c r="P27" s="68"/>
      <c r="Q27" s="68">
        <f t="shared" si="0"/>
        <v>1217</v>
      </c>
      <c r="R27" s="68">
        <f t="shared" si="0"/>
        <v>176</v>
      </c>
      <c r="S27" s="68">
        <f t="shared" si="0"/>
        <v>4341</v>
      </c>
      <c r="T27" s="68">
        <f t="shared" si="0"/>
        <v>16558</v>
      </c>
      <c r="U27" s="45">
        <f t="shared" si="0"/>
        <v>0</v>
      </c>
      <c r="V27" s="59">
        <v>24</v>
      </c>
      <c r="W27" s="61"/>
      <c r="X27" s="45"/>
      <c r="Y27" s="45"/>
      <c r="Z27" s="45"/>
      <c r="AA27" s="45"/>
      <c r="AB27" s="61"/>
      <c r="AC27" s="45"/>
      <c r="AD27" s="45"/>
      <c r="AE27" s="63"/>
      <c r="AF27" s="63"/>
    </row>
    <row r="28" spans="1:32" s="54" customFormat="1" x14ac:dyDescent="0.25">
      <c r="A28" s="50">
        <v>25</v>
      </c>
      <c r="B28" s="65">
        <v>407</v>
      </c>
      <c r="C28" s="65">
        <v>-2825</v>
      </c>
      <c r="D28" s="65">
        <v>2298</v>
      </c>
      <c r="E28" s="65">
        <v>992</v>
      </c>
      <c r="F28" s="65"/>
      <c r="G28" s="66"/>
      <c r="H28" s="66"/>
      <c r="I28" s="66"/>
      <c r="J28" s="66">
        <v>1484</v>
      </c>
      <c r="K28" s="65"/>
      <c r="L28" s="65">
        <v>0</v>
      </c>
      <c r="M28" s="65">
        <v>1</v>
      </c>
      <c r="N28" s="65">
        <v>0</v>
      </c>
      <c r="O28" s="65">
        <v>0</v>
      </c>
      <c r="P28" s="65"/>
      <c r="Q28" s="65">
        <f t="shared" si="0"/>
        <v>407</v>
      </c>
      <c r="R28" s="65">
        <f t="shared" si="0"/>
        <v>-2824</v>
      </c>
      <c r="S28" s="65">
        <f t="shared" si="0"/>
        <v>2298</v>
      </c>
      <c r="T28" s="65">
        <f t="shared" si="0"/>
        <v>2476</v>
      </c>
      <c r="U28" s="51">
        <f t="shared" si="0"/>
        <v>0</v>
      </c>
      <c r="V28" s="50">
        <v>25</v>
      </c>
      <c r="W28" s="53"/>
      <c r="X28" s="51"/>
      <c r="Y28" s="51"/>
      <c r="Z28" s="51"/>
      <c r="AA28" s="51"/>
      <c r="AB28" s="53"/>
      <c r="AC28" s="51"/>
      <c r="AD28" s="51"/>
      <c r="AE28" s="57"/>
      <c r="AF28" s="57"/>
    </row>
    <row r="29" spans="1:32" s="64" customFormat="1" x14ac:dyDescent="0.25">
      <c r="A29" s="59">
        <v>26</v>
      </c>
      <c r="B29" s="68">
        <v>407</v>
      </c>
      <c r="C29" s="68">
        <v>-2825</v>
      </c>
      <c r="D29" s="68">
        <v>2298</v>
      </c>
      <c r="E29" s="68">
        <v>992</v>
      </c>
      <c r="F29" s="68"/>
      <c r="G29" s="69"/>
      <c r="H29" s="69"/>
      <c r="I29" s="69"/>
      <c r="J29" s="69">
        <v>1484</v>
      </c>
      <c r="K29" s="68"/>
      <c r="L29" s="68">
        <v>0</v>
      </c>
      <c r="M29" s="68">
        <v>1</v>
      </c>
      <c r="N29" s="68">
        <v>0</v>
      </c>
      <c r="O29" s="68">
        <v>0</v>
      </c>
      <c r="P29" s="68"/>
      <c r="Q29" s="68">
        <f t="shared" si="0"/>
        <v>407</v>
      </c>
      <c r="R29" s="68">
        <f t="shared" si="0"/>
        <v>-2824</v>
      </c>
      <c r="S29" s="68">
        <f t="shared" si="0"/>
        <v>2298</v>
      </c>
      <c r="T29" s="68">
        <f t="shared" si="0"/>
        <v>2476</v>
      </c>
      <c r="U29" s="45">
        <f t="shared" si="0"/>
        <v>0</v>
      </c>
      <c r="V29" s="59">
        <v>26</v>
      </c>
      <c r="W29" s="61"/>
      <c r="X29" s="45"/>
      <c r="Y29" s="45"/>
      <c r="Z29" s="45"/>
      <c r="AA29" s="45"/>
      <c r="AB29" s="61"/>
      <c r="AC29" s="45"/>
      <c r="AD29" s="45"/>
      <c r="AE29" s="63"/>
      <c r="AF29" s="63"/>
    </row>
    <row r="30" spans="1:32" s="54" customFormat="1" x14ac:dyDescent="0.25">
      <c r="A30" s="50">
        <v>27</v>
      </c>
      <c r="B30" s="65">
        <v>407</v>
      </c>
      <c r="C30" s="65">
        <v>-2825</v>
      </c>
      <c r="D30" s="65">
        <v>2298</v>
      </c>
      <c r="E30" s="65">
        <v>992</v>
      </c>
      <c r="F30" s="65"/>
      <c r="G30" s="66"/>
      <c r="H30" s="66"/>
      <c r="I30" s="66"/>
      <c r="J30" s="66">
        <v>1484</v>
      </c>
      <c r="K30" s="65"/>
      <c r="L30" s="65">
        <v>0</v>
      </c>
      <c r="M30" s="65">
        <v>1</v>
      </c>
      <c r="N30" s="65">
        <v>0</v>
      </c>
      <c r="O30" s="65">
        <v>0</v>
      </c>
      <c r="P30" s="65"/>
      <c r="Q30" s="65">
        <f t="shared" si="0"/>
        <v>407</v>
      </c>
      <c r="R30" s="65">
        <f t="shared" si="0"/>
        <v>-2824</v>
      </c>
      <c r="S30" s="65">
        <f t="shared" si="0"/>
        <v>2298</v>
      </c>
      <c r="T30" s="65">
        <f t="shared" si="0"/>
        <v>2476</v>
      </c>
      <c r="U30" s="51">
        <f t="shared" si="0"/>
        <v>0</v>
      </c>
      <c r="V30" s="50">
        <v>27</v>
      </c>
      <c r="W30" s="53"/>
      <c r="X30" s="51"/>
      <c r="Y30" s="51"/>
      <c r="Z30" s="51"/>
      <c r="AA30" s="51"/>
      <c r="AB30" s="53"/>
      <c r="AC30" s="51"/>
      <c r="AD30" s="51"/>
      <c r="AE30" s="57"/>
      <c r="AF30" s="57"/>
    </row>
    <row r="31" spans="1:32" s="64" customFormat="1" x14ac:dyDescent="0.25">
      <c r="A31" s="59">
        <v>28</v>
      </c>
      <c r="B31" s="68">
        <v>909</v>
      </c>
      <c r="C31" s="68">
        <v>175</v>
      </c>
      <c r="D31" s="68">
        <v>737</v>
      </c>
      <c r="E31" s="68">
        <v>961</v>
      </c>
      <c r="F31" s="68"/>
      <c r="G31" s="69"/>
      <c r="H31" s="69"/>
      <c r="I31" s="69"/>
      <c r="J31" s="69">
        <v>-3248</v>
      </c>
      <c r="K31" s="71"/>
      <c r="L31" s="68">
        <v>0</v>
      </c>
      <c r="M31" s="68">
        <v>1</v>
      </c>
      <c r="N31" s="68">
        <v>0</v>
      </c>
      <c r="O31" s="68">
        <v>0</v>
      </c>
      <c r="P31" s="68"/>
      <c r="Q31" s="68">
        <f t="shared" si="0"/>
        <v>909</v>
      </c>
      <c r="R31" s="68">
        <f t="shared" si="0"/>
        <v>176</v>
      </c>
      <c r="S31" s="68">
        <f t="shared" si="0"/>
        <v>737</v>
      </c>
      <c r="T31" s="68">
        <f t="shared" si="0"/>
        <v>-2287</v>
      </c>
      <c r="U31" s="45">
        <f t="shared" si="0"/>
        <v>0</v>
      </c>
      <c r="V31" s="59">
        <v>28</v>
      </c>
      <c r="W31" s="61"/>
      <c r="X31" s="45"/>
      <c r="Y31" s="45"/>
      <c r="Z31" s="45"/>
      <c r="AA31" s="45"/>
      <c r="AB31" s="61"/>
      <c r="AC31" s="45"/>
      <c r="AD31" s="45"/>
      <c r="AE31" s="63"/>
      <c r="AF31" s="63"/>
    </row>
    <row r="32" spans="1:32" s="54" customFormat="1" x14ac:dyDescent="0.25">
      <c r="A32" s="50">
        <v>29</v>
      </c>
      <c r="B32" s="65">
        <v>-889</v>
      </c>
      <c r="C32" s="65">
        <v>-877</v>
      </c>
      <c r="D32" s="65">
        <v>-955</v>
      </c>
      <c r="E32" s="65">
        <v>-2057</v>
      </c>
      <c r="F32" s="65"/>
      <c r="G32" s="66"/>
      <c r="H32" s="66"/>
      <c r="I32" s="66">
        <v>1</v>
      </c>
      <c r="J32" s="66">
        <f>8103+3078</f>
        <v>11181</v>
      </c>
      <c r="K32" s="72"/>
      <c r="L32" s="65">
        <v>0</v>
      </c>
      <c r="M32" s="65">
        <v>1</v>
      </c>
      <c r="N32" s="65">
        <v>0</v>
      </c>
      <c r="O32" s="65">
        <v>0</v>
      </c>
      <c r="P32" s="65"/>
      <c r="Q32" s="65">
        <f t="shared" si="0"/>
        <v>-889</v>
      </c>
      <c r="R32" s="65">
        <f t="shared" si="0"/>
        <v>-876</v>
      </c>
      <c r="S32" s="65">
        <f t="shared" si="0"/>
        <v>-954</v>
      </c>
      <c r="T32" s="65">
        <f t="shared" si="0"/>
        <v>9124</v>
      </c>
      <c r="U32" s="51">
        <f t="shared" si="0"/>
        <v>0</v>
      </c>
      <c r="V32" s="50">
        <v>29</v>
      </c>
      <c r="W32" s="53"/>
      <c r="X32" s="51"/>
      <c r="Y32" s="51"/>
      <c r="Z32" s="51"/>
      <c r="AA32" s="51"/>
      <c r="AB32" s="53"/>
      <c r="AC32" s="51"/>
      <c r="AD32" s="51"/>
      <c r="AE32" s="57"/>
      <c r="AF32" s="57"/>
    </row>
    <row r="33" spans="1:32" s="64" customFormat="1" x14ac:dyDescent="0.25">
      <c r="A33" s="59">
        <v>30</v>
      </c>
      <c r="B33" s="68">
        <v>3611</v>
      </c>
      <c r="C33" s="68">
        <v>1123</v>
      </c>
      <c r="D33" s="68">
        <v>-3406</v>
      </c>
      <c r="E33" s="68">
        <v>-5752</v>
      </c>
      <c r="F33" s="68"/>
      <c r="G33" s="69"/>
      <c r="H33" s="69"/>
      <c r="I33" s="69">
        <v>1</v>
      </c>
      <c r="J33" s="69">
        <v>-22337</v>
      </c>
      <c r="K33" s="71"/>
      <c r="L33" s="68">
        <v>0</v>
      </c>
      <c r="M33" s="68">
        <v>1</v>
      </c>
      <c r="N33" s="68">
        <v>0</v>
      </c>
      <c r="O33" s="68">
        <v>0</v>
      </c>
      <c r="P33" s="68"/>
      <c r="Q33" s="68">
        <f t="shared" si="0"/>
        <v>3611</v>
      </c>
      <c r="R33" s="68">
        <f t="shared" si="0"/>
        <v>1124</v>
      </c>
      <c r="S33" s="68">
        <f t="shared" si="0"/>
        <v>-3405</v>
      </c>
      <c r="T33" s="68">
        <f t="shared" si="0"/>
        <v>-28089</v>
      </c>
      <c r="U33" s="45">
        <f t="shared" si="0"/>
        <v>0</v>
      </c>
      <c r="V33" s="59">
        <v>30</v>
      </c>
      <c r="W33" s="61"/>
      <c r="X33" s="45"/>
      <c r="Y33" s="45"/>
      <c r="Z33" s="45"/>
      <c r="AA33" s="45"/>
      <c r="AB33" s="61"/>
      <c r="AC33" s="45"/>
      <c r="AD33" s="45"/>
      <c r="AE33" s="63"/>
      <c r="AF33" s="63"/>
    </row>
    <row r="34" spans="1:32" s="54" customFormat="1" x14ac:dyDescent="0.25">
      <c r="A34" s="50">
        <v>31</v>
      </c>
      <c r="B34" s="65">
        <v>-2348</v>
      </c>
      <c r="C34" s="65">
        <v>511</v>
      </c>
      <c r="D34" s="65">
        <v>226</v>
      </c>
      <c r="E34" s="65">
        <v>12785</v>
      </c>
      <c r="F34" s="65"/>
      <c r="G34" s="66"/>
      <c r="H34" s="66">
        <v>447</v>
      </c>
      <c r="I34" s="66">
        <v>5000</v>
      </c>
      <c r="J34" s="66">
        <v>25019</v>
      </c>
      <c r="K34" s="72"/>
      <c r="L34" s="65">
        <v>0</v>
      </c>
      <c r="M34" s="65">
        <v>2</v>
      </c>
      <c r="N34" s="65">
        <v>0</v>
      </c>
      <c r="O34" s="65">
        <v>0</v>
      </c>
      <c r="P34" s="65"/>
      <c r="Q34" s="65">
        <f>B34+G34+L34</f>
        <v>-2348</v>
      </c>
      <c r="R34" s="65">
        <f>C34+H34+M34</f>
        <v>960</v>
      </c>
      <c r="S34" s="65">
        <f>D34+I34+N34</f>
        <v>5226</v>
      </c>
      <c r="T34" s="65">
        <f>E34+J34+O34</f>
        <v>37804</v>
      </c>
      <c r="U34" s="51">
        <f>F34+K34+P34</f>
        <v>0</v>
      </c>
      <c r="V34" s="50">
        <v>31</v>
      </c>
      <c r="W34" s="53"/>
      <c r="X34" s="51"/>
      <c r="Y34" s="51"/>
      <c r="Z34" s="51"/>
      <c r="AA34" s="51"/>
      <c r="AB34" s="53"/>
      <c r="AC34" s="51"/>
      <c r="AD34" s="51"/>
      <c r="AE34" s="57"/>
      <c r="AF34" s="57"/>
    </row>
    <row r="35" spans="1:32" x14ac:dyDescent="0.25">
      <c r="A35" s="40"/>
      <c r="B35" s="73">
        <f t="shared" ref="B35:U35" si="1">SUM(B4:B34)</f>
        <v>2971</v>
      </c>
      <c r="C35" s="73">
        <f t="shared" si="1"/>
        <v>892</v>
      </c>
      <c r="D35" s="73">
        <f t="shared" si="1"/>
        <v>1466</v>
      </c>
      <c r="E35" s="73">
        <f t="shared" si="1"/>
        <v>19300</v>
      </c>
      <c r="F35" s="73">
        <f t="shared" si="1"/>
        <v>0</v>
      </c>
      <c r="G35" s="73">
        <f t="shared" si="1"/>
        <v>1</v>
      </c>
      <c r="H35" s="73">
        <f t="shared" si="1"/>
        <v>2953</v>
      </c>
      <c r="I35" s="73">
        <f t="shared" si="1"/>
        <v>5002</v>
      </c>
      <c r="J35" s="73">
        <f t="shared" si="1"/>
        <v>2391</v>
      </c>
      <c r="K35" s="73">
        <f t="shared" si="1"/>
        <v>0</v>
      </c>
      <c r="L35" s="73">
        <f t="shared" si="1"/>
        <v>883</v>
      </c>
      <c r="M35" s="73">
        <f t="shared" si="1"/>
        <v>-12</v>
      </c>
      <c r="N35" s="73">
        <f t="shared" si="1"/>
        <v>200</v>
      </c>
      <c r="O35" s="73">
        <f t="shared" si="1"/>
        <v>-6947</v>
      </c>
      <c r="P35" s="73">
        <f t="shared" si="1"/>
        <v>0</v>
      </c>
      <c r="Q35" s="73">
        <f t="shared" si="1"/>
        <v>3855</v>
      </c>
      <c r="R35" s="73">
        <f t="shared" si="1"/>
        <v>3833</v>
      </c>
      <c r="S35" s="73">
        <f t="shared" si="1"/>
        <v>6668</v>
      </c>
      <c r="T35" s="73">
        <f t="shared" si="1"/>
        <v>14744</v>
      </c>
      <c r="U35" s="40">
        <f t="shared" si="1"/>
        <v>0</v>
      </c>
      <c r="V35" s="40"/>
      <c r="W35" s="37"/>
      <c r="X35" s="40">
        <f>SUM(X4:X34)</f>
        <v>0</v>
      </c>
      <c r="Y35" s="40">
        <f>SUM(Y4:Y34)</f>
        <v>0</v>
      </c>
      <c r="Z35" s="40">
        <f>SUM(Z4:Z34)</f>
        <v>0</v>
      </c>
      <c r="AA35" s="40">
        <f>SUM(AA4:AA34)</f>
        <v>0</v>
      </c>
      <c r="AB35" s="37"/>
      <c r="AC35" s="37"/>
      <c r="AD35" s="37"/>
    </row>
    <row r="36" spans="1:32" x14ac:dyDescent="0.25">
      <c r="A36" s="40"/>
      <c r="B36" s="37"/>
      <c r="C36" s="37"/>
      <c r="D36" s="37"/>
      <c r="E36" s="37"/>
      <c r="F36" s="37"/>
      <c r="G36" s="47"/>
      <c r="H36" s="47"/>
      <c r="I36" s="47"/>
      <c r="J36" s="4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</row>
    <row r="37" spans="1:32" x14ac:dyDescent="0.25">
      <c r="A37" s="40"/>
      <c r="B37" s="37"/>
      <c r="C37" s="37"/>
      <c r="D37" s="37"/>
      <c r="E37" s="37"/>
      <c r="F37" s="37"/>
      <c r="G37" s="47"/>
      <c r="H37" s="47"/>
      <c r="I37" s="47"/>
      <c r="J37" s="4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</row>
    <row r="38" spans="1:32" ht="18.75" x14ac:dyDescent="0.3">
      <c r="A38" s="48" t="s">
        <v>8</v>
      </c>
      <c r="B38" s="37"/>
      <c r="C38" s="37"/>
      <c r="D38" s="37"/>
      <c r="E38" s="37"/>
      <c r="F38" s="37"/>
      <c r="G38" s="47"/>
      <c r="H38" s="47"/>
      <c r="I38" s="47"/>
      <c r="J38" s="47"/>
      <c r="K38" s="37"/>
      <c r="L38" s="37"/>
      <c r="M38" s="37"/>
      <c r="N38" s="37"/>
      <c r="O38" s="37" t="s">
        <v>13</v>
      </c>
      <c r="P38" s="37"/>
      <c r="Q38" s="40">
        <v>0.25</v>
      </c>
      <c r="R38" s="40">
        <v>0.25</v>
      </c>
      <c r="S38" s="40">
        <v>1.18</v>
      </c>
      <c r="T38" s="45">
        <v>0.11</v>
      </c>
      <c r="U38" s="45"/>
      <c r="V38" s="37"/>
      <c r="W38" s="37"/>
      <c r="X38" s="37"/>
      <c r="Y38" s="37"/>
      <c r="Z38" s="37"/>
      <c r="AA38" s="37"/>
      <c r="AB38" s="37"/>
      <c r="AC38" s="37"/>
      <c r="AD38" s="37"/>
    </row>
    <row r="39" spans="1:32" x14ac:dyDescent="0.25">
      <c r="A39" s="40"/>
      <c r="B39" s="37"/>
      <c r="C39" s="37"/>
      <c r="D39" s="37"/>
      <c r="E39" s="37"/>
      <c r="F39" s="37"/>
      <c r="G39" s="47"/>
      <c r="H39" s="47"/>
      <c r="I39" s="47"/>
      <c r="J39" s="4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</row>
    <row r="40" spans="1:32" x14ac:dyDescent="0.25">
      <c r="A40" s="40"/>
      <c r="B40" s="37"/>
      <c r="C40" s="37"/>
      <c r="D40" s="37"/>
      <c r="E40" s="37"/>
      <c r="F40" s="37"/>
      <c r="G40" s="47"/>
      <c r="H40" s="47"/>
      <c r="I40" s="47"/>
      <c r="J40" s="4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</row>
    <row r="41" spans="1:32" x14ac:dyDescent="0.25">
      <c r="A41" s="40"/>
      <c r="B41" s="37"/>
      <c r="C41" s="37"/>
      <c r="D41" s="37"/>
      <c r="E41" s="37"/>
      <c r="F41" s="37"/>
      <c r="G41" s="47"/>
      <c r="H41" s="47"/>
      <c r="I41" s="47"/>
      <c r="J41" s="4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</row>
    <row r="42" spans="1:32" x14ac:dyDescent="0.25">
      <c r="A42" s="40"/>
      <c r="B42" s="37"/>
      <c r="C42" s="37"/>
      <c r="D42" s="37"/>
      <c r="E42" s="37"/>
      <c r="F42" s="37"/>
      <c r="G42" s="47"/>
      <c r="H42" s="47"/>
      <c r="I42" s="47"/>
      <c r="J42" s="47"/>
      <c r="K42" s="37"/>
      <c r="L42" s="37"/>
      <c r="M42" s="37"/>
      <c r="N42" s="37"/>
      <c r="O42" s="37"/>
      <c r="P42" s="37"/>
      <c r="Q42" s="37"/>
      <c r="R42" s="37"/>
      <c r="S42" s="37" t="s">
        <v>17</v>
      </c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</row>
    <row r="43" spans="1:32" x14ac:dyDescent="0.25">
      <c r="A43" s="40"/>
      <c r="B43" s="37"/>
      <c r="C43" s="37"/>
      <c r="D43" s="37"/>
      <c r="E43" s="37"/>
      <c r="F43" s="37"/>
      <c r="G43" s="47"/>
      <c r="H43" s="47"/>
      <c r="I43" s="47"/>
      <c r="J43" s="4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</row>
    <row r="44" spans="1:32" x14ac:dyDescent="0.25">
      <c r="A44" s="40"/>
      <c r="B44" s="37"/>
      <c r="C44" s="37"/>
      <c r="D44" s="37"/>
      <c r="E44" s="37"/>
      <c r="F44" s="37"/>
      <c r="G44" s="47"/>
      <c r="H44" s="47"/>
      <c r="I44" s="47"/>
      <c r="J44" s="4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</row>
    <row r="45" spans="1:32" x14ac:dyDescent="0.25">
      <c r="A45" s="40"/>
      <c r="B45" s="37"/>
      <c r="C45" s="37"/>
      <c r="D45" s="37"/>
      <c r="E45" s="37"/>
      <c r="F45" s="37"/>
      <c r="G45" s="47"/>
      <c r="H45" s="47"/>
      <c r="I45" s="47"/>
      <c r="J45" s="4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</row>
    <row r="46" spans="1:32" x14ac:dyDescent="0.25">
      <c r="A46" s="40"/>
      <c r="B46" s="37"/>
      <c r="C46" s="37"/>
      <c r="D46" s="37"/>
      <c r="E46" s="37"/>
      <c r="F46" s="37"/>
      <c r="G46" s="47"/>
      <c r="H46" s="47"/>
      <c r="I46" s="47"/>
      <c r="J46" s="4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</row>
    <row r="47" spans="1:32" x14ac:dyDescent="0.25">
      <c r="A47" s="40"/>
      <c r="B47" s="37"/>
      <c r="C47" s="37"/>
      <c r="D47" s="37"/>
      <c r="E47" s="37"/>
      <c r="F47" s="37"/>
      <c r="G47" s="47"/>
      <c r="H47" s="47"/>
      <c r="I47" s="47"/>
      <c r="J47" s="4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</row>
    <row r="48" spans="1:32" x14ac:dyDescent="0.25">
      <c r="A48" s="40"/>
      <c r="B48" s="37"/>
      <c r="C48" s="37"/>
      <c r="D48" s="37"/>
      <c r="E48" s="37"/>
      <c r="F48" s="37"/>
      <c r="G48" s="47"/>
      <c r="H48" s="47"/>
      <c r="I48" s="47"/>
      <c r="J48" s="4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</row>
    <row r="49" spans="1:30" x14ac:dyDescent="0.25">
      <c r="A49" s="40"/>
      <c r="B49" s="37"/>
      <c r="C49" s="37"/>
      <c r="D49" s="37"/>
      <c r="E49" s="37"/>
      <c r="F49" s="37"/>
      <c r="G49" s="47"/>
      <c r="H49" s="47"/>
      <c r="I49" s="47"/>
      <c r="J49" s="4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</row>
    <row r="50" spans="1:30" x14ac:dyDescent="0.25">
      <c r="A50" s="40"/>
      <c r="B50" s="37"/>
      <c r="C50" s="37"/>
      <c r="D50" s="37"/>
      <c r="E50" s="37"/>
      <c r="F50" s="37"/>
      <c r="G50" s="47"/>
      <c r="H50" s="47"/>
      <c r="I50" s="47"/>
      <c r="J50" s="4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</row>
    <row r="51" spans="1:30" x14ac:dyDescent="0.25">
      <c r="A51" s="40"/>
      <c r="B51" s="37"/>
      <c r="C51" s="37"/>
      <c r="D51" s="37"/>
      <c r="E51" s="37"/>
      <c r="F51" s="37"/>
      <c r="G51" s="47"/>
      <c r="H51" s="47"/>
      <c r="I51" s="47"/>
      <c r="J51" s="4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</row>
    <row r="52" spans="1:30" x14ac:dyDescent="0.25">
      <c r="A52" s="40"/>
      <c r="B52" s="37"/>
      <c r="C52" s="37"/>
      <c r="D52" s="37"/>
      <c r="E52" s="37"/>
      <c r="F52" s="37"/>
      <c r="G52" s="47"/>
      <c r="H52" s="47"/>
      <c r="I52" s="47"/>
      <c r="J52" s="4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</row>
    <row r="53" spans="1:30" x14ac:dyDescent="0.25">
      <c r="A53" s="40"/>
      <c r="B53" s="37"/>
      <c r="C53" s="37"/>
      <c r="D53" s="37"/>
      <c r="E53" s="37"/>
      <c r="F53" s="37"/>
      <c r="G53" s="47"/>
      <c r="H53" s="47"/>
      <c r="I53" s="47"/>
      <c r="J53" s="4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</row>
    <row r="54" spans="1:30" x14ac:dyDescent="0.25">
      <c r="A54" s="40"/>
      <c r="B54" s="37"/>
      <c r="C54" s="37"/>
      <c r="D54" s="37"/>
      <c r="E54" s="37"/>
      <c r="F54" s="37"/>
      <c r="G54" s="47"/>
      <c r="H54" s="47"/>
      <c r="I54" s="47"/>
      <c r="J54" s="4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</row>
  </sheetData>
  <mergeCells count="6">
    <mergeCell ref="X2:AA2"/>
    <mergeCell ref="A1:V1"/>
    <mergeCell ref="B2:E2"/>
    <mergeCell ref="G2:J2"/>
    <mergeCell ref="L2:O2"/>
    <mergeCell ref="Q2:T2"/>
  </mergeCells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opLeftCell="E7" zoomScale="75" workbookViewId="0">
      <selection activeCell="P33" sqref="P33"/>
    </sheetView>
  </sheetViews>
  <sheetFormatPr defaultRowHeight="18" x14ac:dyDescent="0.25"/>
  <cols>
    <col min="1" max="1" width="9.85546875" style="46" customWidth="1"/>
    <col min="2" max="2" width="10.140625" style="38" customWidth="1"/>
    <col min="3" max="3" width="10.7109375" style="38" customWidth="1"/>
    <col min="4" max="5" width="10.5703125" style="38" customWidth="1"/>
    <col min="6" max="6" width="7.140625" style="38" customWidth="1"/>
    <col min="7" max="7" width="11.42578125" style="49" customWidth="1"/>
    <col min="8" max="8" width="10.28515625" style="49" customWidth="1"/>
    <col min="9" max="9" width="12" style="49" customWidth="1"/>
    <col min="10" max="10" width="12.7109375" style="49" customWidth="1"/>
    <col min="11" max="11" width="9.140625" style="38"/>
    <col min="12" max="12" width="10.140625" style="38" customWidth="1"/>
    <col min="13" max="13" width="9.85546875" style="38" customWidth="1"/>
    <col min="14" max="14" width="10.140625" style="38" customWidth="1"/>
    <col min="15" max="15" width="10" style="38" customWidth="1"/>
    <col min="16" max="16" width="7" style="38" customWidth="1"/>
    <col min="17" max="18" width="11" style="38" customWidth="1"/>
    <col min="19" max="19" width="10.85546875" style="38" customWidth="1"/>
    <col min="20" max="20" width="10.7109375" style="38" customWidth="1"/>
    <col min="21" max="21" width="7.140625" style="38" customWidth="1"/>
    <col min="22" max="22" width="9.140625" style="38"/>
    <col min="23" max="23" width="3.28515625" style="38" customWidth="1"/>
    <col min="24" max="26" width="9.140625" style="38"/>
    <col min="27" max="27" width="11" style="38" customWidth="1"/>
    <col min="28" max="16384" width="9.140625" style="38"/>
  </cols>
  <sheetData>
    <row r="1" spans="1:32" x14ac:dyDescent="0.25">
      <c r="A1" s="88" t="s">
        <v>18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37"/>
      <c r="X1" s="37"/>
      <c r="Y1" s="37"/>
      <c r="Z1" s="37"/>
      <c r="AA1" s="37"/>
      <c r="AB1" s="37"/>
      <c r="AC1" s="37"/>
      <c r="AD1" s="37"/>
    </row>
    <row r="2" spans="1:32" x14ac:dyDescent="0.25">
      <c r="A2" s="39" t="s">
        <v>2</v>
      </c>
      <c r="B2" s="87" t="s">
        <v>19</v>
      </c>
      <c r="C2" s="87"/>
      <c r="D2" s="87"/>
      <c r="E2" s="87"/>
      <c r="F2" s="37"/>
      <c r="G2" s="88" t="s">
        <v>15</v>
      </c>
      <c r="H2" s="88"/>
      <c r="I2" s="88"/>
      <c r="J2" s="88"/>
      <c r="K2" s="37"/>
      <c r="L2" s="87" t="s">
        <v>7</v>
      </c>
      <c r="M2" s="87"/>
      <c r="N2" s="87"/>
      <c r="O2" s="87"/>
      <c r="P2" s="37"/>
      <c r="Q2" s="87" t="s">
        <v>20</v>
      </c>
      <c r="R2" s="87"/>
      <c r="S2" s="87"/>
      <c r="T2" s="87"/>
      <c r="U2" s="39"/>
      <c r="V2" s="39" t="s">
        <v>2</v>
      </c>
      <c r="W2" s="37"/>
      <c r="X2" s="87" t="s">
        <v>11</v>
      </c>
      <c r="Y2" s="87"/>
      <c r="Z2" s="87"/>
      <c r="AA2" s="87"/>
      <c r="AB2" s="37"/>
      <c r="AC2" s="37"/>
      <c r="AD2" s="37"/>
    </row>
    <row r="3" spans="1:32" x14ac:dyDescent="0.25">
      <c r="A3" s="39"/>
      <c r="B3" s="40" t="s">
        <v>3</v>
      </c>
      <c r="C3" s="41" t="s">
        <v>4</v>
      </c>
      <c r="D3" s="41" t="s">
        <v>5</v>
      </c>
      <c r="E3" s="41" t="s">
        <v>6</v>
      </c>
      <c r="F3" s="37" t="s">
        <v>21</v>
      </c>
      <c r="G3" s="42" t="s">
        <v>3</v>
      </c>
      <c r="H3" s="43" t="s">
        <v>4</v>
      </c>
      <c r="I3" s="43" t="s">
        <v>5</v>
      </c>
      <c r="J3" s="43" t="s">
        <v>6</v>
      </c>
      <c r="K3" s="40" t="s">
        <v>21</v>
      </c>
      <c r="L3" s="40" t="s">
        <v>3</v>
      </c>
      <c r="M3" s="41" t="s">
        <v>4</v>
      </c>
      <c r="N3" s="41" t="s">
        <v>5</v>
      </c>
      <c r="O3" s="41" t="s">
        <v>6</v>
      </c>
      <c r="P3" s="40" t="s">
        <v>21</v>
      </c>
      <c r="Q3" s="40" t="s">
        <v>3</v>
      </c>
      <c r="R3" s="41" t="s">
        <v>4</v>
      </c>
      <c r="S3" s="41" t="s">
        <v>5</v>
      </c>
      <c r="T3" s="41" t="s">
        <v>6</v>
      </c>
      <c r="U3" s="41" t="s">
        <v>21</v>
      </c>
      <c r="V3" s="39"/>
      <c r="W3" s="37"/>
      <c r="X3" s="40" t="s">
        <v>3</v>
      </c>
      <c r="Y3" s="41" t="s">
        <v>4</v>
      </c>
      <c r="Z3" s="41" t="s">
        <v>5</v>
      </c>
      <c r="AA3" s="41" t="s">
        <v>6</v>
      </c>
      <c r="AB3" s="37"/>
      <c r="AC3" s="37"/>
      <c r="AD3" s="37"/>
    </row>
    <row r="4" spans="1:32" s="54" customFormat="1" x14ac:dyDescent="0.25">
      <c r="A4" s="50">
        <v>1</v>
      </c>
      <c r="B4" s="65">
        <v>-5546</v>
      </c>
      <c r="C4" s="65">
        <v>0</v>
      </c>
      <c r="D4" s="65">
        <v>-1854</v>
      </c>
      <c r="E4" s="65">
        <v>2422</v>
      </c>
      <c r="F4" s="65"/>
      <c r="G4" s="66"/>
      <c r="H4" s="66"/>
      <c r="I4" s="66"/>
      <c r="J4" s="66">
        <v>-1552</v>
      </c>
      <c r="K4" s="66"/>
      <c r="L4" s="65">
        <v>0</v>
      </c>
      <c r="M4" s="65">
        <v>0</v>
      </c>
      <c r="N4" s="65">
        <v>-2</v>
      </c>
      <c r="O4" s="65">
        <v>0</v>
      </c>
      <c r="P4" s="65"/>
      <c r="Q4" s="65">
        <f>B4+G4+L4</f>
        <v>-5546</v>
      </c>
      <c r="R4" s="65">
        <f>C4+H4+M4</f>
        <v>0</v>
      </c>
      <c r="S4" s="65">
        <f>D4+I4+N4</f>
        <v>-1856</v>
      </c>
      <c r="T4" s="65">
        <f>E4+J4+O4</f>
        <v>870</v>
      </c>
      <c r="U4" s="51">
        <f>F4+K4+P4</f>
        <v>0</v>
      </c>
      <c r="V4" s="50">
        <v>1</v>
      </c>
      <c r="W4" s="53"/>
      <c r="X4" s="51"/>
      <c r="Y4" s="51"/>
      <c r="Z4" s="51"/>
      <c r="AA4" s="51"/>
      <c r="AB4" s="53"/>
      <c r="AC4" s="53"/>
      <c r="AD4" s="53"/>
    </row>
    <row r="5" spans="1:32" s="64" customFormat="1" x14ac:dyDescent="0.25">
      <c r="A5" s="59">
        <v>2</v>
      </c>
      <c r="B5" s="68">
        <v>-5546</v>
      </c>
      <c r="C5" s="68">
        <v>0</v>
      </c>
      <c r="D5" s="68">
        <v>-1854</v>
      </c>
      <c r="E5" s="68">
        <v>2422</v>
      </c>
      <c r="F5" s="68"/>
      <c r="G5" s="69"/>
      <c r="H5" s="69"/>
      <c r="I5" s="69"/>
      <c r="J5" s="69">
        <v>-1552</v>
      </c>
      <c r="K5" s="69"/>
      <c r="L5" s="68">
        <v>0</v>
      </c>
      <c r="M5" s="68">
        <v>0</v>
      </c>
      <c r="N5" s="68">
        <v>-2</v>
      </c>
      <c r="O5" s="68">
        <v>0</v>
      </c>
      <c r="P5" s="68"/>
      <c r="Q5" s="68">
        <f t="shared" ref="Q5:U33" si="0">B5+G5+L5</f>
        <v>-5546</v>
      </c>
      <c r="R5" s="68">
        <f t="shared" si="0"/>
        <v>0</v>
      </c>
      <c r="S5" s="68">
        <f t="shared" si="0"/>
        <v>-1856</v>
      </c>
      <c r="T5" s="68">
        <f t="shared" si="0"/>
        <v>870</v>
      </c>
      <c r="U5" s="45">
        <f>F5+K5+P5</f>
        <v>0</v>
      </c>
      <c r="V5" s="59">
        <v>2</v>
      </c>
      <c r="W5" s="61"/>
      <c r="X5" s="45"/>
      <c r="Y5" s="45"/>
      <c r="Z5" s="45"/>
      <c r="AA5" s="45"/>
      <c r="AB5" s="61"/>
      <c r="AC5" s="61"/>
      <c r="AD5" s="61"/>
    </row>
    <row r="6" spans="1:32" s="54" customFormat="1" x14ac:dyDescent="0.25">
      <c r="A6" s="50">
        <v>3</v>
      </c>
      <c r="B6" s="65">
        <v>-5546</v>
      </c>
      <c r="C6" s="65">
        <v>0</v>
      </c>
      <c r="D6" s="65">
        <v>-1854</v>
      </c>
      <c r="E6" s="65">
        <v>2422</v>
      </c>
      <c r="F6" s="65"/>
      <c r="G6" s="66"/>
      <c r="H6" s="66"/>
      <c r="I6" s="66"/>
      <c r="J6" s="66">
        <v>-1552</v>
      </c>
      <c r="K6" s="66"/>
      <c r="L6" s="65">
        <v>0</v>
      </c>
      <c r="M6" s="65">
        <v>0</v>
      </c>
      <c r="N6" s="65">
        <v>-2</v>
      </c>
      <c r="O6" s="65">
        <v>0</v>
      </c>
      <c r="P6" s="65"/>
      <c r="Q6" s="65">
        <f t="shared" si="0"/>
        <v>-5546</v>
      </c>
      <c r="R6" s="65">
        <f t="shared" si="0"/>
        <v>0</v>
      </c>
      <c r="S6" s="65">
        <f t="shared" si="0"/>
        <v>-1856</v>
      </c>
      <c r="T6" s="65">
        <f t="shared" si="0"/>
        <v>870</v>
      </c>
      <c r="U6" s="51">
        <f>F6+K6+P6</f>
        <v>0</v>
      </c>
      <c r="V6" s="50">
        <v>3</v>
      </c>
      <c r="W6" s="53"/>
      <c r="X6" s="51"/>
      <c r="Y6" s="51"/>
      <c r="Z6" s="51"/>
      <c r="AA6" s="51"/>
      <c r="AB6" s="53"/>
      <c r="AC6" s="53"/>
      <c r="AD6" s="53"/>
    </row>
    <row r="7" spans="1:32" s="64" customFormat="1" x14ac:dyDescent="0.25">
      <c r="A7" s="59">
        <v>4</v>
      </c>
      <c r="B7" s="68">
        <v>-5546</v>
      </c>
      <c r="C7" s="68">
        <v>0</v>
      </c>
      <c r="D7" s="68">
        <v>-1854</v>
      </c>
      <c r="E7" s="68">
        <v>2422</v>
      </c>
      <c r="F7" s="68"/>
      <c r="G7" s="69"/>
      <c r="H7" s="69"/>
      <c r="I7" s="69"/>
      <c r="J7" s="69">
        <v>-1552</v>
      </c>
      <c r="K7" s="68"/>
      <c r="L7" s="68">
        <v>0</v>
      </c>
      <c r="M7" s="68">
        <v>0</v>
      </c>
      <c r="N7" s="68">
        <v>-2</v>
      </c>
      <c r="O7" s="68">
        <v>0</v>
      </c>
      <c r="P7" s="68"/>
      <c r="Q7" s="68">
        <f t="shared" si="0"/>
        <v>-5546</v>
      </c>
      <c r="R7" s="68">
        <f t="shared" si="0"/>
        <v>0</v>
      </c>
      <c r="S7" s="68">
        <f t="shared" si="0"/>
        <v>-1856</v>
      </c>
      <c r="T7" s="68">
        <f t="shared" si="0"/>
        <v>870</v>
      </c>
      <c r="U7" s="45">
        <f t="shared" si="0"/>
        <v>0</v>
      </c>
      <c r="V7" s="59">
        <v>4</v>
      </c>
      <c r="W7" s="61"/>
      <c r="X7" s="45"/>
      <c r="Y7" s="45"/>
      <c r="Z7" s="45"/>
      <c r="AA7" s="45"/>
      <c r="AB7" s="61"/>
      <c r="AC7" s="61"/>
      <c r="AD7" s="61"/>
    </row>
    <row r="8" spans="1:32" s="54" customFormat="1" x14ac:dyDescent="0.25">
      <c r="A8" s="50">
        <v>5</v>
      </c>
      <c r="B8" s="70">
        <v>519</v>
      </c>
      <c r="C8" s="65">
        <v>0</v>
      </c>
      <c r="D8" s="70">
        <v>-1621</v>
      </c>
      <c r="E8" s="65">
        <v>1062</v>
      </c>
      <c r="F8" s="65"/>
      <c r="G8" s="66"/>
      <c r="H8" s="66"/>
      <c r="I8" s="66"/>
      <c r="J8" s="66">
        <v>2093</v>
      </c>
      <c r="K8" s="65"/>
      <c r="L8" s="65">
        <v>0</v>
      </c>
      <c r="M8" s="65">
        <v>0</v>
      </c>
      <c r="N8" s="65">
        <v>-2</v>
      </c>
      <c r="O8" s="65">
        <v>0</v>
      </c>
      <c r="P8" s="65"/>
      <c r="Q8" s="65">
        <f t="shared" si="0"/>
        <v>519</v>
      </c>
      <c r="R8" s="65">
        <f t="shared" si="0"/>
        <v>0</v>
      </c>
      <c r="S8" s="65">
        <f t="shared" si="0"/>
        <v>-1623</v>
      </c>
      <c r="T8" s="65">
        <f t="shared" si="0"/>
        <v>3155</v>
      </c>
      <c r="U8" s="51">
        <f t="shared" si="0"/>
        <v>0</v>
      </c>
      <c r="V8" s="50">
        <v>5</v>
      </c>
      <c r="W8" s="53"/>
      <c r="X8" s="51"/>
      <c r="Y8" s="51"/>
      <c r="Z8" s="51"/>
      <c r="AA8" s="51"/>
      <c r="AB8" s="53"/>
      <c r="AC8" s="53"/>
      <c r="AD8" s="53"/>
    </row>
    <row r="9" spans="1:32" s="64" customFormat="1" ht="17.25" customHeight="1" x14ac:dyDescent="0.25">
      <c r="A9" s="59">
        <v>6</v>
      </c>
      <c r="B9" s="67">
        <v>2739</v>
      </c>
      <c r="C9" s="68">
        <v>0</v>
      </c>
      <c r="D9" s="67">
        <v>644</v>
      </c>
      <c r="E9" s="68">
        <v>-2694</v>
      </c>
      <c r="F9" s="68"/>
      <c r="G9" s="69"/>
      <c r="H9" s="69"/>
      <c r="I9" s="69">
        <v>-1</v>
      </c>
      <c r="J9" s="69">
        <v>326</v>
      </c>
      <c r="K9" s="68"/>
      <c r="L9" s="68">
        <v>0</v>
      </c>
      <c r="M9" s="68">
        <v>0</v>
      </c>
      <c r="N9" s="68">
        <v>-1</v>
      </c>
      <c r="O9" s="68">
        <v>0</v>
      </c>
      <c r="P9" s="68"/>
      <c r="Q9" s="68">
        <f t="shared" si="0"/>
        <v>2739</v>
      </c>
      <c r="R9" s="68">
        <f t="shared" si="0"/>
        <v>0</v>
      </c>
      <c r="S9" s="68">
        <f t="shared" si="0"/>
        <v>642</v>
      </c>
      <c r="T9" s="68">
        <f t="shared" si="0"/>
        <v>-2368</v>
      </c>
      <c r="U9" s="45">
        <f t="shared" si="0"/>
        <v>0</v>
      </c>
      <c r="V9" s="59">
        <v>6</v>
      </c>
      <c r="W9" s="61"/>
      <c r="X9" s="45"/>
      <c r="Y9" s="45"/>
      <c r="Z9" s="45"/>
      <c r="AA9" s="45"/>
      <c r="AB9" s="61"/>
      <c r="AC9" s="61"/>
      <c r="AD9" s="61"/>
    </row>
    <row r="10" spans="1:32" s="54" customFormat="1" ht="18.75" x14ac:dyDescent="0.3">
      <c r="A10" s="50">
        <v>7</v>
      </c>
      <c r="B10" s="65">
        <v>15739</v>
      </c>
      <c r="C10" s="65"/>
      <c r="D10" s="65">
        <v>8779</v>
      </c>
      <c r="E10" s="65">
        <v>518</v>
      </c>
      <c r="F10" s="65"/>
      <c r="G10" s="66"/>
      <c r="H10" s="66"/>
      <c r="I10" s="66"/>
      <c r="J10" s="66"/>
      <c r="K10" s="65"/>
      <c r="L10" s="65">
        <v>0</v>
      </c>
      <c r="M10" s="65">
        <v>0</v>
      </c>
      <c r="N10" s="65">
        <v>-2</v>
      </c>
      <c r="O10" s="65">
        <v>0</v>
      </c>
      <c r="P10" s="65"/>
      <c r="Q10" s="65">
        <f t="shared" si="0"/>
        <v>15739</v>
      </c>
      <c r="R10" s="65">
        <f t="shared" si="0"/>
        <v>0</v>
      </c>
      <c r="S10" s="65">
        <f t="shared" si="0"/>
        <v>8777</v>
      </c>
      <c r="T10" s="65">
        <f t="shared" si="0"/>
        <v>518</v>
      </c>
      <c r="U10" s="51">
        <f t="shared" si="0"/>
        <v>0</v>
      </c>
      <c r="V10" s="50">
        <v>7</v>
      </c>
      <c r="W10" s="53"/>
      <c r="X10" s="51"/>
      <c r="Y10" s="51"/>
      <c r="Z10" s="51"/>
      <c r="AA10" s="51"/>
      <c r="AB10" s="56"/>
      <c r="AC10" s="53"/>
      <c r="AD10" s="53"/>
    </row>
    <row r="11" spans="1:32" s="64" customFormat="1" x14ac:dyDescent="0.25">
      <c r="A11" s="59">
        <v>8</v>
      </c>
      <c r="B11" s="68">
        <v>-761</v>
      </c>
      <c r="C11" s="68">
        <v>0</v>
      </c>
      <c r="D11" s="68">
        <v>-1076</v>
      </c>
      <c r="E11" s="68">
        <v>-86</v>
      </c>
      <c r="F11" s="68"/>
      <c r="G11" s="69"/>
      <c r="H11" s="69">
        <v>-6291</v>
      </c>
      <c r="I11" s="69"/>
      <c r="J11" s="69"/>
      <c r="K11" s="68">
        <v>-1</v>
      </c>
      <c r="L11" s="68">
        <v>0</v>
      </c>
      <c r="M11" s="68">
        <v>0</v>
      </c>
      <c r="N11" s="68">
        <v>-1</v>
      </c>
      <c r="O11" s="68">
        <v>0</v>
      </c>
      <c r="P11" s="68"/>
      <c r="Q11" s="68">
        <f t="shared" si="0"/>
        <v>-761</v>
      </c>
      <c r="R11" s="68">
        <f t="shared" si="0"/>
        <v>-6291</v>
      </c>
      <c r="S11" s="68">
        <f t="shared" si="0"/>
        <v>-1077</v>
      </c>
      <c r="T11" s="68">
        <f t="shared" si="0"/>
        <v>-86</v>
      </c>
      <c r="U11" s="45">
        <f t="shared" si="0"/>
        <v>-1</v>
      </c>
      <c r="V11" s="59">
        <v>8</v>
      </c>
      <c r="W11" s="61"/>
      <c r="X11" s="45"/>
      <c r="Y11" s="45"/>
      <c r="Z11" s="45"/>
      <c r="AA11" s="45"/>
      <c r="AB11" s="61"/>
      <c r="AC11" s="45"/>
      <c r="AD11" s="45"/>
      <c r="AE11" s="63"/>
      <c r="AF11" s="63"/>
    </row>
    <row r="12" spans="1:32" s="54" customFormat="1" x14ac:dyDescent="0.25">
      <c r="A12" s="50">
        <v>9</v>
      </c>
      <c r="B12" s="65">
        <v>-761</v>
      </c>
      <c r="C12" s="65">
        <v>0</v>
      </c>
      <c r="D12" s="65">
        <v>-1076</v>
      </c>
      <c r="E12" s="65">
        <v>-86</v>
      </c>
      <c r="F12" s="65"/>
      <c r="G12" s="66"/>
      <c r="H12" s="66">
        <v>-6291</v>
      </c>
      <c r="I12" s="66"/>
      <c r="J12" s="66"/>
      <c r="K12" s="65">
        <v>-1</v>
      </c>
      <c r="L12" s="65">
        <v>0</v>
      </c>
      <c r="M12" s="65">
        <v>0</v>
      </c>
      <c r="N12" s="65">
        <v>-1</v>
      </c>
      <c r="O12" s="65">
        <v>0</v>
      </c>
      <c r="P12" s="65"/>
      <c r="Q12" s="65">
        <f t="shared" si="0"/>
        <v>-761</v>
      </c>
      <c r="R12" s="65">
        <f t="shared" si="0"/>
        <v>-6291</v>
      </c>
      <c r="S12" s="65">
        <f t="shared" si="0"/>
        <v>-1077</v>
      </c>
      <c r="T12" s="65">
        <f t="shared" si="0"/>
        <v>-86</v>
      </c>
      <c r="U12" s="51">
        <f t="shared" si="0"/>
        <v>-1</v>
      </c>
      <c r="V12" s="50">
        <v>9</v>
      </c>
      <c r="W12" s="53"/>
      <c r="X12" s="51"/>
      <c r="Y12" s="51"/>
      <c r="Z12" s="51"/>
      <c r="AA12" s="51"/>
      <c r="AB12" s="53"/>
      <c r="AC12" s="51"/>
      <c r="AD12" s="51"/>
      <c r="AE12" s="57"/>
      <c r="AF12" s="57"/>
    </row>
    <row r="13" spans="1:32" s="64" customFormat="1" x14ac:dyDescent="0.25">
      <c r="A13" s="59">
        <v>10</v>
      </c>
      <c r="B13" s="68">
        <v>-761</v>
      </c>
      <c r="C13" s="68">
        <v>0</v>
      </c>
      <c r="D13" s="68">
        <v>-1076</v>
      </c>
      <c r="E13" s="68">
        <v>-86</v>
      </c>
      <c r="F13" s="68"/>
      <c r="G13" s="69"/>
      <c r="H13" s="69">
        <v>-6291</v>
      </c>
      <c r="I13" s="69"/>
      <c r="J13" s="69"/>
      <c r="K13" s="68">
        <v>-1</v>
      </c>
      <c r="L13" s="68">
        <v>0</v>
      </c>
      <c r="M13" s="68">
        <v>0</v>
      </c>
      <c r="N13" s="68">
        <v>-1</v>
      </c>
      <c r="O13" s="68">
        <v>0</v>
      </c>
      <c r="P13" s="68"/>
      <c r="Q13" s="68">
        <f t="shared" si="0"/>
        <v>-761</v>
      </c>
      <c r="R13" s="68">
        <f t="shared" si="0"/>
        <v>-6291</v>
      </c>
      <c r="S13" s="68">
        <f>D13+I13+N13</f>
        <v>-1077</v>
      </c>
      <c r="T13" s="68">
        <f t="shared" si="0"/>
        <v>-86</v>
      </c>
      <c r="U13" s="45">
        <f t="shared" si="0"/>
        <v>-1</v>
      </c>
      <c r="V13" s="59">
        <v>10</v>
      </c>
      <c r="W13" s="61"/>
      <c r="X13" s="45"/>
      <c r="Y13" s="45"/>
      <c r="Z13" s="45"/>
      <c r="AA13" s="45"/>
      <c r="AB13" s="61"/>
      <c r="AC13" s="45"/>
      <c r="AD13" s="45"/>
      <c r="AE13" s="63"/>
      <c r="AF13" s="63"/>
    </row>
    <row r="14" spans="1:32" s="54" customFormat="1" x14ac:dyDescent="0.25">
      <c r="A14" s="50">
        <v>11</v>
      </c>
      <c r="B14" s="65">
        <v>1839</v>
      </c>
      <c r="C14" s="65"/>
      <c r="D14" s="65">
        <v>1265</v>
      </c>
      <c r="E14" s="65">
        <v>1378</v>
      </c>
      <c r="F14" s="65"/>
      <c r="G14" s="66"/>
      <c r="H14" s="66">
        <v>535</v>
      </c>
      <c r="I14" s="66"/>
      <c r="J14" s="66">
        <v>-640</v>
      </c>
      <c r="K14" s="65"/>
      <c r="L14" s="65">
        <v>0</v>
      </c>
      <c r="M14" s="65">
        <v>0</v>
      </c>
      <c r="N14" s="65">
        <v>-2</v>
      </c>
      <c r="O14" s="65">
        <v>0</v>
      </c>
      <c r="P14" s="65"/>
      <c r="Q14" s="65">
        <f t="shared" si="0"/>
        <v>1839</v>
      </c>
      <c r="R14" s="65">
        <f t="shared" si="0"/>
        <v>535</v>
      </c>
      <c r="S14" s="65">
        <f t="shared" si="0"/>
        <v>1263</v>
      </c>
      <c r="T14" s="65">
        <f t="shared" si="0"/>
        <v>738</v>
      </c>
      <c r="U14" s="51">
        <f t="shared" si="0"/>
        <v>0</v>
      </c>
      <c r="V14" s="50">
        <v>11</v>
      </c>
      <c r="W14" s="53"/>
      <c r="X14" s="51"/>
      <c r="Y14" s="51"/>
      <c r="Z14" s="51"/>
      <c r="AA14" s="51"/>
      <c r="AB14" s="53"/>
      <c r="AC14" s="51"/>
      <c r="AD14" s="51"/>
      <c r="AE14" s="57"/>
      <c r="AF14" s="57"/>
    </row>
    <row r="15" spans="1:32" s="64" customFormat="1" x14ac:dyDescent="0.25">
      <c r="A15" s="59">
        <v>12</v>
      </c>
      <c r="B15" s="68">
        <v>2459</v>
      </c>
      <c r="C15" s="68"/>
      <c r="D15" s="68">
        <v>-221</v>
      </c>
      <c r="E15" s="68">
        <v>-1456</v>
      </c>
      <c r="F15" s="68"/>
      <c r="G15" s="69"/>
      <c r="H15" s="69"/>
      <c r="I15" s="69">
        <v>-1</v>
      </c>
      <c r="J15" s="69">
        <v>-6573</v>
      </c>
      <c r="K15" s="68"/>
      <c r="L15" s="68">
        <v>0</v>
      </c>
      <c r="M15" s="68">
        <v>0</v>
      </c>
      <c r="N15" s="68">
        <v>-1</v>
      </c>
      <c r="O15" s="67">
        <v>0</v>
      </c>
      <c r="P15" s="68"/>
      <c r="Q15" s="68">
        <f t="shared" si="0"/>
        <v>2459</v>
      </c>
      <c r="R15" s="68">
        <f t="shared" si="0"/>
        <v>0</v>
      </c>
      <c r="S15" s="68">
        <f t="shared" si="0"/>
        <v>-223</v>
      </c>
      <c r="T15" s="68">
        <f t="shared" si="0"/>
        <v>-8029</v>
      </c>
      <c r="U15" s="45">
        <f t="shared" si="0"/>
        <v>0</v>
      </c>
      <c r="V15" s="59">
        <v>12</v>
      </c>
      <c r="W15" s="61"/>
      <c r="X15" s="45"/>
      <c r="Y15" s="45"/>
      <c r="Z15" s="45"/>
      <c r="AA15" s="45"/>
      <c r="AB15" s="61"/>
      <c r="AC15" s="45"/>
      <c r="AD15" s="45"/>
      <c r="AE15" s="63"/>
      <c r="AF15" s="63"/>
    </row>
    <row r="16" spans="1:32" s="54" customFormat="1" x14ac:dyDescent="0.25">
      <c r="A16" s="50">
        <v>13</v>
      </c>
      <c r="B16" s="65">
        <v>-1232</v>
      </c>
      <c r="C16" s="65">
        <v>494</v>
      </c>
      <c r="D16" s="65">
        <v>-2621</v>
      </c>
      <c r="E16" s="65">
        <v>-1401</v>
      </c>
      <c r="F16" s="65"/>
      <c r="G16" s="66"/>
      <c r="H16" s="66"/>
      <c r="I16" s="66"/>
      <c r="J16" s="65">
        <v>3587</v>
      </c>
      <c r="K16" s="65"/>
      <c r="L16" s="65">
        <v>0</v>
      </c>
      <c r="M16" s="65">
        <v>0</v>
      </c>
      <c r="N16" s="65">
        <v>-1</v>
      </c>
      <c r="O16" s="54">
        <v>0</v>
      </c>
      <c r="P16" s="65"/>
      <c r="Q16" s="65">
        <f t="shared" si="0"/>
        <v>-1232</v>
      </c>
      <c r="R16" s="65">
        <f t="shared" si="0"/>
        <v>494</v>
      </c>
      <c r="S16" s="65">
        <f t="shared" si="0"/>
        <v>-2622</v>
      </c>
      <c r="T16" s="65">
        <f t="shared" si="0"/>
        <v>2186</v>
      </c>
      <c r="U16" s="51">
        <f t="shared" si="0"/>
        <v>0</v>
      </c>
      <c r="V16" s="50">
        <v>13</v>
      </c>
      <c r="W16" s="53"/>
      <c r="X16" s="51"/>
      <c r="Y16" s="51"/>
      <c r="Z16" s="51"/>
      <c r="AA16" s="51"/>
      <c r="AB16" s="53"/>
      <c r="AC16" s="51"/>
      <c r="AD16" s="51"/>
      <c r="AE16" s="57"/>
      <c r="AF16" s="57"/>
    </row>
    <row r="17" spans="1:32" s="64" customFormat="1" x14ac:dyDescent="0.25">
      <c r="A17" s="59">
        <v>14</v>
      </c>
      <c r="B17" s="68">
        <v>-41</v>
      </c>
      <c r="C17" s="68"/>
      <c r="D17" s="68">
        <v>-175</v>
      </c>
      <c r="E17" s="68">
        <v>325</v>
      </c>
      <c r="F17" s="68"/>
      <c r="G17" s="69"/>
      <c r="H17" s="69"/>
      <c r="I17" s="69">
        <v>-1</v>
      </c>
      <c r="J17" s="69">
        <v>-151</v>
      </c>
      <c r="K17" s="68"/>
      <c r="L17" s="68">
        <v>0</v>
      </c>
      <c r="M17" s="68">
        <v>0</v>
      </c>
      <c r="N17" s="68">
        <v>-2</v>
      </c>
      <c r="O17" s="68">
        <v>0</v>
      </c>
      <c r="P17" s="68"/>
      <c r="Q17" s="68">
        <f t="shared" si="0"/>
        <v>-41</v>
      </c>
      <c r="R17" s="68">
        <f t="shared" si="0"/>
        <v>0</v>
      </c>
      <c r="S17" s="68">
        <f t="shared" si="0"/>
        <v>-178</v>
      </c>
      <c r="T17" s="68">
        <f t="shared" si="0"/>
        <v>174</v>
      </c>
      <c r="U17" s="45">
        <f t="shared" si="0"/>
        <v>0</v>
      </c>
      <c r="V17" s="59">
        <v>14</v>
      </c>
      <c r="W17" s="61"/>
      <c r="X17" s="45"/>
      <c r="Y17" s="45"/>
      <c r="Z17" s="45"/>
      <c r="AA17" s="45"/>
      <c r="AB17" s="61"/>
      <c r="AC17" s="45"/>
      <c r="AD17" s="45"/>
      <c r="AE17" s="63"/>
      <c r="AF17" s="63"/>
    </row>
    <row r="18" spans="1:32" s="54" customFormat="1" x14ac:dyDescent="0.25">
      <c r="A18" s="50">
        <v>15</v>
      </c>
      <c r="B18" s="65">
        <v>-224</v>
      </c>
      <c r="C18" s="65"/>
      <c r="D18" s="65">
        <v>-1801</v>
      </c>
      <c r="E18" s="65">
        <v>-45</v>
      </c>
      <c r="F18" s="65"/>
      <c r="G18" s="66"/>
      <c r="H18" s="66"/>
      <c r="I18" s="66">
        <v>62</v>
      </c>
      <c r="J18" s="66">
        <v>3</v>
      </c>
      <c r="K18" s="65"/>
      <c r="L18" s="65">
        <v>0</v>
      </c>
      <c r="M18" s="65">
        <v>0</v>
      </c>
      <c r="N18" s="65">
        <v>-2</v>
      </c>
      <c r="O18" s="65">
        <v>0</v>
      </c>
      <c r="P18" s="65"/>
      <c r="Q18" s="65">
        <f t="shared" si="0"/>
        <v>-224</v>
      </c>
      <c r="R18" s="65">
        <f t="shared" si="0"/>
        <v>0</v>
      </c>
      <c r="S18" s="65">
        <f t="shared" si="0"/>
        <v>-1741</v>
      </c>
      <c r="T18" s="65">
        <f t="shared" si="0"/>
        <v>-42</v>
      </c>
      <c r="U18" s="51">
        <f t="shared" si="0"/>
        <v>0</v>
      </c>
      <c r="V18" s="50">
        <v>15</v>
      </c>
      <c r="W18" s="53"/>
      <c r="X18" s="51"/>
      <c r="Y18" s="51"/>
      <c r="Z18" s="51"/>
      <c r="AA18" s="51"/>
      <c r="AB18" s="53"/>
      <c r="AC18" s="51"/>
      <c r="AD18" s="51"/>
      <c r="AE18" s="57"/>
      <c r="AF18" s="57"/>
    </row>
    <row r="19" spans="1:32" s="80" customFormat="1" x14ac:dyDescent="0.25">
      <c r="A19" s="59">
        <v>16</v>
      </c>
      <c r="B19" s="68">
        <v>-224</v>
      </c>
      <c r="C19" s="68"/>
      <c r="D19" s="68">
        <v>-1801</v>
      </c>
      <c r="E19" s="68">
        <v>-45</v>
      </c>
      <c r="F19" s="68"/>
      <c r="G19" s="69"/>
      <c r="H19" s="69"/>
      <c r="I19" s="69">
        <v>62</v>
      </c>
      <c r="J19" s="69">
        <v>3</v>
      </c>
      <c r="K19" s="68"/>
      <c r="L19" s="68">
        <v>0</v>
      </c>
      <c r="M19" s="68">
        <v>1</v>
      </c>
      <c r="N19" s="68">
        <v>-2</v>
      </c>
      <c r="O19" s="68">
        <v>0</v>
      </c>
      <c r="P19" s="68"/>
      <c r="Q19" s="68">
        <f t="shared" si="0"/>
        <v>-224</v>
      </c>
      <c r="R19" s="68">
        <f t="shared" si="0"/>
        <v>1</v>
      </c>
      <c r="S19" s="68">
        <f t="shared" si="0"/>
        <v>-1741</v>
      </c>
      <c r="T19" s="68">
        <f t="shared" si="0"/>
        <v>-42</v>
      </c>
      <c r="U19" s="45">
        <f t="shared" si="0"/>
        <v>0</v>
      </c>
      <c r="V19" s="59">
        <v>16</v>
      </c>
      <c r="W19" s="61"/>
      <c r="X19" s="45"/>
      <c r="Y19" s="45"/>
      <c r="Z19" s="45"/>
      <c r="AA19" s="45"/>
      <c r="AB19" s="61"/>
      <c r="AC19" s="45"/>
      <c r="AD19" s="45"/>
      <c r="AE19" s="79"/>
      <c r="AF19" s="79"/>
    </row>
    <row r="20" spans="1:32" s="54" customFormat="1" x14ac:dyDescent="0.25">
      <c r="A20" s="74">
        <v>17</v>
      </c>
      <c r="B20" s="75">
        <v>-224</v>
      </c>
      <c r="C20" s="75"/>
      <c r="D20" s="75">
        <v>-1801</v>
      </c>
      <c r="E20" s="75">
        <v>-45</v>
      </c>
      <c r="F20" s="75"/>
      <c r="G20" s="76"/>
      <c r="H20" s="76"/>
      <c r="I20" s="76">
        <v>62</v>
      </c>
      <c r="J20" s="76">
        <v>3</v>
      </c>
      <c r="K20" s="75"/>
      <c r="L20" s="75">
        <v>0</v>
      </c>
      <c r="M20" s="75">
        <v>1</v>
      </c>
      <c r="N20" s="75">
        <v>-2</v>
      </c>
      <c r="O20" s="75">
        <v>0</v>
      </c>
      <c r="P20" s="75"/>
      <c r="Q20" s="75">
        <f t="shared" si="0"/>
        <v>-224</v>
      </c>
      <c r="R20" s="75">
        <f t="shared" si="0"/>
        <v>1</v>
      </c>
      <c r="S20" s="75">
        <f t="shared" si="0"/>
        <v>-1741</v>
      </c>
      <c r="T20" s="75">
        <f t="shared" si="0"/>
        <v>-42</v>
      </c>
      <c r="U20" s="77">
        <f t="shared" si="0"/>
        <v>0</v>
      </c>
      <c r="V20" s="74">
        <v>17</v>
      </c>
      <c r="W20" s="78"/>
      <c r="X20" s="77"/>
      <c r="Y20" s="77"/>
      <c r="Z20" s="77"/>
      <c r="AA20" s="77"/>
      <c r="AB20" s="78"/>
      <c r="AC20" s="77"/>
      <c r="AD20" s="77"/>
      <c r="AE20" s="57"/>
      <c r="AF20" s="57"/>
    </row>
    <row r="21" spans="1:32" s="64" customFormat="1" x14ac:dyDescent="0.25">
      <c r="A21" s="59">
        <v>18</v>
      </c>
      <c r="B21" s="68">
        <v>84</v>
      </c>
      <c r="C21" s="68">
        <v>494</v>
      </c>
      <c r="D21" s="68">
        <v>-134</v>
      </c>
      <c r="E21" s="68">
        <v>-371</v>
      </c>
      <c r="F21" s="68"/>
      <c r="G21" s="69"/>
      <c r="H21" s="69">
        <v>1</v>
      </c>
      <c r="I21" s="69">
        <v>-16</v>
      </c>
      <c r="J21" s="69"/>
      <c r="K21" s="68"/>
      <c r="L21" s="68">
        <v>0</v>
      </c>
      <c r="M21" s="68">
        <v>1</v>
      </c>
      <c r="N21" s="68">
        <v>-1</v>
      </c>
      <c r="O21" s="68">
        <v>0</v>
      </c>
      <c r="P21" s="68"/>
      <c r="Q21" s="68">
        <f t="shared" si="0"/>
        <v>84</v>
      </c>
      <c r="R21" s="68">
        <f t="shared" si="0"/>
        <v>496</v>
      </c>
      <c r="S21" s="68">
        <f t="shared" si="0"/>
        <v>-151</v>
      </c>
      <c r="T21" s="68">
        <f t="shared" si="0"/>
        <v>-371</v>
      </c>
      <c r="U21" s="45">
        <f t="shared" si="0"/>
        <v>0</v>
      </c>
      <c r="V21" s="59">
        <v>18</v>
      </c>
      <c r="W21" s="61"/>
      <c r="X21" s="45"/>
      <c r="Y21" s="45"/>
      <c r="Z21" s="45"/>
      <c r="AA21" s="45"/>
      <c r="AB21" s="61"/>
      <c r="AC21" s="45"/>
      <c r="AD21" s="45"/>
      <c r="AE21" s="63"/>
      <c r="AF21" s="63"/>
    </row>
    <row r="22" spans="1:32" s="54" customFormat="1" x14ac:dyDescent="0.25">
      <c r="A22" s="50">
        <v>19</v>
      </c>
      <c r="B22" s="65">
        <v>-1522</v>
      </c>
      <c r="C22" s="65"/>
      <c r="D22" s="65">
        <v>-1478</v>
      </c>
      <c r="E22" s="65">
        <v>-871</v>
      </c>
      <c r="F22" s="65"/>
      <c r="G22" s="66"/>
      <c r="H22" s="66"/>
      <c r="I22" s="66"/>
      <c r="J22" s="66">
        <v>-4256</v>
      </c>
      <c r="K22" s="65"/>
      <c r="L22" s="65">
        <v>0</v>
      </c>
      <c r="M22" s="65">
        <v>0</v>
      </c>
      <c r="N22" s="65">
        <v>-2</v>
      </c>
      <c r="O22" s="65">
        <v>1</v>
      </c>
      <c r="P22" s="65"/>
      <c r="Q22" s="65">
        <f t="shared" si="0"/>
        <v>-1522</v>
      </c>
      <c r="R22" s="65">
        <f t="shared" si="0"/>
        <v>0</v>
      </c>
      <c r="S22" s="65">
        <f t="shared" si="0"/>
        <v>-1480</v>
      </c>
      <c r="T22" s="65">
        <f t="shared" si="0"/>
        <v>-5126</v>
      </c>
      <c r="U22" s="51">
        <f t="shared" si="0"/>
        <v>0</v>
      </c>
      <c r="V22" s="50">
        <v>19</v>
      </c>
      <c r="W22" s="53"/>
      <c r="X22" s="51"/>
      <c r="Y22" s="51"/>
      <c r="Z22" s="51"/>
      <c r="AA22" s="51"/>
      <c r="AB22" s="53"/>
      <c r="AC22" s="51"/>
      <c r="AD22" s="51"/>
      <c r="AE22" s="57"/>
      <c r="AF22" s="57"/>
    </row>
    <row r="23" spans="1:32" s="64" customFormat="1" x14ac:dyDescent="0.25">
      <c r="A23" s="59">
        <v>20</v>
      </c>
      <c r="B23" s="68">
        <v>-541</v>
      </c>
      <c r="C23" s="68"/>
      <c r="D23" s="68">
        <v>229</v>
      </c>
      <c r="E23" s="68">
        <v>-2175</v>
      </c>
      <c r="F23" s="68"/>
      <c r="G23" s="69"/>
      <c r="H23" s="69"/>
      <c r="I23" s="69"/>
      <c r="J23" s="69">
        <v>-1724</v>
      </c>
      <c r="K23" s="68"/>
      <c r="L23" s="68"/>
      <c r="M23" s="68"/>
      <c r="N23" s="68">
        <v>-2</v>
      </c>
      <c r="O23" s="68"/>
      <c r="P23" s="68"/>
      <c r="Q23" s="68">
        <f t="shared" si="0"/>
        <v>-541</v>
      </c>
      <c r="R23" s="68">
        <f t="shared" si="0"/>
        <v>0</v>
      </c>
      <c r="S23" s="68">
        <f t="shared" si="0"/>
        <v>227</v>
      </c>
      <c r="T23" s="68">
        <f t="shared" si="0"/>
        <v>-3899</v>
      </c>
      <c r="U23" s="45">
        <f t="shared" si="0"/>
        <v>0</v>
      </c>
      <c r="V23" s="59">
        <v>20</v>
      </c>
      <c r="W23" s="61"/>
      <c r="X23" s="45"/>
      <c r="Y23" s="45"/>
      <c r="Z23" s="45"/>
      <c r="AA23" s="45"/>
      <c r="AB23" s="61"/>
      <c r="AC23" s="45"/>
      <c r="AD23" s="45"/>
      <c r="AE23" s="63"/>
      <c r="AF23" s="63"/>
    </row>
    <row r="24" spans="1:32" s="54" customFormat="1" x14ac:dyDescent="0.25">
      <c r="A24" s="50">
        <v>21</v>
      </c>
      <c r="B24" s="65">
        <v>-11</v>
      </c>
      <c r="C24" s="65"/>
      <c r="D24" s="65">
        <v>279</v>
      </c>
      <c r="E24" s="65">
        <v>-2377</v>
      </c>
      <c r="F24" s="65"/>
      <c r="G24" s="66"/>
      <c r="H24" s="66">
        <v>1</v>
      </c>
      <c r="I24" s="66">
        <v>-1</v>
      </c>
      <c r="J24" s="66"/>
      <c r="K24" s="65">
        <v>-1</v>
      </c>
      <c r="L24" s="65"/>
      <c r="M24" s="65">
        <v>1</v>
      </c>
      <c r="N24" s="65">
        <v>-2</v>
      </c>
      <c r="O24" s="65"/>
      <c r="P24" s="65"/>
      <c r="Q24" s="65">
        <f t="shared" si="0"/>
        <v>-11</v>
      </c>
      <c r="R24" s="65">
        <f t="shared" si="0"/>
        <v>2</v>
      </c>
      <c r="S24" s="65">
        <f t="shared" si="0"/>
        <v>276</v>
      </c>
      <c r="T24" s="65">
        <f t="shared" si="0"/>
        <v>-2377</v>
      </c>
      <c r="U24" s="51">
        <f t="shared" si="0"/>
        <v>-1</v>
      </c>
      <c r="V24" s="50">
        <v>21</v>
      </c>
      <c r="W24" s="53"/>
      <c r="X24" s="51"/>
      <c r="Y24" s="51"/>
      <c r="Z24" s="51"/>
      <c r="AA24" s="51"/>
      <c r="AB24" s="53"/>
      <c r="AC24" s="51"/>
      <c r="AD24" s="51"/>
      <c r="AE24" s="57"/>
      <c r="AF24" s="57"/>
    </row>
    <row r="25" spans="1:32" s="64" customFormat="1" x14ac:dyDescent="0.25">
      <c r="A25" s="59">
        <v>22</v>
      </c>
      <c r="B25" s="68">
        <v>-1011</v>
      </c>
      <c r="C25" s="68"/>
      <c r="D25" s="68">
        <v>711</v>
      </c>
      <c r="E25" s="68">
        <v>-522</v>
      </c>
      <c r="F25" s="68"/>
      <c r="G25" s="69"/>
      <c r="H25" s="69">
        <v>6000</v>
      </c>
      <c r="I25" s="69"/>
      <c r="J25" s="69">
        <v>5035</v>
      </c>
      <c r="K25" s="68"/>
      <c r="L25" s="68"/>
      <c r="M25" s="68">
        <v>1</v>
      </c>
      <c r="N25" s="68">
        <v>-2</v>
      </c>
      <c r="O25" s="68">
        <v>1</v>
      </c>
      <c r="P25" s="68"/>
      <c r="Q25" s="68">
        <f t="shared" si="0"/>
        <v>-1011</v>
      </c>
      <c r="R25" s="68">
        <f t="shared" si="0"/>
        <v>6001</v>
      </c>
      <c r="S25" s="68">
        <f t="shared" si="0"/>
        <v>709</v>
      </c>
      <c r="T25" s="68">
        <f t="shared" si="0"/>
        <v>4514</v>
      </c>
      <c r="U25" s="45">
        <f t="shared" si="0"/>
        <v>0</v>
      </c>
      <c r="V25" s="59">
        <v>22</v>
      </c>
      <c r="W25" s="61"/>
      <c r="X25" s="45"/>
      <c r="Y25" s="45"/>
      <c r="Z25" s="45"/>
      <c r="AA25" s="45"/>
      <c r="AB25" s="61"/>
      <c r="AC25" s="45"/>
      <c r="AD25" s="45"/>
      <c r="AE25" s="63"/>
      <c r="AF25" s="63"/>
    </row>
    <row r="26" spans="1:32" s="54" customFormat="1" x14ac:dyDescent="0.25">
      <c r="A26" s="50">
        <v>23</v>
      </c>
      <c r="B26" s="65">
        <v>-1011</v>
      </c>
      <c r="C26" s="65"/>
      <c r="D26" s="65">
        <v>711</v>
      </c>
      <c r="E26" s="65">
        <v>-522</v>
      </c>
      <c r="F26" s="65"/>
      <c r="G26" s="66"/>
      <c r="H26" s="66">
        <v>6000</v>
      </c>
      <c r="I26" s="66"/>
      <c r="J26" s="66">
        <v>5035</v>
      </c>
      <c r="K26" s="65"/>
      <c r="L26" s="65">
        <v>0</v>
      </c>
      <c r="M26" s="65">
        <v>1</v>
      </c>
      <c r="N26" s="65">
        <v>-2</v>
      </c>
      <c r="O26" s="65">
        <v>1</v>
      </c>
      <c r="P26" s="65"/>
      <c r="Q26" s="65">
        <f t="shared" si="0"/>
        <v>-1011</v>
      </c>
      <c r="R26" s="65">
        <f t="shared" si="0"/>
        <v>6001</v>
      </c>
      <c r="S26" s="65">
        <f t="shared" si="0"/>
        <v>709</v>
      </c>
      <c r="T26" s="65">
        <f t="shared" si="0"/>
        <v>4514</v>
      </c>
      <c r="U26" s="51">
        <f t="shared" si="0"/>
        <v>0</v>
      </c>
      <c r="V26" s="50">
        <v>23</v>
      </c>
      <c r="W26" s="53"/>
      <c r="X26" s="51"/>
      <c r="Y26" s="51"/>
      <c r="Z26" s="51"/>
      <c r="AA26" s="51"/>
      <c r="AB26" s="53"/>
      <c r="AC26" s="51"/>
      <c r="AD26" s="51"/>
      <c r="AE26" s="57"/>
      <c r="AF26" s="57"/>
    </row>
    <row r="27" spans="1:32" s="64" customFormat="1" x14ac:dyDescent="0.25">
      <c r="A27" s="59">
        <v>24</v>
      </c>
      <c r="B27" s="68">
        <v>-1011</v>
      </c>
      <c r="C27" s="68"/>
      <c r="D27" s="68">
        <v>711</v>
      </c>
      <c r="E27" s="68">
        <v>-522</v>
      </c>
      <c r="F27" s="68"/>
      <c r="G27" s="69"/>
      <c r="H27" s="69">
        <v>6000</v>
      </c>
      <c r="I27" s="69"/>
      <c r="J27" s="69">
        <v>5035</v>
      </c>
      <c r="K27" s="68"/>
      <c r="L27" s="68">
        <v>0</v>
      </c>
      <c r="M27" s="68">
        <v>1</v>
      </c>
      <c r="N27" s="68">
        <v>-2</v>
      </c>
      <c r="O27" s="68">
        <v>1</v>
      </c>
      <c r="P27" s="68"/>
      <c r="Q27" s="68">
        <f t="shared" si="0"/>
        <v>-1011</v>
      </c>
      <c r="R27" s="68">
        <f t="shared" si="0"/>
        <v>6001</v>
      </c>
      <c r="S27" s="68">
        <f t="shared" si="0"/>
        <v>709</v>
      </c>
      <c r="T27" s="68">
        <f t="shared" si="0"/>
        <v>4514</v>
      </c>
      <c r="U27" s="45">
        <f t="shared" si="0"/>
        <v>0</v>
      </c>
      <c r="V27" s="59">
        <v>24</v>
      </c>
      <c r="W27" s="61"/>
      <c r="X27" s="45"/>
      <c r="Y27" s="45"/>
      <c r="Z27" s="45"/>
      <c r="AA27" s="45"/>
      <c r="AB27" s="61"/>
      <c r="AC27" s="45"/>
      <c r="AD27" s="45"/>
      <c r="AE27" s="63"/>
      <c r="AF27" s="63"/>
    </row>
    <row r="28" spans="1:32" s="54" customFormat="1" x14ac:dyDescent="0.25">
      <c r="A28" s="50">
        <v>25</v>
      </c>
      <c r="B28" s="65">
        <v>1313</v>
      </c>
      <c r="C28" s="65"/>
      <c r="D28" s="65">
        <v>5481</v>
      </c>
      <c r="E28" s="65">
        <v>149</v>
      </c>
      <c r="F28" s="65"/>
      <c r="G28" s="66"/>
      <c r="H28" s="66"/>
      <c r="I28" s="66">
        <v>-1</v>
      </c>
      <c r="J28" s="66">
        <v>-7343</v>
      </c>
      <c r="K28" s="65"/>
      <c r="L28" s="65">
        <v>1</v>
      </c>
      <c r="M28" s="65">
        <v>0</v>
      </c>
      <c r="N28" s="65">
        <v>-2</v>
      </c>
      <c r="O28" s="65">
        <v>0</v>
      </c>
      <c r="P28" s="65"/>
      <c r="Q28" s="65">
        <f t="shared" si="0"/>
        <v>1314</v>
      </c>
      <c r="R28" s="65">
        <f t="shared" si="0"/>
        <v>0</v>
      </c>
      <c r="S28" s="65">
        <f t="shared" si="0"/>
        <v>5478</v>
      </c>
      <c r="T28" s="65">
        <f t="shared" si="0"/>
        <v>-7194</v>
      </c>
      <c r="U28" s="51">
        <f t="shared" si="0"/>
        <v>0</v>
      </c>
      <c r="V28" s="50">
        <v>25</v>
      </c>
      <c r="W28" s="53"/>
      <c r="X28" s="51"/>
      <c r="Y28" s="51"/>
      <c r="Z28" s="51"/>
      <c r="AA28" s="51"/>
      <c r="AB28" s="53"/>
      <c r="AC28" s="51"/>
      <c r="AD28" s="51"/>
      <c r="AE28" s="57"/>
      <c r="AF28" s="57"/>
    </row>
    <row r="29" spans="1:32" s="64" customFormat="1" x14ac:dyDescent="0.25">
      <c r="A29" s="59">
        <v>26</v>
      </c>
      <c r="B29" s="68">
        <v>1164</v>
      </c>
      <c r="C29" s="68"/>
      <c r="D29" s="68">
        <v>592</v>
      </c>
      <c r="E29" s="68">
        <v>1856</v>
      </c>
      <c r="F29" s="68"/>
      <c r="G29" s="69"/>
      <c r="H29" s="69"/>
      <c r="I29" s="69">
        <v>1</v>
      </c>
      <c r="J29" s="69">
        <v>4499</v>
      </c>
      <c r="K29" s="68"/>
      <c r="L29" s="68">
        <v>0</v>
      </c>
      <c r="M29" s="68">
        <v>1</v>
      </c>
      <c r="N29" s="68">
        <v>-2</v>
      </c>
      <c r="O29" s="68">
        <v>0</v>
      </c>
      <c r="P29" s="68"/>
      <c r="Q29" s="68">
        <f t="shared" si="0"/>
        <v>1164</v>
      </c>
      <c r="R29" s="68">
        <f t="shared" si="0"/>
        <v>1</v>
      </c>
      <c r="S29" s="68">
        <f t="shared" si="0"/>
        <v>591</v>
      </c>
      <c r="T29" s="68">
        <f t="shared" si="0"/>
        <v>6355</v>
      </c>
      <c r="U29" s="45">
        <f t="shared" si="0"/>
        <v>0</v>
      </c>
      <c r="V29" s="59">
        <v>26</v>
      </c>
      <c r="W29" s="61"/>
      <c r="X29" s="45"/>
      <c r="Y29" s="45"/>
      <c r="Z29" s="45"/>
      <c r="AA29" s="45"/>
      <c r="AB29" s="61"/>
      <c r="AC29" s="45"/>
      <c r="AD29" s="45"/>
      <c r="AE29" s="63"/>
      <c r="AF29" s="63"/>
    </row>
    <row r="30" spans="1:32" s="54" customFormat="1" x14ac:dyDescent="0.25">
      <c r="A30" s="50">
        <v>27</v>
      </c>
      <c r="B30" s="65">
        <v>-686</v>
      </c>
      <c r="C30" s="65"/>
      <c r="D30" s="65">
        <v>639</v>
      </c>
      <c r="E30" s="65">
        <v>-1040</v>
      </c>
      <c r="F30" s="65"/>
      <c r="G30" s="66"/>
      <c r="H30" s="66"/>
      <c r="I30" s="66">
        <v>-1</v>
      </c>
      <c r="J30" s="66">
        <v>-640</v>
      </c>
      <c r="K30" s="65"/>
      <c r="L30" s="65">
        <v>0</v>
      </c>
      <c r="M30" s="65">
        <v>1</v>
      </c>
      <c r="N30" s="65">
        <v>-2</v>
      </c>
      <c r="O30" s="65">
        <v>0</v>
      </c>
      <c r="P30" s="65"/>
      <c r="Q30" s="65">
        <f t="shared" si="0"/>
        <v>-686</v>
      </c>
      <c r="R30" s="65">
        <f t="shared" si="0"/>
        <v>1</v>
      </c>
      <c r="S30" s="65">
        <f t="shared" si="0"/>
        <v>636</v>
      </c>
      <c r="T30" s="65">
        <f t="shared" si="0"/>
        <v>-1680</v>
      </c>
      <c r="U30" s="51">
        <f t="shared" si="0"/>
        <v>0</v>
      </c>
      <c r="V30" s="50">
        <v>27</v>
      </c>
      <c r="W30" s="53"/>
      <c r="X30" s="51"/>
      <c r="Y30" s="51"/>
      <c r="Z30" s="51"/>
      <c r="AA30" s="51"/>
      <c r="AB30" s="53"/>
      <c r="AC30" s="51"/>
      <c r="AD30" s="51"/>
      <c r="AE30" s="57"/>
      <c r="AF30" s="57"/>
    </row>
    <row r="31" spans="1:32" s="64" customFormat="1" x14ac:dyDescent="0.25">
      <c r="A31" s="59">
        <v>28</v>
      </c>
      <c r="B31" s="68">
        <v>1864</v>
      </c>
      <c r="C31" s="68"/>
      <c r="D31" s="68">
        <v>892</v>
      </c>
      <c r="E31" s="68">
        <v>644</v>
      </c>
      <c r="F31" s="68"/>
      <c r="G31" s="69"/>
      <c r="H31" s="69"/>
      <c r="I31" s="69">
        <v>-1</v>
      </c>
      <c r="J31" s="69">
        <v>1619</v>
      </c>
      <c r="K31" s="71"/>
      <c r="L31" s="68">
        <v>0</v>
      </c>
      <c r="M31" s="68">
        <v>1</v>
      </c>
      <c r="N31" s="68">
        <v>-1</v>
      </c>
      <c r="O31" s="68">
        <v>1</v>
      </c>
      <c r="P31" s="68"/>
      <c r="Q31" s="68">
        <f t="shared" si="0"/>
        <v>1864</v>
      </c>
      <c r="R31" s="68">
        <f t="shared" si="0"/>
        <v>1</v>
      </c>
      <c r="S31" s="68">
        <f t="shared" si="0"/>
        <v>890</v>
      </c>
      <c r="T31" s="68">
        <f t="shared" si="0"/>
        <v>2264</v>
      </c>
      <c r="U31" s="45">
        <f t="shared" si="0"/>
        <v>0</v>
      </c>
      <c r="V31" s="59">
        <v>28</v>
      </c>
      <c r="W31" s="61"/>
      <c r="X31" s="45"/>
      <c r="Y31" s="45"/>
      <c r="Z31" s="45"/>
      <c r="AA31" s="45"/>
      <c r="AB31" s="61"/>
      <c r="AC31" s="45"/>
      <c r="AD31" s="45"/>
      <c r="AE31" s="63"/>
      <c r="AF31" s="63"/>
    </row>
    <row r="32" spans="1:32" s="54" customFormat="1" x14ac:dyDescent="0.25">
      <c r="A32" s="50">
        <v>29</v>
      </c>
      <c r="B32" s="65">
        <v>1864</v>
      </c>
      <c r="C32" s="65"/>
      <c r="D32" s="65">
        <v>892</v>
      </c>
      <c r="E32" s="65">
        <v>644</v>
      </c>
      <c r="F32" s="65"/>
      <c r="G32" s="66"/>
      <c r="H32" s="66"/>
      <c r="I32" s="66">
        <v>-1</v>
      </c>
      <c r="J32" s="66">
        <v>1619</v>
      </c>
      <c r="K32" s="72"/>
      <c r="L32" s="65">
        <v>0</v>
      </c>
      <c r="M32" s="65">
        <v>1</v>
      </c>
      <c r="N32" s="65">
        <v>-1</v>
      </c>
      <c r="O32" s="65">
        <v>1</v>
      </c>
      <c r="P32" s="65"/>
      <c r="Q32" s="65">
        <f t="shared" si="0"/>
        <v>1864</v>
      </c>
      <c r="R32" s="65">
        <f t="shared" si="0"/>
        <v>1</v>
      </c>
      <c r="S32" s="65">
        <f t="shared" si="0"/>
        <v>890</v>
      </c>
      <c r="T32" s="65">
        <f t="shared" si="0"/>
        <v>2264</v>
      </c>
      <c r="U32" s="51">
        <f t="shared" si="0"/>
        <v>0</v>
      </c>
      <c r="V32" s="50">
        <v>29</v>
      </c>
      <c r="W32" s="53"/>
      <c r="X32" s="51"/>
      <c r="Y32" s="51"/>
      <c r="Z32" s="51"/>
      <c r="AA32" s="51"/>
      <c r="AB32" s="53"/>
      <c r="AC32" s="51"/>
      <c r="AD32" s="51"/>
      <c r="AE32" s="57"/>
      <c r="AF32" s="57"/>
    </row>
    <row r="33" spans="1:32" s="64" customFormat="1" x14ac:dyDescent="0.25">
      <c r="A33" s="59">
        <v>30</v>
      </c>
      <c r="B33" s="68">
        <v>1864</v>
      </c>
      <c r="C33" s="68"/>
      <c r="D33" s="68">
        <v>892</v>
      </c>
      <c r="E33" s="68">
        <v>644</v>
      </c>
      <c r="F33" s="68"/>
      <c r="G33" s="69"/>
      <c r="H33" s="69"/>
      <c r="I33" s="69">
        <v>-1</v>
      </c>
      <c r="J33" s="69">
        <v>1619</v>
      </c>
      <c r="K33" s="71"/>
      <c r="L33" s="68">
        <v>0</v>
      </c>
      <c r="M33" s="68">
        <v>0</v>
      </c>
      <c r="N33" s="68">
        <v>-1</v>
      </c>
      <c r="O33" s="68">
        <v>1</v>
      </c>
      <c r="P33" s="68"/>
      <c r="Q33" s="68">
        <f t="shared" si="0"/>
        <v>1864</v>
      </c>
      <c r="R33" s="68">
        <f t="shared" si="0"/>
        <v>0</v>
      </c>
      <c r="S33" s="68">
        <f t="shared" si="0"/>
        <v>890</v>
      </c>
      <c r="T33" s="68">
        <f t="shared" si="0"/>
        <v>2264</v>
      </c>
      <c r="U33" s="45">
        <f t="shared" si="0"/>
        <v>0</v>
      </c>
      <c r="V33" s="59">
        <v>30</v>
      </c>
      <c r="W33" s="61"/>
      <c r="X33" s="45"/>
      <c r="Y33" s="45"/>
      <c r="Z33" s="45"/>
      <c r="AA33" s="45"/>
      <c r="AB33" s="61"/>
      <c r="AC33" s="45"/>
      <c r="AD33" s="45"/>
      <c r="AE33" s="63"/>
      <c r="AF33" s="63"/>
    </row>
    <row r="34" spans="1:32" s="54" customFormat="1" x14ac:dyDescent="0.25">
      <c r="A34" s="50">
        <v>31</v>
      </c>
      <c r="B34" s="65"/>
      <c r="C34" s="65"/>
      <c r="D34" s="65"/>
      <c r="E34" s="65"/>
      <c r="F34" s="65"/>
      <c r="G34" s="66"/>
      <c r="H34" s="66"/>
      <c r="I34" s="66"/>
      <c r="J34" s="66"/>
      <c r="K34" s="72"/>
      <c r="L34" s="65"/>
      <c r="M34" s="65"/>
      <c r="N34" s="65"/>
      <c r="O34" s="65"/>
      <c r="P34" s="65"/>
      <c r="Q34" s="65">
        <f>B34+G34+L34</f>
        <v>0</v>
      </c>
      <c r="R34" s="65">
        <f>C34+H34+M34</f>
        <v>0</v>
      </c>
      <c r="S34" s="65">
        <f>D34+I34+N34</f>
        <v>0</v>
      </c>
      <c r="T34" s="65">
        <f>E34+J34+O34</f>
        <v>0</v>
      </c>
      <c r="U34" s="51">
        <f>F34+K34+P34</f>
        <v>0</v>
      </c>
      <c r="V34" s="50">
        <v>31</v>
      </c>
      <c r="W34" s="53"/>
      <c r="X34" s="51"/>
      <c r="Y34" s="51"/>
      <c r="Z34" s="51"/>
      <c r="AA34" s="51"/>
      <c r="AB34" s="53"/>
      <c r="AC34" s="51"/>
      <c r="AD34" s="51"/>
      <c r="AE34" s="57"/>
      <c r="AF34" s="57"/>
    </row>
    <row r="35" spans="1:32" x14ac:dyDescent="0.25">
      <c r="A35" s="40"/>
      <c r="B35" s="73">
        <f t="shared" ref="B35:U35" si="1">SUM(B4:B34)</f>
        <v>-757</v>
      </c>
      <c r="C35" s="73">
        <f t="shared" si="1"/>
        <v>988</v>
      </c>
      <c r="D35" s="73">
        <f t="shared" si="1"/>
        <v>420</v>
      </c>
      <c r="E35" s="73">
        <f t="shared" si="1"/>
        <v>2564</v>
      </c>
      <c r="F35" s="73">
        <f t="shared" si="1"/>
        <v>0</v>
      </c>
      <c r="G35" s="73">
        <f t="shared" si="1"/>
        <v>0</v>
      </c>
      <c r="H35" s="73">
        <f t="shared" si="1"/>
        <v>-336</v>
      </c>
      <c r="I35" s="73">
        <f t="shared" si="1"/>
        <v>162</v>
      </c>
      <c r="J35" s="73">
        <f t="shared" si="1"/>
        <v>2941</v>
      </c>
      <c r="K35" s="73">
        <f t="shared" si="1"/>
        <v>-4</v>
      </c>
      <c r="L35" s="73">
        <f t="shared" si="1"/>
        <v>1</v>
      </c>
      <c r="M35" s="73">
        <f t="shared" si="1"/>
        <v>11</v>
      </c>
      <c r="N35" s="73">
        <f t="shared" si="1"/>
        <v>-50</v>
      </c>
      <c r="O35" s="73">
        <f t="shared" si="1"/>
        <v>7</v>
      </c>
      <c r="P35" s="73">
        <f t="shared" si="1"/>
        <v>0</v>
      </c>
      <c r="Q35" s="73">
        <f t="shared" si="1"/>
        <v>-756</v>
      </c>
      <c r="R35" s="73">
        <f t="shared" si="1"/>
        <v>663</v>
      </c>
      <c r="S35" s="73">
        <f t="shared" si="1"/>
        <v>532</v>
      </c>
      <c r="T35" s="73">
        <f t="shared" si="1"/>
        <v>5512</v>
      </c>
      <c r="U35" s="40">
        <f t="shared" si="1"/>
        <v>-4</v>
      </c>
      <c r="V35" s="40"/>
      <c r="W35" s="37"/>
      <c r="X35" s="40">
        <f>SUM(X4:X34)</f>
        <v>0</v>
      </c>
      <c r="Y35" s="40">
        <f>SUM(Y4:Y34)</f>
        <v>0</v>
      </c>
      <c r="Z35" s="40">
        <f>SUM(Z4:Z34)</f>
        <v>0</v>
      </c>
      <c r="AA35" s="40">
        <f>SUM(AA4:AA34)</f>
        <v>0</v>
      </c>
      <c r="AB35" s="37"/>
      <c r="AC35" s="37"/>
      <c r="AD35" s="37"/>
    </row>
    <row r="36" spans="1:32" x14ac:dyDescent="0.25">
      <c r="A36" s="40"/>
      <c r="B36" s="37"/>
      <c r="C36" s="37"/>
      <c r="D36" s="37"/>
      <c r="E36" s="37"/>
      <c r="F36" s="37"/>
      <c r="G36" s="47"/>
      <c r="H36" s="47"/>
      <c r="I36" s="47"/>
      <c r="J36" s="4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</row>
    <row r="37" spans="1:32" x14ac:dyDescent="0.25">
      <c r="A37" s="40"/>
      <c r="B37" s="37"/>
      <c r="C37" s="37"/>
      <c r="D37" s="37"/>
      <c r="E37" s="37"/>
      <c r="F37" s="37"/>
      <c r="G37" s="47"/>
      <c r="H37" s="47"/>
      <c r="I37" s="47"/>
      <c r="J37" s="4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</row>
    <row r="38" spans="1:32" ht="18.75" x14ac:dyDescent="0.3">
      <c r="A38" s="48" t="s">
        <v>8</v>
      </c>
      <c r="B38" s="37"/>
      <c r="C38" s="37"/>
      <c r="D38" s="37"/>
      <c r="E38" s="37"/>
      <c r="F38" s="37"/>
      <c r="G38" s="47"/>
      <c r="H38" s="47"/>
      <c r="I38" s="47"/>
      <c r="J38" s="47"/>
      <c r="K38" s="37"/>
      <c r="L38" s="37"/>
      <c r="M38" s="37"/>
      <c r="N38" s="37"/>
      <c r="O38" s="37" t="s">
        <v>13</v>
      </c>
      <c r="P38" s="37"/>
      <c r="Q38" s="40">
        <v>0.25</v>
      </c>
      <c r="R38" s="40">
        <v>0.25</v>
      </c>
      <c r="S38" s="40">
        <v>1.18</v>
      </c>
      <c r="T38" s="45">
        <v>0.11</v>
      </c>
      <c r="U38" s="45"/>
      <c r="V38" s="37"/>
      <c r="W38" s="37"/>
      <c r="X38" s="37"/>
      <c r="Y38" s="37"/>
      <c r="Z38" s="37"/>
      <c r="AA38" s="37"/>
      <c r="AB38" s="37"/>
      <c r="AC38" s="37"/>
      <c r="AD38" s="37"/>
    </row>
    <row r="39" spans="1:32" x14ac:dyDescent="0.25">
      <c r="A39" s="40"/>
      <c r="B39" s="37"/>
      <c r="C39" s="37"/>
      <c r="D39" s="37"/>
      <c r="E39" s="37"/>
      <c r="F39" s="37"/>
      <c r="G39" s="47"/>
      <c r="H39" s="47"/>
      <c r="I39" s="47"/>
      <c r="J39" s="4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</row>
    <row r="40" spans="1:32" x14ac:dyDescent="0.25">
      <c r="A40" s="40"/>
      <c r="B40" s="37"/>
      <c r="C40" s="37"/>
      <c r="D40" s="37"/>
      <c r="E40" s="37"/>
      <c r="F40" s="37"/>
      <c r="G40" s="47"/>
      <c r="H40" s="47"/>
      <c r="I40" s="47"/>
      <c r="J40" s="4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</row>
    <row r="41" spans="1:32" x14ac:dyDescent="0.25">
      <c r="A41" s="40"/>
      <c r="B41" s="37"/>
      <c r="C41" s="37"/>
      <c r="D41" s="37"/>
      <c r="E41" s="37"/>
      <c r="F41" s="37"/>
      <c r="G41" s="47"/>
      <c r="H41" s="47"/>
      <c r="I41" s="47"/>
      <c r="J41" s="4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</row>
    <row r="42" spans="1:32" x14ac:dyDescent="0.25">
      <c r="A42" s="40"/>
      <c r="B42" s="37"/>
      <c r="C42" s="37"/>
      <c r="D42" s="37"/>
      <c r="E42" s="37"/>
      <c r="F42" s="37"/>
      <c r="G42" s="47"/>
      <c r="H42" s="47"/>
      <c r="I42" s="47"/>
      <c r="J42" s="47"/>
      <c r="K42" s="37"/>
      <c r="L42" s="37"/>
      <c r="M42" s="37"/>
      <c r="N42" s="37"/>
      <c r="O42" s="37"/>
      <c r="P42" s="37"/>
      <c r="Q42" s="37"/>
      <c r="R42" s="37"/>
      <c r="S42" s="37" t="s">
        <v>17</v>
      </c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</row>
    <row r="43" spans="1:32" x14ac:dyDescent="0.25">
      <c r="A43" s="40"/>
      <c r="B43" s="37"/>
      <c r="C43" s="37"/>
      <c r="D43" s="37"/>
      <c r="E43" s="37"/>
      <c r="F43" s="37"/>
      <c r="G43" s="47"/>
      <c r="H43" s="47"/>
      <c r="I43" s="47"/>
      <c r="J43" s="4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</row>
    <row r="44" spans="1:32" x14ac:dyDescent="0.25">
      <c r="A44" s="40"/>
      <c r="B44" s="37"/>
      <c r="C44" s="37"/>
      <c r="D44" s="37"/>
      <c r="E44" s="37"/>
      <c r="F44" s="37"/>
      <c r="G44" s="47"/>
      <c r="H44" s="47"/>
      <c r="I44" s="47"/>
      <c r="J44" s="4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</row>
    <row r="45" spans="1:32" x14ac:dyDescent="0.25">
      <c r="A45" s="40"/>
      <c r="B45" s="37"/>
      <c r="C45" s="37"/>
      <c r="D45" s="37"/>
      <c r="E45" s="37"/>
      <c r="F45" s="37"/>
      <c r="G45" s="47"/>
      <c r="H45" s="47"/>
      <c r="I45" s="47"/>
      <c r="J45" s="4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</row>
    <row r="46" spans="1:32" x14ac:dyDescent="0.25">
      <c r="A46" s="40"/>
      <c r="B46" s="37"/>
      <c r="C46" s="37"/>
      <c r="D46" s="37"/>
      <c r="E46" s="37"/>
      <c r="F46" s="37"/>
      <c r="G46" s="47"/>
      <c r="H46" s="47"/>
      <c r="I46" s="47"/>
      <c r="J46" s="4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</row>
    <row r="47" spans="1:32" x14ac:dyDescent="0.25">
      <c r="A47" s="40"/>
      <c r="B47" s="37"/>
      <c r="C47" s="37"/>
      <c r="D47" s="37"/>
      <c r="E47" s="37"/>
      <c r="F47" s="37"/>
      <c r="G47" s="47"/>
      <c r="H47" s="47"/>
      <c r="I47" s="47"/>
      <c r="J47" s="4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</row>
    <row r="48" spans="1:32" x14ac:dyDescent="0.25">
      <c r="A48" s="40"/>
      <c r="B48" s="37"/>
      <c r="C48" s="37"/>
      <c r="D48" s="37"/>
      <c r="E48" s="37"/>
      <c r="F48" s="37"/>
      <c r="G48" s="47"/>
      <c r="H48" s="47"/>
      <c r="I48" s="47"/>
      <c r="J48" s="4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</row>
    <row r="49" spans="1:30" x14ac:dyDescent="0.25">
      <c r="A49" s="40"/>
      <c r="B49" s="37"/>
      <c r="C49" s="37"/>
      <c r="D49" s="37"/>
      <c r="E49" s="37"/>
      <c r="F49" s="37"/>
      <c r="G49" s="47"/>
      <c r="H49" s="47"/>
      <c r="I49" s="47"/>
      <c r="J49" s="4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</row>
    <row r="50" spans="1:30" x14ac:dyDescent="0.25">
      <c r="A50" s="40"/>
      <c r="B50" s="37"/>
      <c r="C50" s="37"/>
      <c r="D50" s="37"/>
      <c r="E50" s="37"/>
      <c r="F50" s="37"/>
      <c r="G50" s="47"/>
      <c r="H50" s="47"/>
      <c r="I50" s="47"/>
      <c r="J50" s="4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</row>
    <row r="51" spans="1:30" x14ac:dyDescent="0.25">
      <c r="A51" s="40"/>
      <c r="B51" s="37"/>
      <c r="C51" s="37"/>
      <c r="D51" s="37"/>
      <c r="E51" s="37"/>
      <c r="F51" s="37"/>
      <c r="G51" s="47"/>
      <c r="H51" s="47"/>
      <c r="I51" s="47"/>
      <c r="J51" s="4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</row>
    <row r="52" spans="1:30" x14ac:dyDescent="0.25">
      <c r="A52" s="40"/>
      <c r="B52" s="37"/>
      <c r="C52" s="37"/>
      <c r="D52" s="37"/>
      <c r="E52" s="37"/>
      <c r="F52" s="37"/>
      <c r="G52" s="47"/>
      <c r="H52" s="47"/>
      <c r="I52" s="47"/>
      <c r="J52" s="4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</row>
    <row r="53" spans="1:30" x14ac:dyDescent="0.25">
      <c r="A53" s="40"/>
      <c r="B53" s="37"/>
      <c r="C53" s="37"/>
      <c r="D53" s="37"/>
      <c r="E53" s="37"/>
      <c r="F53" s="37"/>
      <c r="G53" s="47"/>
      <c r="H53" s="47"/>
      <c r="I53" s="47"/>
      <c r="J53" s="4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</row>
    <row r="54" spans="1:30" x14ac:dyDescent="0.25">
      <c r="A54" s="40"/>
      <c r="B54" s="37"/>
      <c r="C54" s="37"/>
      <c r="D54" s="37"/>
      <c r="E54" s="37"/>
      <c r="F54" s="37"/>
      <c r="G54" s="47"/>
      <c r="H54" s="47"/>
      <c r="I54" s="47"/>
      <c r="J54" s="4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</row>
  </sheetData>
  <mergeCells count="6">
    <mergeCell ref="X2:AA2"/>
    <mergeCell ref="A1:V1"/>
    <mergeCell ref="B2:E2"/>
    <mergeCell ref="G2:J2"/>
    <mergeCell ref="L2:O2"/>
    <mergeCell ref="Q2:T2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zoomScale="75" zoomScaleNormal="75" workbookViewId="0">
      <selection activeCell="A4" sqref="A4"/>
    </sheetView>
  </sheetViews>
  <sheetFormatPr defaultRowHeight="18" x14ac:dyDescent="0.25"/>
  <cols>
    <col min="1" max="1" width="9.85546875" style="46" customWidth="1"/>
    <col min="2" max="2" width="10.140625" style="38" customWidth="1"/>
    <col min="3" max="3" width="10.7109375" style="38" customWidth="1"/>
    <col min="4" max="5" width="10.5703125" style="38" customWidth="1"/>
    <col min="6" max="6" width="7.140625" style="38" customWidth="1"/>
    <col min="7" max="7" width="11.42578125" style="49" customWidth="1"/>
    <col min="8" max="8" width="10.28515625" style="49" customWidth="1"/>
    <col min="9" max="9" width="12" style="49" customWidth="1"/>
    <col min="10" max="10" width="12.7109375" style="49" customWidth="1"/>
    <col min="11" max="11" width="9.140625" style="38"/>
    <col min="12" max="12" width="10.140625" style="38" customWidth="1"/>
    <col min="13" max="13" width="9.85546875" style="38" customWidth="1"/>
    <col min="14" max="14" width="10.140625" style="38" customWidth="1"/>
    <col min="15" max="15" width="10" style="38" customWidth="1"/>
    <col min="16" max="16" width="7" style="38" customWidth="1"/>
    <col min="17" max="18" width="11" style="38" customWidth="1"/>
    <col min="19" max="19" width="10.85546875" style="38" customWidth="1"/>
    <col min="20" max="20" width="10.7109375" style="38" customWidth="1"/>
    <col min="21" max="21" width="7.140625" style="38" customWidth="1"/>
    <col min="22" max="22" width="9.140625" style="38"/>
    <col min="23" max="23" width="3.28515625" style="38" customWidth="1"/>
    <col min="24" max="26" width="9.140625" style="38"/>
    <col min="27" max="27" width="11" style="38" customWidth="1"/>
    <col min="28" max="16384" width="9.140625" style="38"/>
  </cols>
  <sheetData>
    <row r="1" spans="1:32" x14ac:dyDescent="0.25">
      <c r="A1" s="88" t="s">
        <v>18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37"/>
      <c r="X1" s="37"/>
      <c r="Y1" s="37"/>
      <c r="Z1" s="37"/>
      <c r="AA1" s="37"/>
      <c r="AB1" s="37"/>
      <c r="AC1" s="37"/>
      <c r="AD1" s="37"/>
    </row>
    <row r="2" spans="1:32" x14ac:dyDescent="0.25">
      <c r="A2" s="39" t="s">
        <v>2</v>
      </c>
      <c r="B2" s="87" t="s">
        <v>19</v>
      </c>
      <c r="C2" s="87"/>
      <c r="D2" s="87"/>
      <c r="E2" s="87"/>
      <c r="F2" s="37"/>
      <c r="G2" s="88" t="s">
        <v>15</v>
      </c>
      <c r="H2" s="88"/>
      <c r="I2" s="88"/>
      <c r="J2" s="88"/>
      <c r="K2" s="37"/>
      <c r="L2" s="89" t="s">
        <v>7</v>
      </c>
      <c r="M2" s="90"/>
      <c r="N2" s="90"/>
      <c r="O2" s="91"/>
      <c r="P2" s="37"/>
      <c r="Q2" s="87" t="s">
        <v>20</v>
      </c>
      <c r="R2" s="87"/>
      <c r="S2" s="87"/>
      <c r="T2" s="87"/>
      <c r="U2" s="39"/>
      <c r="V2" s="39" t="s">
        <v>2</v>
      </c>
      <c r="W2" s="37"/>
      <c r="X2" s="87" t="s">
        <v>11</v>
      </c>
      <c r="Y2" s="87"/>
      <c r="Z2" s="87"/>
      <c r="AA2" s="87"/>
      <c r="AB2" s="37"/>
      <c r="AC2" s="37"/>
      <c r="AD2" s="37"/>
    </row>
    <row r="3" spans="1:32" x14ac:dyDescent="0.25">
      <c r="A3" s="39"/>
      <c r="B3" s="40" t="s">
        <v>3</v>
      </c>
      <c r="C3" s="41" t="s">
        <v>4</v>
      </c>
      <c r="D3" s="41" t="s">
        <v>5</v>
      </c>
      <c r="E3" s="41" t="s">
        <v>6</v>
      </c>
      <c r="F3" s="37" t="s">
        <v>21</v>
      </c>
      <c r="G3" s="42" t="s">
        <v>3</v>
      </c>
      <c r="H3" s="43" t="s">
        <v>4</v>
      </c>
      <c r="I3" s="43" t="s">
        <v>5</v>
      </c>
      <c r="J3" s="43" t="s">
        <v>6</v>
      </c>
      <c r="K3" s="40" t="s">
        <v>21</v>
      </c>
      <c r="L3" s="40" t="s">
        <v>3</v>
      </c>
      <c r="M3" s="41" t="s">
        <v>4</v>
      </c>
      <c r="N3" s="41" t="s">
        <v>5</v>
      </c>
      <c r="O3" s="41" t="s">
        <v>6</v>
      </c>
      <c r="P3" s="40" t="s">
        <v>21</v>
      </c>
      <c r="Q3" s="40" t="s">
        <v>3</v>
      </c>
      <c r="R3" s="41" t="s">
        <v>4</v>
      </c>
      <c r="S3" s="41" t="s">
        <v>5</v>
      </c>
      <c r="T3" s="41" t="s">
        <v>6</v>
      </c>
      <c r="U3" s="41" t="s">
        <v>21</v>
      </c>
      <c r="V3" s="39"/>
      <c r="W3" s="37"/>
      <c r="X3" s="40" t="s">
        <v>3</v>
      </c>
      <c r="Y3" s="41" t="s">
        <v>4</v>
      </c>
      <c r="Z3" s="41" t="s">
        <v>5</v>
      </c>
      <c r="AA3" s="41" t="s">
        <v>6</v>
      </c>
      <c r="AB3" s="37"/>
      <c r="AC3" s="37"/>
      <c r="AD3" s="37"/>
    </row>
    <row r="4" spans="1:32" s="54" customFormat="1" x14ac:dyDescent="0.25">
      <c r="A4" s="50">
        <v>1</v>
      </c>
      <c r="B4" s="65">
        <v>194</v>
      </c>
      <c r="C4" s="65">
        <v>144</v>
      </c>
      <c r="D4" s="65">
        <v>-5441</v>
      </c>
      <c r="E4" s="65">
        <f>10920-4341</f>
        <v>6579</v>
      </c>
      <c r="F4" s="65"/>
      <c r="G4" s="66"/>
      <c r="H4" s="66"/>
      <c r="I4" s="66"/>
      <c r="J4" s="66">
        <v>-1855</v>
      </c>
      <c r="K4" s="66"/>
      <c r="L4" s="65">
        <v>0</v>
      </c>
      <c r="M4" s="65">
        <v>-996</v>
      </c>
      <c r="N4" s="65">
        <v>0</v>
      </c>
      <c r="O4" s="65">
        <v>0</v>
      </c>
      <c r="P4" s="65"/>
      <c r="Q4" s="65">
        <f>B4+G4+L4</f>
        <v>194</v>
      </c>
      <c r="R4" s="65">
        <f>C4+H4+M4</f>
        <v>-852</v>
      </c>
      <c r="S4" s="65">
        <f>D4+I4+N4</f>
        <v>-5441</v>
      </c>
      <c r="T4" s="65">
        <f>E4+J4+O4</f>
        <v>4724</v>
      </c>
      <c r="U4" s="51">
        <f>F4+K4+P4</f>
        <v>0</v>
      </c>
      <c r="V4" s="50">
        <v>1</v>
      </c>
      <c r="W4" s="53"/>
      <c r="X4" s="51"/>
      <c r="Y4" s="51"/>
      <c r="Z4" s="51"/>
      <c r="AA4" s="51"/>
      <c r="AB4" s="53"/>
      <c r="AC4" s="53"/>
      <c r="AD4" s="53"/>
    </row>
    <row r="5" spans="1:32" s="64" customFormat="1" x14ac:dyDescent="0.25">
      <c r="A5" s="59">
        <v>2</v>
      </c>
      <c r="B5" s="68">
        <v>872</v>
      </c>
      <c r="C5" s="68">
        <v>285</v>
      </c>
      <c r="D5" s="68">
        <v>641</v>
      </c>
      <c r="E5" s="68">
        <v>-4677</v>
      </c>
      <c r="F5" s="68"/>
      <c r="G5" s="69"/>
      <c r="H5" s="69"/>
      <c r="I5" s="69"/>
      <c r="J5" s="69">
        <v>1000</v>
      </c>
      <c r="K5" s="69"/>
      <c r="L5" s="68">
        <v>0</v>
      </c>
      <c r="M5" s="68">
        <v>-1113</v>
      </c>
      <c r="N5" s="68">
        <v>0</v>
      </c>
      <c r="O5" s="68">
        <v>0</v>
      </c>
      <c r="P5" s="68"/>
      <c r="Q5" s="68">
        <f t="shared" ref="Q5:U33" si="0">B5+G5+L5</f>
        <v>872</v>
      </c>
      <c r="R5" s="68">
        <f t="shared" si="0"/>
        <v>-828</v>
      </c>
      <c r="S5" s="68">
        <f t="shared" si="0"/>
        <v>641</v>
      </c>
      <c r="T5" s="68">
        <f t="shared" si="0"/>
        <v>-3677</v>
      </c>
      <c r="U5" s="45">
        <f>F5+K5+P5</f>
        <v>0</v>
      </c>
      <c r="V5" s="59">
        <v>2</v>
      </c>
      <c r="W5" s="61"/>
      <c r="X5" s="45"/>
      <c r="Y5" s="45"/>
      <c r="Z5" s="45"/>
      <c r="AA5" s="45"/>
      <c r="AB5" s="61"/>
      <c r="AC5" s="61"/>
      <c r="AD5" s="61"/>
    </row>
    <row r="6" spans="1:32" s="54" customFormat="1" x14ac:dyDescent="0.25">
      <c r="A6" s="50">
        <v>3</v>
      </c>
      <c r="B6" s="65">
        <v>113</v>
      </c>
      <c r="C6" s="65">
        <v>-15</v>
      </c>
      <c r="D6" s="65">
        <v>-525</v>
      </c>
      <c r="E6" s="65">
        <v>86</v>
      </c>
      <c r="F6" s="65"/>
      <c r="G6" s="66">
        <v>392</v>
      </c>
      <c r="H6" s="66"/>
      <c r="I6" s="66">
        <v>1855</v>
      </c>
      <c r="J6" s="66">
        <v>1310</v>
      </c>
      <c r="K6" s="66">
        <v>-1</v>
      </c>
      <c r="L6" s="65">
        <v>0</v>
      </c>
      <c r="M6" s="65">
        <v>-1056</v>
      </c>
      <c r="N6" s="65">
        <v>0</v>
      </c>
      <c r="O6" s="65">
        <v>0</v>
      </c>
      <c r="P6" s="65"/>
      <c r="Q6" s="65">
        <f t="shared" si="0"/>
        <v>505</v>
      </c>
      <c r="R6" s="65">
        <f t="shared" si="0"/>
        <v>-1071</v>
      </c>
      <c r="S6" s="65">
        <f t="shared" si="0"/>
        <v>1330</v>
      </c>
      <c r="T6" s="65">
        <f t="shared" si="0"/>
        <v>1396</v>
      </c>
      <c r="U6" s="51">
        <f>F6+K6+P6</f>
        <v>-1</v>
      </c>
      <c r="V6" s="50">
        <v>3</v>
      </c>
      <c r="W6" s="53"/>
      <c r="X6" s="51"/>
      <c r="Y6" s="51"/>
      <c r="Z6" s="51"/>
      <c r="AA6" s="51"/>
      <c r="AB6" s="53"/>
      <c r="AC6" s="53"/>
      <c r="AD6" s="53"/>
    </row>
    <row r="7" spans="1:32" s="64" customFormat="1" x14ac:dyDescent="0.25">
      <c r="A7" s="59">
        <v>4</v>
      </c>
      <c r="B7" s="68">
        <v>-1025</v>
      </c>
      <c r="C7" s="68">
        <v>-15</v>
      </c>
      <c r="D7" s="68">
        <v>652</v>
      </c>
      <c r="E7" s="68">
        <v>-138</v>
      </c>
      <c r="F7" s="68"/>
      <c r="G7" s="69"/>
      <c r="H7" s="69">
        <v>1</v>
      </c>
      <c r="I7" s="69">
        <v>3</v>
      </c>
      <c r="J7" s="69">
        <v>-5057</v>
      </c>
      <c r="K7" s="68"/>
      <c r="L7" s="68">
        <v>0</v>
      </c>
      <c r="M7" s="68">
        <v>-973</v>
      </c>
      <c r="N7" s="68">
        <v>0</v>
      </c>
      <c r="O7" s="68">
        <v>0</v>
      </c>
      <c r="P7" s="68"/>
      <c r="Q7" s="68">
        <f t="shared" si="0"/>
        <v>-1025</v>
      </c>
      <c r="R7" s="68">
        <f t="shared" si="0"/>
        <v>-987</v>
      </c>
      <c r="S7" s="68">
        <f t="shared" si="0"/>
        <v>655</v>
      </c>
      <c r="T7" s="68">
        <f t="shared" si="0"/>
        <v>-5195</v>
      </c>
      <c r="U7" s="45">
        <f t="shared" si="0"/>
        <v>0</v>
      </c>
      <c r="V7" s="59">
        <v>4</v>
      </c>
      <c r="W7" s="61"/>
      <c r="X7" s="45"/>
      <c r="Y7" s="45"/>
      <c r="Z7" s="45"/>
      <c r="AA7" s="45"/>
      <c r="AB7" s="61"/>
      <c r="AC7" s="61"/>
      <c r="AD7" s="61"/>
    </row>
    <row r="8" spans="1:32" s="54" customFormat="1" x14ac:dyDescent="0.25">
      <c r="A8" s="50">
        <v>5</v>
      </c>
      <c r="B8" s="70">
        <v>-1363</v>
      </c>
      <c r="C8" s="65">
        <v>-15</v>
      </c>
      <c r="D8" s="70">
        <v>283</v>
      </c>
      <c r="E8" s="65">
        <v>281</v>
      </c>
      <c r="F8" s="65"/>
      <c r="G8" s="66"/>
      <c r="H8" s="66"/>
      <c r="I8" s="66">
        <v>1</v>
      </c>
      <c r="J8" s="66">
        <v>-298</v>
      </c>
      <c r="K8" s="65"/>
      <c r="L8" s="65">
        <v>0</v>
      </c>
      <c r="M8" s="65">
        <v>5</v>
      </c>
      <c r="N8" s="65">
        <v>0</v>
      </c>
      <c r="O8" s="65">
        <v>0</v>
      </c>
      <c r="P8" s="65"/>
      <c r="Q8" s="65">
        <f t="shared" si="0"/>
        <v>-1363</v>
      </c>
      <c r="R8" s="65">
        <f t="shared" si="0"/>
        <v>-10</v>
      </c>
      <c r="S8" s="65">
        <f t="shared" si="0"/>
        <v>284</v>
      </c>
      <c r="T8" s="65">
        <f t="shared" si="0"/>
        <v>-17</v>
      </c>
      <c r="U8" s="51">
        <f t="shared" si="0"/>
        <v>0</v>
      </c>
      <c r="V8" s="50">
        <v>5</v>
      </c>
      <c r="W8" s="53"/>
      <c r="X8" s="51"/>
      <c r="Y8" s="51"/>
      <c r="Z8" s="51"/>
      <c r="AA8" s="51"/>
      <c r="AB8" s="53"/>
      <c r="AC8" s="53"/>
      <c r="AD8" s="53"/>
    </row>
    <row r="9" spans="1:32" s="64" customFormat="1" ht="17.25" customHeight="1" x14ac:dyDescent="0.25">
      <c r="A9" s="59">
        <v>6</v>
      </c>
      <c r="B9" s="67">
        <v>-367</v>
      </c>
      <c r="C9" s="68">
        <v>800</v>
      </c>
      <c r="D9" s="67">
        <v>715</v>
      </c>
      <c r="E9" s="68">
        <v>142</v>
      </c>
      <c r="F9" s="68"/>
      <c r="G9" s="69">
        <v>-99</v>
      </c>
      <c r="H9" s="69"/>
      <c r="I9" s="69"/>
      <c r="J9" s="69">
        <v>129</v>
      </c>
      <c r="K9" s="68"/>
      <c r="L9" s="68">
        <v>333</v>
      </c>
      <c r="M9" s="68">
        <v>-781</v>
      </c>
      <c r="N9" s="68">
        <v>0</v>
      </c>
      <c r="O9" s="68">
        <v>0</v>
      </c>
      <c r="P9" s="68"/>
      <c r="Q9" s="68">
        <f t="shared" si="0"/>
        <v>-133</v>
      </c>
      <c r="R9" s="68">
        <f t="shared" si="0"/>
        <v>19</v>
      </c>
      <c r="S9" s="68">
        <f t="shared" si="0"/>
        <v>715</v>
      </c>
      <c r="T9" s="68">
        <f t="shared" si="0"/>
        <v>271</v>
      </c>
      <c r="U9" s="45">
        <f t="shared" si="0"/>
        <v>0</v>
      </c>
      <c r="V9" s="59">
        <v>6</v>
      </c>
      <c r="W9" s="61"/>
      <c r="X9" s="45"/>
      <c r="Y9" s="45"/>
      <c r="Z9" s="45"/>
      <c r="AA9" s="45"/>
      <c r="AB9" s="61"/>
      <c r="AC9" s="61"/>
      <c r="AD9" s="61"/>
    </row>
    <row r="10" spans="1:32" s="54" customFormat="1" ht="18.75" x14ac:dyDescent="0.3">
      <c r="A10" s="50">
        <v>7</v>
      </c>
      <c r="B10" s="70">
        <v>-367</v>
      </c>
      <c r="C10" s="65">
        <v>800</v>
      </c>
      <c r="D10" s="70">
        <v>715</v>
      </c>
      <c r="E10" s="65">
        <v>142</v>
      </c>
      <c r="F10" s="65"/>
      <c r="G10" s="66">
        <v>-99</v>
      </c>
      <c r="H10" s="66"/>
      <c r="I10" s="66"/>
      <c r="J10" s="66">
        <v>129</v>
      </c>
      <c r="K10" s="65"/>
      <c r="L10" s="65">
        <v>1</v>
      </c>
      <c r="M10" s="65">
        <v>-1069</v>
      </c>
      <c r="N10" s="65">
        <v>0</v>
      </c>
      <c r="O10" s="65">
        <v>0</v>
      </c>
      <c r="P10" s="65"/>
      <c r="Q10" s="65">
        <f t="shared" si="0"/>
        <v>-465</v>
      </c>
      <c r="R10" s="65">
        <f t="shared" si="0"/>
        <v>-269</v>
      </c>
      <c r="S10" s="65">
        <f t="shared" si="0"/>
        <v>715</v>
      </c>
      <c r="T10" s="65">
        <f t="shared" si="0"/>
        <v>271</v>
      </c>
      <c r="U10" s="51">
        <f t="shared" si="0"/>
        <v>0</v>
      </c>
      <c r="V10" s="50">
        <v>7</v>
      </c>
      <c r="W10" s="53"/>
      <c r="X10" s="51"/>
      <c r="Y10" s="51"/>
      <c r="Z10" s="51"/>
      <c r="AA10" s="51"/>
      <c r="AB10" s="56"/>
      <c r="AC10" s="53"/>
      <c r="AD10" s="53"/>
    </row>
    <row r="11" spans="1:32" s="64" customFormat="1" x14ac:dyDescent="0.25">
      <c r="A11" s="59">
        <v>8</v>
      </c>
      <c r="B11" s="67">
        <v>-367</v>
      </c>
      <c r="C11" s="68">
        <v>800</v>
      </c>
      <c r="D11" s="67">
        <v>715</v>
      </c>
      <c r="E11" s="68">
        <v>142</v>
      </c>
      <c r="F11" s="68"/>
      <c r="G11" s="69">
        <v>-99</v>
      </c>
      <c r="H11" s="69"/>
      <c r="I11" s="69"/>
      <c r="J11" s="69">
        <v>129</v>
      </c>
      <c r="K11" s="68"/>
      <c r="L11" s="68">
        <v>1</v>
      </c>
      <c r="M11" s="68">
        <v>-576</v>
      </c>
      <c r="N11" s="68">
        <v>0</v>
      </c>
      <c r="O11" s="68">
        <v>0</v>
      </c>
      <c r="P11" s="68"/>
      <c r="Q11" s="68">
        <f t="shared" si="0"/>
        <v>-465</v>
      </c>
      <c r="R11" s="68">
        <f t="shared" si="0"/>
        <v>224</v>
      </c>
      <c r="S11" s="68">
        <f t="shared" si="0"/>
        <v>715</v>
      </c>
      <c r="T11" s="68">
        <f t="shared" si="0"/>
        <v>271</v>
      </c>
      <c r="U11" s="45">
        <f t="shared" si="0"/>
        <v>0</v>
      </c>
      <c r="V11" s="59">
        <v>8</v>
      </c>
      <c r="W11" s="61"/>
      <c r="X11" s="45"/>
      <c r="Y11" s="45"/>
      <c r="Z11" s="45"/>
      <c r="AA11" s="45"/>
      <c r="AB11" s="61"/>
      <c r="AC11" s="45"/>
      <c r="AD11" s="45"/>
      <c r="AE11" s="63"/>
      <c r="AF11" s="63"/>
    </row>
    <row r="12" spans="1:32" s="54" customFormat="1" x14ac:dyDescent="0.25">
      <c r="A12" s="50">
        <v>9</v>
      </c>
      <c r="B12" s="65">
        <v>382</v>
      </c>
      <c r="C12" s="65">
        <v>-3889</v>
      </c>
      <c r="D12" s="65">
        <v>-1085</v>
      </c>
      <c r="E12" s="65">
        <v>328</v>
      </c>
      <c r="F12" s="65"/>
      <c r="G12" s="66"/>
      <c r="H12" s="66"/>
      <c r="I12" s="66"/>
      <c r="J12" s="66">
        <v>81</v>
      </c>
      <c r="K12" s="65"/>
      <c r="L12" s="65">
        <v>0</v>
      </c>
      <c r="M12" s="65">
        <v>-291</v>
      </c>
      <c r="N12" s="65">
        <v>0</v>
      </c>
      <c r="O12" s="65">
        <v>0</v>
      </c>
      <c r="P12" s="65"/>
      <c r="Q12" s="65">
        <f t="shared" si="0"/>
        <v>382</v>
      </c>
      <c r="R12" s="65">
        <f t="shared" si="0"/>
        <v>-4180</v>
      </c>
      <c r="S12" s="65">
        <f t="shared" si="0"/>
        <v>-1085</v>
      </c>
      <c r="T12" s="65">
        <f t="shared" si="0"/>
        <v>409</v>
      </c>
      <c r="U12" s="51">
        <f t="shared" si="0"/>
        <v>0</v>
      </c>
      <c r="V12" s="50">
        <v>9</v>
      </c>
      <c r="W12" s="53"/>
      <c r="X12" s="51"/>
      <c r="Y12" s="51"/>
      <c r="Z12" s="51"/>
      <c r="AA12" s="51"/>
      <c r="AB12" s="53"/>
      <c r="AC12" s="51"/>
      <c r="AD12" s="51"/>
      <c r="AE12" s="57"/>
      <c r="AF12" s="57"/>
    </row>
    <row r="13" spans="1:32" s="64" customFormat="1" x14ac:dyDescent="0.25">
      <c r="A13" s="59">
        <v>10</v>
      </c>
      <c r="B13" s="68">
        <v>87</v>
      </c>
      <c r="C13" s="68"/>
      <c r="D13" s="68">
        <v>687</v>
      </c>
      <c r="E13" s="68">
        <v>119</v>
      </c>
      <c r="F13" s="68"/>
      <c r="G13" s="69"/>
      <c r="H13" s="69">
        <v>-978</v>
      </c>
      <c r="I13" s="69"/>
      <c r="J13" s="69">
        <v>-7179</v>
      </c>
      <c r="K13" s="68">
        <v>-1</v>
      </c>
      <c r="L13" s="68">
        <v>0</v>
      </c>
      <c r="M13" s="68">
        <v>-89</v>
      </c>
      <c r="N13" s="68">
        <v>0</v>
      </c>
      <c r="O13" s="68">
        <v>0</v>
      </c>
      <c r="P13" s="68"/>
      <c r="Q13" s="68">
        <f t="shared" si="0"/>
        <v>87</v>
      </c>
      <c r="R13" s="68">
        <f t="shared" si="0"/>
        <v>-1067</v>
      </c>
      <c r="S13" s="68">
        <f>D13+I13+N13</f>
        <v>687</v>
      </c>
      <c r="T13" s="68">
        <f t="shared" si="0"/>
        <v>-7060</v>
      </c>
      <c r="U13" s="45">
        <f t="shared" si="0"/>
        <v>-1</v>
      </c>
      <c r="V13" s="59">
        <v>10</v>
      </c>
      <c r="W13" s="61"/>
      <c r="X13" s="45"/>
      <c r="Y13" s="45"/>
      <c r="Z13" s="45"/>
      <c r="AA13" s="45"/>
      <c r="AB13" s="61"/>
      <c r="AC13" s="45"/>
      <c r="AD13" s="45"/>
      <c r="AE13" s="63"/>
      <c r="AF13" s="63"/>
    </row>
    <row r="14" spans="1:32" s="54" customFormat="1" x14ac:dyDescent="0.25">
      <c r="A14" s="50">
        <v>11</v>
      </c>
      <c r="B14" s="65">
        <v>-922</v>
      </c>
      <c r="C14" s="65"/>
      <c r="D14" s="65">
        <v>-870</v>
      </c>
      <c r="E14" s="65">
        <v>-589</v>
      </c>
      <c r="F14" s="65"/>
      <c r="G14" s="66"/>
      <c r="H14" s="66">
        <v>94</v>
      </c>
      <c r="I14" s="66"/>
      <c r="J14" s="66">
        <v>-5664</v>
      </c>
      <c r="K14" s="65"/>
      <c r="L14" s="65">
        <v>0</v>
      </c>
      <c r="M14" s="65">
        <v>-304</v>
      </c>
      <c r="N14" s="65">
        <v>0</v>
      </c>
      <c r="O14" s="65">
        <v>0</v>
      </c>
      <c r="P14" s="65"/>
      <c r="Q14" s="65">
        <f t="shared" si="0"/>
        <v>-922</v>
      </c>
      <c r="R14" s="65">
        <f t="shared" si="0"/>
        <v>-210</v>
      </c>
      <c r="S14" s="65">
        <f t="shared" si="0"/>
        <v>-870</v>
      </c>
      <c r="T14" s="65">
        <f t="shared" si="0"/>
        <v>-6253</v>
      </c>
      <c r="U14" s="51">
        <f t="shared" si="0"/>
        <v>0</v>
      </c>
      <c r="V14" s="50">
        <v>11</v>
      </c>
      <c r="W14" s="53"/>
      <c r="X14" s="51"/>
      <c r="Y14" s="51"/>
      <c r="Z14" s="51"/>
      <c r="AA14" s="51"/>
      <c r="AB14" s="53"/>
      <c r="AC14" s="51"/>
      <c r="AD14" s="51"/>
      <c r="AE14" s="57"/>
      <c r="AF14" s="57"/>
    </row>
    <row r="15" spans="1:32" s="64" customFormat="1" x14ac:dyDescent="0.25">
      <c r="A15" s="59">
        <v>12</v>
      </c>
      <c r="B15" s="68">
        <v>78</v>
      </c>
      <c r="C15" s="68">
        <v>-31</v>
      </c>
      <c r="D15" s="68">
        <v>78</v>
      </c>
      <c r="E15" s="68">
        <v>-318</v>
      </c>
      <c r="F15" s="68"/>
      <c r="G15" s="69"/>
      <c r="H15" s="69"/>
      <c r="I15" s="69">
        <v>120</v>
      </c>
      <c r="J15" s="69">
        <v>1</v>
      </c>
      <c r="K15" s="68"/>
      <c r="L15" s="68">
        <v>0</v>
      </c>
      <c r="M15" s="68">
        <v>-181</v>
      </c>
      <c r="N15" s="68">
        <v>0</v>
      </c>
      <c r="O15" s="67">
        <v>0</v>
      </c>
      <c r="P15" s="68"/>
      <c r="Q15" s="68">
        <f t="shared" si="0"/>
        <v>78</v>
      </c>
      <c r="R15" s="68">
        <f t="shared" si="0"/>
        <v>-212</v>
      </c>
      <c r="S15" s="68">
        <f t="shared" si="0"/>
        <v>198</v>
      </c>
      <c r="T15" s="68">
        <f t="shared" si="0"/>
        <v>-317</v>
      </c>
      <c r="U15" s="45">
        <f t="shared" si="0"/>
        <v>0</v>
      </c>
      <c r="V15" s="59">
        <v>12</v>
      </c>
      <c r="W15" s="61"/>
      <c r="X15" s="45"/>
      <c r="Y15" s="45"/>
      <c r="Z15" s="45"/>
      <c r="AA15" s="45"/>
      <c r="AB15" s="61"/>
      <c r="AC15" s="45"/>
      <c r="AD15" s="45"/>
      <c r="AE15" s="63"/>
      <c r="AF15" s="63"/>
    </row>
    <row r="16" spans="1:32" s="54" customFormat="1" x14ac:dyDescent="0.25">
      <c r="A16" s="50">
        <v>13</v>
      </c>
      <c r="B16" s="65">
        <v>-668</v>
      </c>
      <c r="C16" s="65">
        <v>-39</v>
      </c>
      <c r="D16" s="65">
        <v>-113</v>
      </c>
      <c r="E16" s="65">
        <v>-1900</v>
      </c>
      <c r="F16" s="65"/>
      <c r="G16" s="66"/>
      <c r="H16" s="66"/>
      <c r="I16" s="66"/>
      <c r="J16" s="66">
        <v>-75</v>
      </c>
      <c r="K16" s="65"/>
      <c r="L16" s="65">
        <v>0</v>
      </c>
      <c r="M16" s="65">
        <v>-117</v>
      </c>
      <c r="N16" s="65">
        <v>-1</v>
      </c>
      <c r="O16" s="57">
        <v>0</v>
      </c>
      <c r="P16" s="65"/>
      <c r="Q16" s="65">
        <f t="shared" si="0"/>
        <v>-668</v>
      </c>
      <c r="R16" s="65">
        <f t="shared" si="0"/>
        <v>-156</v>
      </c>
      <c r="S16" s="65">
        <f t="shared" si="0"/>
        <v>-114</v>
      </c>
      <c r="T16" s="65">
        <f t="shared" si="0"/>
        <v>-1975</v>
      </c>
      <c r="U16" s="51">
        <f t="shared" si="0"/>
        <v>0</v>
      </c>
      <c r="V16" s="50">
        <v>13</v>
      </c>
      <c r="W16" s="53"/>
      <c r="X16" s="51"/>
      <c r="Y16" s="51"/>
      <c r="Z16" s="51"/>
      <c r="AA16" s="51"/>
      <c r="AB16" s="53"/>
      <c r="AC16" s="51"/>
      <c r="AD16" s="51"/>
      <c r="AE16" s="57"/>
      <c r="AF16" s="57"/>
    </row>
    <row r="17" spans="1:32" s="64" customFormat="1" x14ac:dyDescent="0.25">
      <c r="A17" s="59">
        <v>14</v>
      </c>
      <c r="B17" s="68">
        <v>-668</v>
      </c>
      <c r="C17" s="68">
        <v>-39</v>
      </c>
      <c r="D17" s="68">
        <v>-113</v>
      </c>
      <c r="E17" s="68">
        <v>-1900</v>
      </c>
      <c r="F17" s="68"/>
      <c r="G17" s="69"/>
      <c r="H17" s="69"/>
      <c r="I17" s="69"/>
      <c r="J17" s="69">
        <v>-75</v>
      </c>
      <c r="K17" s="68"/>
      <c r="L17" s="68">
        <v>0</v>
      </c>
      <c r="M17" s="68">
        <v>-233</v>
      </c>
      <c r="N17" s="68">
        <v>-1</v>
      </c>
      <c r="O17" s="68">
        <v>0</v>
      </c>
      <c r="P17" s="68"/>
      <c r="Q17" s="68">
        <f t="shared" si="0"/>
        <v>-668</v>
      </c>
      <c r="R17" s="68">
        <f t="shared" si="0"/>
        <v>-272</v>
      </c>
      <c r="S17" s="68">
        <f t="shared" si="0"/>
        <v>-114</v>
      </c>
      <c r="T17" s="68">
        <f t="shared" si="0"/>
        <v>-1975</v>
      </c>
      <c r="U17" s="45">
        <f t="shared" si="0"/>
        <v>0</v>
      </c>
      <c r="V17" s="59">
        <v>14</v>
      </c>
      <c r="W17" s="61"/>
      <c r="X17" s="45"/>
      <c r="Y17" s="45"/>
      <c r="Z17" s="45"/>
      <c r="AA17" s="45"/>
      <c r="AB17" s="61"/>
      <c r="AC17" s="45"/>
      <c r="AD17" s="45"/>
      <c r="AE17" s="63"/>
      <c r="AF17" s="63"/>
    </row>
    <row r="18" spans="1:32" s="54" customFormat="1" x14ac:dyDescent="0.25">
      <c r="A18" s="50">
        <v>15</v>
      </c>
      <c r="B18" s="65">
        <v>-668</v>
      </c>
      <c r="C18" s="65">
        <v>-39</v>
      </c>
      <c r="D18" s="65">
        <v>-113</v>
      </c>
      <c r="E18" s="65">
        <v>-1900</v>
      </c>
      <c r="F18" s="65"/>
      <c r="G18" s="66"/>
      <c r="H18" s="66"/>
      <c r="I18" s="66"/>
      <c r="J18" s="66">
        <v>-75</v>
      </c>
      <c r="K18" s="65"/>
      <c r="L18" s="65">
        <v>0</v>
      </c>
      <c r="M18" s="65">
        <v>68</v>
      </c>
      <c r="N18" s="65">
        <v>-1</v>
      </c>
      <c r="O18" s="65">
        <v>0</v>
      </c>
      <c r="P18" s="65"/>
      <c r="Q18" s="65">
        <f t="shared" si="0"/>
        <v>-668</v>
      </c>
      <c r="R18" s="65">
        <f t="shared" si="0"/>
        <v>29</v>
      </c>
      <c r="S18" s="65">
        <f t="shared" si="0"/>
        <v>-114</v>
      </c>
      <c r="T18" s="65">
        <f t="shared" si="0"/>
        <v>-1975</v>
      </c>
      <c r="U18" s="51">
        <f t="shared" si="0"/>
        <v>0</v>
      </c>
      <c r="V18" s="50">
        <v>15</v>
      </c>
      <c r="W18" s="53"/>
      <c r="X18" s="51"/>
      <c r="Y18" s="51"/>
      <c r="Z18" s="51"/>
      <c r="AA18" s="51"/>
      <c r="AB18" s="53"/>
      <c r="AC18" s="51"/>
      <c r="AD18" s="51"/>
      <c r="AE18" s="57"/>
      <c r="AF18" s="57"/>
    </row>
    <row r="19" spans="1:32" s="80" customFormat="1" x14ac:dyDescent="0.25">
      <c r="A19" s="59">
        <v>16</v>
      </c>
      <c r="B19" s="68">
        <v>-257</v>
      </c>
      <c r="C19" s="68">
        <v>-39</v>
      </c>
      <c r="D19" s="68">
        <v>-972</v>
      </c>
      <c r="E19" s="68">
        <v>-688</v>
      </c>
      <c r="F19" s="68"/>
      <c r="G19" s="69"/>
      <c r="H19" s="69">
        <v>-714</v>
      </c>
      <c r="I19" s="69">
        <v>-1</v>
      </c>
      <c r="J19" s="69">
        <v>1</v>
      </c>
      <c r="K19" s="68"/>
      <c r="L19" s="68">
        <v>0</v>
      </c>
      <c r="M19" s="68">
        <v>45</v>
      </c>
      <c r="N19" s="68">
        <v>0</v>
      </c>
      <c r="O19" s="68">
        <v>0</v>
      </c>
      <c r="P19" s="68"/>
      <c r="Q19" s="68">
        <f t="shared" si="0"/>
        <v>-257</v>
      </c>
      <c r="R19" s="68">
        <f t="shared" si="0"/>
        <v>-708</v>
      </c>
      <c r="S19" s="68">
        <f t="shared" si="0"/>
        <v>-973</v>
      </c>
      <c r="T19" s="68">
        <f t="shared" si="0"/>
        <v>-687</v>
      </c>
      <c r="U19" s="45">
        <f t="shared" si="0"/>
        <v>0</v>
      </c>
      <c r="V19" s="59">
        <v>16</v>
      </c>
      <c r="W19" s="61"/>
      <c r="X19" s="45"/>
      <c r="Y19" s="45"/>
      <c r="Z19" s="45"/>
      <c r="AA19" s="45"/>
      <c r="AB19" s="61"/>
      <c r="AC19" s="45"/>
      <c r="AD19" s="45"/>
      <c r="AE19" s="79"/>
      <c r="AF19" s="79"/>
    </row>
    <row r="20" spans="1:32" s="54" customFormat="1" x14ac:dyDescent="0.25">
      <c r="A20" s="74">
        <v>17</v>
      </c>
      <c r="B20" s="75">
        <v>-1348</v>
      </c>
      <c r="C20" s="75">
        <v>-515</v>
      </c>
      <c r="D20" s="75">
        <v>754</v>
      </c>
      <c r="E20" s="75">
        <v>-867</v>
      </c>
      <c r="F20" s="75"/>
      <c r="G20" s="76">
        <v>4</v>
      </c>
      <c r="H20" s="76">
        <v>1</v>
      </c>
      <c r="I20" s="76"/>
      <c r="J20" s="76"/>
      <c r="K20" s="75">
        <v>-1</v>
      </c>
      <c r="L20" s="75">
        <v>4</v>
      </c>
      <c r="M20" s="75">
        <v>-181</v>
      </c>
      <c r="N20" s="75">
        <v>0</v>
      </c>
      <c r="O20" s="75"/>
      <c r="P20" s="75"/>
      <c r="Q20" s="75">
        <f t="shared" si="0"/>
        <v>-1340</v>
      </c>
      <c r="R20" s="75">
        <f t="shared" si="0"/>
        <v>-695</v>
      </c>
      <c r="S20" s="75">
        <f t="shared" si="0"/>
        <v>754</v>
      </c>
      <c r="T20" s="75">
        <f t="shared" si="0"/>
        <v>-867</v>
      </c>
      <c r="U20" s="77">
        <f t="shared" si="0"/>
        <v>-1</v>
      </c>
      <c r="V20" s="74">
        <v>17</v>
      </c>
      <c r="W20" s="78"/>
      <c r="X20" s="77"/>
      <c r="Y20" s="77"/>
      <c r="Z20" s="77"/>
      <c r="AA20" s="77"/>
      <c r="AB20" s="78"/>
      <c r="AC20" s="77"/>
      <c r="AD20" s="77"/>
      <c r="AE20" s="57"/>
      <c r="AF20" s="57"/>
    </row>
    <row r="21" spans="1:32" s="64" customFormat="1" x14ac:dyDescent="0.25">
      <c r="A21" s="59">
        <v>18</v>
      </c>
      <c r="B21" s="68">
        <v>151</v>
      </c>
      <c r="C21" s="68">
        <v>85</v>
      </c>
      <c r="D21" s="68">
        <v>2046</v>
      </c>
      <c r="E21" s="68">
        <v>1048</v>
      </c>
      <c r="F21" s="68"/>
      <c r="G21" s="69"/>
      <c r="H21" s="69"/>
      <c r="I21" s="69"/>
      <c r="J21" s="69">
        <v>25</v>
      </c>
      <c r="K21" s="68"/>
      <c r="L21" s="68">
        <v>1</v>
      </c>
      <c r="M21" s="68">
        <v>-149</v>
      </c>
      <c r="N21" s="68">
        <v>0</v>
      </c>
      <c r="O21" s="68">
        <v>1</v>
      </c>
      <c r="P21" s="68"/>
      <c r="Q21" s="68">
        <f t="shared" si="0"/>
        <v>152</v>
      </c>
      <c r="R21" s="68">
        <f t="shared" si="0"/>
        <v>-64</v>
      </c>
      <c r="S21" s="68">
        <f t="shared" si="0"/>
        <v>2046</v>
      </c>
      <c r="T21" s="68">
        <f t="shared" si="0"/>
        <v>1074</v>
      </c>
      <c r="U21" s="45">
        <f t="shared" si="0"/>
        <v>0</v>
      </c>
      <c r="V21" s="59">
        <v>18</v>
      </c>
      <c r="W21" s="61"/>
      <c r="X21" s="45"/>
      <c r="Y21" s="45"/>
      <c r="Z21" s="45"/>
      <c r="AA21" s="45"/>
      <c r="AB21" s="61"/>
      <c r="AC21" s="45"/>
      <c r="AD21" s="45"/>
      <c r="AE21" s="63"/>
      <c r="AF21" s="63"/>
    </row>
    <row r="22" spans="1:32" s="54" customFormat="1" x14ac:dyDescent="0.25">
      <c r="A22" s="50">
        <v>19</v>
      </c>
      <c r="B22" s="65">
        <v>-656</v>
      </c>
      <c r="C22" s="65">
        <v>85</v>
      </c>
      <c r="D22" s="65">
        <v>-342</v>
      </c>
      <c r="E22" s="65">
        <v>-826</v>
      </c>
      <c r="F22" s="65"/>
      <c r="G22" s="66"/>
      <c r="H22" s="66"/>
      <c r="I22" s="66">
        <v>-1</v>
      </c>
      <c r="J22" s="66">
        <v>1</v>
      </c>
      <c r="K22" s="65">
        <v>-212</v>
      </c>
      <c r="L22" s="65">
        <v>1</v>
      </c>
      <c r="M22" s="65">
        <v>-66</v>
      </c>
      <c r="N22" s="65">
        <v>0</v>
      </c>
      <c r="O22" s="65">
        <v>0</v>
      </c>
      <c r="P22" s="65"/>
      <c r="Q22" s="65">
        <f t="shared" si="0"/>
        <v>-655</v>
      </c>
      <c r="R22" s="65">
        <f t="shared" si="0"/>
        <v>19</v>
      </c>
      <c r="S22" s="65">
        <f t="shared" si="0"/>
        <v>-343</v>
      </c>
      <c r="T22" s="65">
        <f t="shared" si="0"/>
        <v>-825</v>
      </c>
      <c r="U22" s="51">
        <f t="shared" si="0"/>
        <v>-212</v>
      </c>
      <c r="V22" s="50">
        <v>19</v>
      </c>
      <c r="W22" s="53"/>
      <c r="X22" s="51"/>
      <c r="Y22" s="51"/>
      <c r="Z22" s="51"/>
      <c r="AA22" s="51"/>
      <c r="AB22" s="53"/>
      <c r="AC22" s="51"/>
      <c r="AD22" s="51"/>
      <c r="AE22" s="57"/>
      <c r="AF22" s="57"/>
    </row>
    <row r="23" spans="1:32" s="64" customFormat="1" x14ac:dyDescent="0.25">
      <c r="A23" s="59">
        <v>20</v>
      </c>
      <c r="B23" s="68">
        <v>-100</v>
      </c>
      <c r="C23" s="68">
        <v>35</v>
      </c>
      <c r="D23" s="68">
        <v>554</v>
      </c>
      <c r="E23" s="68">
        <v>199</v>
      </c>
      <c r="F23" s="68"/>
      <c r="G23" s="69">
        <v>-428</v>
      </c>
      <c r="H23" s="69">
        <v>-1098</v>
      </c>
      <c r="I23" s="69">
        <v>-5000</v>
      </c>
      <c r="J23" s="69"/>
      <c r="K23" s="68">
        <v>-1</v>
      </c>
      <c r="L23" s="68">
        <v>0</v>
      </c>
      <c r="M23" s="68">
        <v>294</v>
      </c>
      <c r="N23" s="68">
        <v>0</v>
      </c>
      <c r="O23" s="68">
        <v>0</v>
      </c>
      <c r="P23" s="68"/>
      <c r="Q23" s="68">
        <f t="shared" si="0"/>
        <v>-528</v>
      </c>
      <c r="R23" s="68">
        <f t="shared" si="0"/>
        <v>-769</v>
      </c>
      <c r="S23" s="68">
        <f t="shared" si="0"/>
        <v>-4446</v>
      </c>
      <c r="T23" s="68">
        <f t="shared" si="0"/>
        <v>199</v>
      </c>
      <c r="U23" s="45">
        <f t="shared" si="0"/>
        <v>-1</v>
      </c>
      <c r="V23" s="59">
        <v>20</v>
      </c>
      <c r="W23" s="61"/>
      <c r="X23" s="45"/>
      <c r="Y23" s="45"/>
      <c r="Z23" s="45"/>
      <c r="AA23" s="45"/>
      <c r="AB23" s="61"/>
      <c r="AC23" s="45"/>
      <c r="AD23" s="45"/>
      <c r="AE23" s="63"/>
      <c r="AF23" s="63"/>
    </row>
    <row r="24" spans="1:32" s="54" customFormat="1" x14ac:dyDescent="0.25">
      <c r="A24" s="50">
        <v>21</v>
      </c>
      <c r="B24" s="65">
        <v>-100</v>
      </c>
      <c r="C24" s="65">
        <v>35</v>
      </c>
      <c r="D24" s="65">
        <v>554</v>
      </c>
      <c r="E24" s="65">
        <v>199</v>
      </c>
      <c r="F24" s="65"/>
      <c r="G24" s="66">
        <v>-428</v>
      </c>
      <c r="H24" s="66">
        <v>-1098</v>
      </c>
      <c r="I24" s="66">
        <v>-5000</v>
      </c>
      <c r="J24" s="66"/>
      <c r="K24" s="65">
        <v>-1</v>
      </c>
      <c r="L24" s="65"/>
      <c r="M24" s="65">
        <v>243</v>
      </c>
      <c r="N24" s="65"/>
      <c r="O24" s="65">
        <v>-1</v>
      </c>
      <c r="P24" s="65"/>
      <c r="Q24" s="65">
        <f t="shared" si="0"/>
        <v>-528</v>
      </c>
      <c r="R24" s="65">
        <f t="shared" si="0"/>
        <v>-820</v>
      </c>
      <c r="S24" s="65">
        <f t="shared" si="0"/>
        <v>-4446</v>
      </c>
      <c r="T24" s="65">
        <f t="shared" si="0"/>
        <v>198</v>
      </c>
      <c r="U24" s="51">
        <f t="shared" si="0"/>
        <v>-1</v>
      </c>
      <c r="V24" s="50">
        <v>21</v>
      </c>
      <c r="W24" s="53"/>
      <c r="X24" s="51"/>
      <c r="Y24" s="51"/>
      <c r="Z24" s="51"/>
      <c r="AA24" s="51"/>
      <c r="AB24" s="53"/>
      <c r="AC24" s="51"/>
      <c r="AD24" s="51"/>
      <c r="AE24" s="57"/>
      <c r="AF24" s="57"/>
    </row>
    <row r="25" spans="1:32" s="64" customFormat="1" x14ac:dyDescent="0.25">
      <c r="A25" s="59">
        <v>22</v>
      </c>
      <c r="B25" s="68">
        <v>-100</v>
      </c>
      <c r="C25" s="68">
        <v>35</v>
      </c>
      <c r="D25" s="68">
        <v>554</v>
      </c>
      <c r="E25" s="68">
        <v>199</v>
      </c>
      <c r="F25" s="68"/>
      <c r="G25" s="69">
        <v>-428</v>
      </c>
      <c r="H25" s="69">
        <v>-1098</v>
      </c>
      <c r="I25" s="69">
        <v>-5000</v>
      </c>
      <c r="J25" s="69"/>
      <c r="K25" s="68">
        <v>-1</v>
      </c>
      <c r="L25" s="68"/>
      <c r="M25" s="68">
        <v>227</v>
      </c>
      <c r="N25" s="68"/>
      <c r="O25" s="68"/>
      <c r="P25" s="68"/>
      <c r="Q25" s="68">
        <f t="shared" si="0"/>
        <v>-528</v>
      </c>
      <c r="R25" s="68">
        <f t="shared" si="0"/>
        <v>-836</v>
      </c>
      <c r="S25" s="68">
        <f t="shared" si="0"/>
        <v>-4446</v>
      </c>
      <c r="T25" s="68">
        <f t="shared" si="0"/>
        <v>199</v>
      </c>
      <c r="U25" s="45">
        <f t="shared" si="0"/>
        <v>-1</v>
      </c>
      <c r="V25" s="59">
        <v>22</v>
      </c>
      <c r="W25" s="61"/>
      <c r="X25" s="45"/>
      <c r="Y25" s="45"/>
      <c r="Z25" s="45"/>
      <c r="AA25" s="45"/>
      <c r="AB25" s="61"/>
      <c r="AC25" s="45"/>
      <c r="AD25" s="45"/>
      <c r="AE25" s="63"/>
      <c r="AF25" s="63"/>
    </row>
    <row r="26" spans="1:32" s="54" customFormat="1" x14ac:dyDescent="0.25">
      <c r="A26" s="50">
        <v>23</v>
      </c>
      <c r="B26" s="65">
        <v>2202</v>
      </c>
      <c r="C26" s="65">
        <v>35</v>
      </c>
      <c r="D26" s="65">
        <v>161</v>
      </c>
      <c r="E26" s="65">
        <v>2036</v>
      </c>
      <c r="F26" s="65"/>
      <c r="G26" s="66"/>
      <c r="H26" s="66">
        <v>2956</v>
      </c>
      <c r="I26" s="66"/>
      <c r="J26" s="66">
        <v>18</v>
      </c>
      <c r="K26" s="65"/>
      <c r="L26" s="65"/>
      <c r="M26" s="65"/>
      <c r="N26" s="65"/>
      <c r="O26" s="65"/>
      <c r="P26" s="65"/>
      <c r="Q26" s="65">
        <f t="shared" si="0"/>
        <v>2202</v>
      </c>
      <c r="R26" s="65">
        <f t="shared" si="0"/>
        <v>2991</v>
      </c>
      <c r="S26" s="65">
        <f t="shared" si="0"/>
        <v>161</v>
      </c>
      <c r="T26" s="65">
        <f t="shared" si="0"/>
        <v>2054</v>
      </c>
      <c r="U26" s="51">
        <f t="shared" si="0"/>
        <v>0</v>
      </c>
      <c r="V26" s="50">
        <v>23</v>
      </c>
      <c r="W26" s="53"/>
      <c r="X26" s="51"/>
      <c r="Y26" s="51"/>
      <c r="Z26" s="51"/>
      <c r="AA26" s="51"/>
      <c r="AB26" s="53"/>
      <c r="AC26" s="51"/>
      <c r="AD26" s="51"/>
      <c r="AE26" s="57"/>
      <c r="AF26" s="57"/>
    </row>
    <row r="27" spans="1:32" s="64" customFormat="1" x14ac:dyDescent="0.25">
      <c r="A27" s="59">
        <v>24</v>
      </c>
      <c r="B27" s="68">
        <v>4819</v>
      </c>
      <c r="C27" s="68">
        <v>2735</v>
      </c>
      <c r="D27" s="68">
        <v>222</v>
      </c>
      <c r="E27" s="68">
        <v>1996</v>
      </c>
      <c r="F27" s="68"/>
      <c r="G27" s="69">
        <v>4609</v>
      </c>
      <c r="H27" s="69"/>
      <c r="I27" s="69"/>
      <c r="J27" s="69">
        <v>500</v>
      </c>
      <c r="K27" s="68"/>
      <c r="L27" s="68"/>
      <c r="M27" s="68"/>
      <c r="N27" s="68"/>
      <c r="O27" s="68"/>
      <c r="P27" s="68"/>
      <c r="Q27" s="68">
        <f t="shared" si="0"/>
        <v>9428</v>
      </c>
      <c r="R27" s="68">
        <f t="shared" si="0"/>
        <v>2735</v>
      </c>
      <c r="S27" s="68">
        <f t="shared" si="0"/>
        <v>222</v>
      </c>
      <c r="T27" s="68">
        <f t="shared" si="0"/>
        <v>2496</v>
      </c>
      <c r="U27" s="45">
        <f t="shared" si="0"/>
        <v>0</v>
      </c>
      <c r="V27" s="59">
        <v>24</v>
      </c>
      <c r="W27" s="61"/>
      <c r="X27" s="45"/>
      <c r="Y27" s="45"/>
      <c r="Z27" s="45"/>
      <c r="AA27" s="45"/>
      <c r="AB27" s="61"/>
      <c r="AC27" s="45"/>
      <c r="AD27" s="45"/>
      <c r="AE27" s="63"/>
      <c r="AF27" s="63"/>
    </row>
    <row r="28" spans="1:32" s="54" customFormat="1" x14ac:dyDescent="0.25">
      <c r="A28" s="50">
        <v>25</v>
      </c>
      <c r="B28" s="65"/>
      <c r="C28" s="65"/>
      <c r="D28" s="65"/>
      <c r="E28" s="65"/>
      <c r="F28" s="65"/>
      <c r="G28" s="66"/>
      <c r="H28" s="66"/>
      <c r="I28" s="66"/>
      <c r="J28" s="66"/>
      <c r="K28" s="65"/>
      <c r="L28" s="65"/>
      <c r="M28" s="65"/>
      <c r="N28" s="65"/>
      <c r="O28" s="65"/>
      <c r="P28" s="65"/>
      <c r="Q28" s="65">
        <f t="shared" si="0"/>
        <v>0</v>
      </c>
      <c r="R28" s="65">
        <f t="shared" si="0"/>
        <v>0</v>
      </c>
      <c r="S28" s="65">
        <f t="shared" si="0"/>
        <v>0</v>
      </c>
      <c r="T28" s="65">
        <f t="shared" si="0"/>
        <v>0</v>
      </c>
      <c r="U28" s="51">
        <f t="shared" si="0"/>
        <v>0</v>
      </c>
      <c r="V28" s="50">
        <v>25</v>
      </c>
      <c r="W28" s="53"/>
      <c r="X28" s="51"/>
      <c r="Y28" s="51"/>
      <c r="Z28" s="51"/>
      <c r="AA28" s="51"/>
      <c r="AB28" s="53"/>
      <c r="AC28" s="51"/>
      <c r="AD28" s="51"/>
      <c r="AE28" s="57"/>
      <c r="AF28" s="57"/>
    </row>
    <row r="29" spans="1:32" s="64" customFormat="1" x14ac:dyDescent="0.25">
      <c r="A29" s="59">
        <v>26</v>
      </c>
      <c r="B29" s="68"/>
      <c r="C29" s="68"/>
      <c r="D29" s="68"/>
      <c r="E29" s="68"/>
      <c r="F29" s="68"/>
      <c r="G29" s="69"/>
      <c r="H29" s="69"/>
      <c r="I29" s="69"/>
      <c r="J29" s="69"/>
      <c r="K29" s="68"/>
      <c r="L29" s="68"/>
      <c r="M29" s="68"/>
      <c r="N29" s="68"/>
      <c r="O29" s="68"/>
      <c r="P29" s="68"/>
      <c r="Q29" s="68">
        <f t="shared" si="0"/>
        <v>0</v>
      </c>
      <c r="R29" s="68">
        <f t="shared" si="0"/>
        <v>0</v>
      </c>
      <c r="S29" s="68">
        <f t="shared" si="0"/>
        <v>0</v>
      </c>
      <c r="T29" s="68">
        <f t="shared" si="0"/>
        <v>0</v>
      </c>
      <c r="U29" s="45">
        <f t="shared" si="0"/>
        <v>0</v>
      </c>
      <c r="V29" s="59">
        <v>26</v>
      </c>
      <c r="W29" s="61"/>
      <c r="X29" s="45"/>
      <c r="Y29" s="45"/>
      <c r="Z29" s="45"/>
      <c r="AA29" s="45"/>
      <c r="AB29" s="61"/>
      <c r="AC29" s="45"/>
      <c r="AD29" s="45"/>
      <c r="AE29" s="63"/>
      <c r="AF29" s="63"/>
    </row>
    <row r="30" spans="1:32" s="54" customFormat="1" x14ac:dyDescent="0.25">
      <c r="A30" s="50">
        <v>27</v>
      </c>
      <c r="B30" s="65"/>
      <c r="C30" s="65"/>
      <c r="D30" s="65"/>
      <c r="E30" s="65"/>
      <c r="F30" s="65"/>
      <c r="G30" s="66"/>
      <c r="H30" s="66"/>
      <c r="I30" s="66"/>
      <c r="J30" s="66"/>
      <c r="K30" s="65"/>
      <c r="L30" s="65"/>
      <c r="M30" s="65"/>
      <c r="N30" s="65"/>
      <c r="O30" s="65"/>
      <c r="P30" s="65"/>
      <c r="Q30" s="65">
        <f t="shared" si="0"/>
        <v>0</v>
      </c>
      <c r="R30" s="65">
        <f t="shared" si="0"/>
        <v>0</v>
      </c>
      <c r="S30" s="65">
        <f t="shared" si="0"/>
        <v>0</v>
      </c>
      <c r="T30" s="65">
        <f t="shared" si="0"/>
        <v>0</v>
      </c>
      <c r="U30" s="51">
        <f t="shared" si="0"/>
        <v>0</v>
      </c>
      <c r="V30" s="50">
        <v>27</v>
      </c>
      <c r="W30" s="53"/>
      <c r="X30" s="51"/>
      <c r="Y30" s="51"/>
      <c r="Z30" s="51"/>
      <c r="AA30" s="51"/>
      <c r="AB30" s="53"/>
      <c r="AC30" s="51"/>
      <c r="AD30" s="51"/>
      <c r="AE30" s="57"/>
      <c r="AF30" s="57"/>
    </row>
    <row r="31" spans="1:32" s="64" customFormat="1" x14ac:dyDescent="0.25">
      <c r="A31" s="59">
        <v>28</v>
      </c>
      <c r="B31" s="68"/>
      <c r="C31" s="68"/>
      <c r="D31" s="68"/>
      <c r="E31" s="68"/>
      <c r="F31" s="68"/>
      <c r="G31" s="69"/>
      <c r="H31" s="69"/>
      <c r="I31" s="69"/>
      <c r="J31" s="69"/>
      <c r="K31" s="71"/>
      <c r="L31" s="68"/>
      <c r="M31" s="68"/>
      <c r="N31" s="68"/>
      <c r="O31" s="68"/>
      <c r="P31" s="68"/>
      <c r="Q31" s="68">
        <f t="shared" si="0"/>
        <v>0</v>
      </c>
      <c r="R31" s="68">
        <f t="shared" si="0"/>
        <v>0</v>
      </c>
      <c r="S31" s="68">
        <f t="shared" si="0"/>
        <v>0</v>
      </c>
      <c r="T31" s="68">
        <f t="shared" si="0"/>
        <v>0</v>
      </c>
      <c r="U31" s="45">
        <f t="shared" si="0"/>
        <v>0</v>
      </c>
      <c r="V31" s="59">
        <v>28</v>
      </c>
      <c r="W31" s="61"/>
      <c r="X31" s="45"/>
      <c r="Y31" s="45"/>
      <c r="Z31" s="45"/>
      <c r="AA31" s="45"/>
      <c r="AB31" s="61"/>
      <c r="AC31" s="45"/>
      <c r="AD31" s="45"/>
      <c r="AE31" s="63"/>
      <c r="AF31" s="63"/>
    </row>
    <row r="32" spans="1:32" s="54" customFormat="1" x14ac:dyDescent="0.25">
      <c r="A32" s="50">
        <v>29</v>
      </c>
      <c r="B32" s="65"/>
      <c r="C32" s="65"/>
      <c r="D32" s="65"/>
      <c r="E32" s="65"/>
      <c r="F32" s="65"/>
      <c r="G32" s="66"/>
      <c r="H32" s="66"/>
      <c r="I32" s="66"/>
      <c r="J32" s="66"/>
      <c r="K32" s="72"/>
      <c r="L32" s="65"/>
      <c r="M32" s="65"/>
      <c r="N32" s="65"/>
      <c r="O32" s="65"/>
      <c r="P32" s="65"/>
      <c r="Q32" s="65">
        <f t="shared" si="0"/>
        <v>0</v>
      </c>
      <c r="R32" s="65">
        <f t="shared" si="0"/>
        <v>0</v>
      </c>
      <c r="S32" s="65">
        <f t="shared" si="0"/>
        <v>0</v>
      </c>
      <c r="T32" s="65">
        <f t="shared" si="0"/>
        <v>0</v>
      </c>
      <c r="U32" s="51">
        <f t="shared" si="0"/>
        <v>0</v>
      </c>
      <c r="V32" s="50">
        <v>29</v>
      </c>
      <c r="W32" s="53"/>
      <c r="X32" s="51"/>
      <c r="Y32" s="51"/>
      <c r="Z32" s="51"/>
      <c r="AA32" s="51"/>
      <c r="AB32" s="53"/>
      <c r="AC32" s="51"/>
      <c r="AD32" s="51"/>
      <c r="AE32" s="57"/>
      <c r="AF32" s="57"/>
    </row>
    <row r="33" spans="1:32" s="64" customFormat="1" x14ac:dyDescent="0.25">
      <c r="A33" s="59">
        <v>30</v>
      </c>
      <c r="B33" s="68"/>
      <c r="C33" s="68"/>
      <c r="D33" s="68"/>
      <c r="E33" s="68"/>
      <c r="F33" s="68"/>
      <c r="G33" s="69"/>
      <c r="H33" s="69"/>
      <c r="I33" s="69"/>
      <c r="J33" s="69"/>
      <c r="K33" s="71"/>
      <c r="L33" s="68"/>
      <c r="M33" s="68"/>
      <c r="N33" s="68"/>
      <c r="O33" s="68"/>
      <c r="P33" s="68"/>
      <c r="Q33" s="68">
        <f t="shared" si="0"/>
        <v>0</v>
      </c>
      <c r="R33" s="68">
        <f t="shared" si="0"/>
        <v>0</v>
      </c>
      <c r="S33" s="68">
        <f t="shared" si="0"/>
        <v>0</v>
      </c>
      <c r="T33" s="68">
        <f t="shared" si="0"/>
        <v>0</v>
      </c>
      <c r="U33" s="45">
        <f t="shared" si="0"/>
        <v>0</v>
      </c>
      <c r="V33" s="59">
        <v>30</v>
      </c>
      <c r="W33" s="61"/>
      <c r="X33" s="45"/>
      <c r="Y33" s="45"/>
      <c r="Z33" s="45"/>
      <c r="AA33" s="45"/>
      <c r="AB33" s="61"/>
      <c r="AC33" s="45"/>
      <c r="AD33" s="45"/>
      <c r="AE33" s="63"/>
      <c r="AF33" s="63"/>
    </row>
    <row r="34" spans="1:32" s="54" customFormat="1" x14ac:dyDescent="0.25">
      <c r="A34" s="50">
        <v>31</v>
      </c>
      <c r="B34" s="65"/>
      <c r="C34" s="65"/>
      <c r="D34" s="65"/>
      <c r="E34" s="65"/>
      <c r="F34" s="65"/>
      <c r="G34" s="66"/>
      <c r="H34" s="66"/>
      <c r="I34" s="66"/>
      <c r="J34" s="66"/>
      <c r="K34" s="72"/>
      <c r="L34" s="65"/>
      <c r="M34" s="65"/>
      <c r="N34" s="65"/>
      <c r="O34" s="65"/>
      <c r="P34" s="65"/>
      <c r="Q34" s="65">
        <f>B34+G34+L34</f>
        <v>0</v>
      </c>
      <c r="R34" s="65">
        <f>C34+H34+M34</f>
        <v>0</v>
      </c>
      <c r="S34" s="65">
        <f>D34+I34+N34</f>
        <v>0</v>
      </c>
      <c r="T34" s="65">
        <f>E34+J34+O34</f>
        <v>0</v>
      </c>
      <c r="U34" s="51">
        <f>F34+K34+P34</f>
        <v>0</v>
      </c>
      <c r="V34" s="50">
        <v>31</v>
      </c>
      <c r="W34" s="53"/>
      <c r="X34" s="51"/>
      <c r="Y34" s="51"/>
      <c r="Z34" s="51"/>
      <c r="AA34" s="51"/>
      <c r="AB34" s="53"/>
      <c r="AC34" s="51"/>
      <c r="AD34" s="51"/>
      <c r="AE34" s="57"/>
      <c r="AF34" s="57"/>
    </row>
    <row r="35" spans="1:32" x14ac:dyDescent="0.25">
      <c r="A35" s="40"/>
      <c r="B35" s="73">
        <f t="shared" ref="B35:U35" si="1">SUM(B4:B34)</f>
        <v>-78</v>
      </c>
      <c r="C35" s="73">
        <f t="shared" si="1"/>
        <v>1238</v>
      </c>
      <c r="D35" s="73">
        <f t="shared" si="1"/>
        <v>-243</v>
      </c>
      <c r="E35" s="73">
        <f t="shared" si="1"/>
        <v>-307</v>
      </c>
      <c r="F35" s="73">
        <f t="shared" si="1"/>
        <v>0</v>
      </c>
      <c r="G35" s="73">
        <f t="shared" si="1"/>
        <v>3424</v>
      </c>
      <c r="H35" s="73">
        <f t="shared" si="1"/>
        <v>-1934</v>
      </c>
      <c r="I35" s="73">
        <f t="shared" si="1"/>
        <v>-13023</v>
      </c>
      <c r="J35" s="73">
        <f t="shared" si="1"/>
        <v>-16954</v>
      </c>
      <c r="K35" s="73">
        <f t="shared" si="1"/>
        <v>-218</v>
      </c>
      <c r="L35" s="73">
        <f t="shared" si="1"/>
        <v>341</v>
      </c>
      <c r="M35" s="73">
        <f t="shared" si="1"/>
        <v>-7293</v>
      </c>
      <c r="N35" s="73">
        <f t="shared" si="1"/>
        <v>-3</v>
      </c>
      <c r="O35" s="73">
        <f t="shared" si="1"/>
        <v>0</v>
      </c>
      <c r="P35" s="73">
        <f t="shared" si="1"/>
        <v>0</v>
      </c>
      <c r="Q35" s="73">
        <f t="shared" si="1"/>
        <v>3687</v>
      </c>
      <c r="R35" s="73">
        <f t="shared" si="1"/>
        <v>-7989</v>
      </c>
      <c r="S35" s="73">
        <f t="shared" si="1"/>
        <v>-13269</v>
      </c>
      <c r="T35" s="73">
        <f t="shared" si="1"/>
        <v>-17261</v>
      </c>
      <c r="U35" s="40">
        <f t="shared" si="1"/>
        <v>-218</v>
      </c>
      <c r="V35" s="40"/>
      <c r="W35" s="37"/>
      <c r="X35" s="40">
        <f>SUM(X4:X34)</f>
        <v>0</v>
      </c>
      <c r="Y35" s="40">
        <f>SUM(Y4:Y34)</f>
        <v>0</v>
      </c>
      <c r="Z35" s="40">
        <f>SUM(Z4:Z34)</f>
        <v>0</v>
      </c>
      <c r="AA35" s="40">
        <f>SUM(AA4:AA34)</f>
        <v>0</v>
      </c>
      <c r="AB35" s="37"/>
      <c r="AC35" s="37"/>
      <c r="AD35" s="37"/>
    </row>
    <row r="36" spans="1:32" x14ac:dyDescent="0.25">
      <c r="A36" s="40"/>
      <c r="B36" s="37"/>
      <c r="C36" s="37"/>
      <c r="D36" s="37"/>
      <c r="E36" s="37"/>
      <c r="F36" s="37"/>
      <c r="G36" s="47"/>
      <c r="H36" s="47"/>
      <c r="I36" s="47"/>
      <c r="J36" s="4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</row>
    <row r="37" spans="1:32" x14ac:dyDescent="0.25">
      <c r="A37" s="40"/>
      <c r="B37" s="37"/>
      <c r="C37" s="37"/>
      <c r="D37" s="37"/>
      <c r="E37" s="37"/>
      <c r="F37" s="37"/>
      <c r="G37" s="47"/>
      <c r="H37" s="47"/>
      <c r="I37" s="47"/>
      <c r="J37" s="4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</row>
    <row r="38" spans="1:32" ht="18.75" x14ac:dyDescent="0.3">
      <c r="A38" s="48" t="s">
        <v>8</v>
      </c>
      <c r="B38" s="37"/>
      <c r="C38" s="37"/>
      <c r="D38" s="37"/>
      <c r="E38" s="37"/>
      <c r="F38" s="37"/>
      <c r="G38" s="47"/>
      <c r="H38" s="47"/>
      <c r="I38" s="47"/>
      <c r="J38" s="47"/>
      <c r="K38" s="37"/>
      <c r="L38" s="37"/>
      <c r="M38" s="37"/>
      <c r="N38" s="37"/>
      <c r="O38" s="37" t="s">
        <v>13</v>
      </c>
      <c r="P38" s="37"/>
      <c r="Q38" s="40">
        <v>0.25</v>
      </c>
      <c r="R38" s="40">
        <v>0.25</v>
      </c>
      <c r="S38" s="40">
        <v>1.18</v>
      </c>
      <c r="T38" s="45">
        <v>0.11</v>
      </c>
      <c r="U38" s="45"/>
      <c r="V38" s="37"/>
      <c r="W38" s="37"/>
      <c r="X38" s="37"/>
      <c r="Y38" s="37"/>
      <c r="Z38" s="37"/>
      <c r="AA38" s="37"/>
      <c r="AB38" s="37"/>
      <c r="AC38" s="37"/>
      <c r="AD38" s="37"/>
    </row>
    <row r="39" spans="1:32" x14ac:dyDescent="0.25">
      <c r="A39" s="40"/>
      <c r="B39" s="37"/>
      <c r="C39" s="37"/>
      <c r="D39" s="37"/>
      <c r="E39" s="37"/>
      <c r="F39" s="37"/>
      <c r="G39" s="47"/>
      <c r="H39" s="47"/>
      <c r="I39" s="47"/>
      <c r="J39" s="4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</row>
    <row r="40" spans="1:32" x14ac:dyDescent="0.25">
      <c r="A40" s="40"/>
      <c r="B40" s="37"/>
      <c r="C40" s="37"/>
      <c r="D40" s="37"/>
      <c r="E40" s="37"/>
      <c r="F40" s="37"/>
      <c r="G40" s="47"/>
      <c r="H40" s="47"/>
      <c r="I40" s="47"/>
      <c r="J40" s="4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</row>
    <row r="41" spans="1:32" x14ac:dyDescent="0.25">
      <c r="A41" s="40"/>
      <c r="B41" s="37"/>
      <c r="C41" s="37"/>
      <c r="D41" s="37"/>
      <c r="E41" s="37"/>
      <c r="F41" s="37"/>
      <c r="G41" s="47"/>
      <c r="H41" s="47"/>
      <c r="I41" s="47"/>
      <c r="J41" s="4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</row>
    <row r="42" spans="1:32" x14ac:dyDescent="0.25">
      <c r="A42" s="40"/>
      <c r="B42" s="37"/>
      <c r="C42" s="37"/>
      <c r="D42" s="37"/>
      <c r="E42" s="37"/>
      <c r="F42" s="37"/>
      <c r="G42" s="47"/>
      <c r="H42" s="47"/>
      <c r="I42" s="47"/>
      <c r="J42" s="47"/>
      <c r="K42" s="37"/>
      <c r="L42" s="37"/>
      <c r="M42" s="37"/>
      <c r="N42" s="37"/>
      <c r="O42" s="37"/>
      <c r="P42" s="37"/>
      <c r="Q42" s="37"/>
      <c r="R42" s="37"/>
      <c r="S42" s="37" t="s">
        <v>17</v>
      </c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</row>
    <row r="43" spans="1:32" x14ac:dyDescent="0.25">
      <c r="A43" s="40"/>
      <c r="B43" s="37"/>
      <c r="C43" s="37"/>
      <c r="D43" s="37"/>
      <c r="E43" s="37"/>
      <c r="F43" s="37"/>
      <c r="G43" s="47"/>
      <c r="H43" s="47"/>
      <c r="I43" s="47"/>
      <c r="J43" s="4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</row>
    <row r="44" spans="1:32" x14ac:dyDescent="0.25">
      <c r="A44" s="40"/>
      <c r="B44" s="37"/>
      <c r="C44" s="37"/>
      <c r="D44" s="37"/>
      <c r="E44" s="37"/>
      <c r="F44" s="37"/>
      <c r="G44" s="47"/>
      <c r="H44" s="47"/>
      <c r="I44" s="47"/>
      <c r="J44" s="4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</row>
    <row r="45" spans="1:32" x14ac:dyDescent="0.25">
      <c r="A45" s="40"/>
      <c r="B45" s="37"/>
      <c r="C45" s="37"/>
      <c r="D45" s="37"/>
      <c r="E45" s="37"/>
      <c r="F45" s="37"/>
      <c r="G45" s="47"/>
      <c r="H45" s="47"/>
      <c r="I45" s="47"/>
      <c r="J45" s="4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</row>
    <row r="46" spans="1:32" x14ac:dyDescent="0.25">
      <c r="A46" s="40"/>
      <c r="B46" s="37"/>
      <c r="C46" s="37"/>
      <c r="D46" s="37"/>
      <c r="E46" s="37"/>
      <c r="F46" s="37"/>
      <c r="G46" s="47"/>
      <c r="H46" s="47"/>
      <c r="I46" s="47"/>
      <c r="J46" s="4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</row>
    <row r="47" spans="1:32" x14ac:dyDescent="0.25">
      <c r="A47" s="40"/>
      <c r="B47" s="37"/>
      <c r="C47" s="37"/>
      <c r="D47" s="37"/>
      <c r="E47" s="37"/>
      <c r="F47" s="37"/>
      <c r="G47" s="47"/>
      <c r="H47" s="47"/>
      <c r="I47" s="47"/>
      <c r="J47" s="4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</row>
    <row r="48" spans="1:32" x14ac:dyDescent="0.25">
      <c r="A48" s="40"/>
      <c r="B48" s="37"/>
      <c r="C48" s="37"/>
      <c r="D48" s="37"/>
      <c r="E48" s="37"/>
      <c r="F48" s="37"/>
      <c r="G48" s="47"/>
      <c r="H48" s="47"/>
      <c r="I48" s="47"/>
      <c r="J48" s="4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</row>
    <row r="49" spans="1:30" x14ac:dyDescent="0.25">
      <c r="A49" s="40"/>
      <c r="B49" s="37"/>
      <c r="C49" s="37"/>
      <c r="D49" s="37"/>
      <c r="E49" s="37"/>
      <c r="F49" s="37"/>
      <c r="G49" s="47"/>
      <c r="H49" s="47"/>
      <c r="I49" s="47"/>
      <c r="J49" s="4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</row>
    <row r="50" spans="1:30" x14ac:dyDescent="0.25">
      <c r="A50" s="40"/>
      <c r="B50" s="37"/>
      <c r="C50" s="37"/>
      <c r="D50" s="37"/>
      <c r="E50" s="37"/>
      <c r="F50" s="37"/>
      <c r="G50" s="47"/>
      <c r="H50" s="47"/>
      <c r="I50" s="47"/>
      <c r="J50" s="4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</row>
    <row r="51" spans="1:30" x14ac:dyDescent="0.25">
      <c r="A51" s="40"/>
      <c r="B51" s="37"/>
      <c r="C51" s="37"/>
      <c r="D51" s="37"/>
      <c r="E51" s="37"/>
      <c r="F51" s="37"/>
      <c r="G51" s="47"/>
      <c r="H51" s="47"/>
      <c r="I51" s="47"/>
      <c r="J51" s="4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</row>
    <row r="52" spans="1:30" x14ac:dyDescent="0.25">
      <c r="A52" s="40"/>
      <c r="B52" s="37"/>
      <c r="C52" s="37"/>
      <c r="D52" s="37"/>
      <c r="E52" s="37"/>
      <c r="F52" s="37"/>
      <c r="G52" s="47"/>
      <c r="H52" s="47"/>
      <c r="I52" s="47"/>
      <c r="J52" s="4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</row>
    <row r="53" spans="1:30" x14ac:dyDescent="0.25">
      <c r="A53" s="40"/>
      <c r="B53" s="37"/>
      <c r="C53" s="37"/>
      <c r="D53" s="37"/>
      <c r="E53" s="37"/>
      <c r="F53" s="37"/>
      <c r="G53" s="47"/>
      <c r="H53" s="47"/>
      <c r="I53" s="47"/>
      <c r="J53" s="4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</row>
    <row r="54" spans="1:30" x14ac:dyDescent="0.25">
      <c r="A54" s="40"/>
      <c r="B54" s="37"/>
      <c r="C54" s="37"/>
      <c r="D54" s="37"/>
      <c r="E54" s="37"/>
      <c r="F54" s="37"/>
      <c r="G54" s="47"/>
      <c r="H54" s="47"/>
      <c r="I54" s="47"/>
      <c r="J54" s="4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</row>
  </sheetData>
  <mergeCells count="6">
    <mergeCell ref="X2:AA2"/>
    <mergeCell ref="A1:V1"/>
    <mergeCell ref="B2:E2"/>
    <mergeCell ref="G2:J2"/>
    <mergeCell ref="L2:O2"/>
    <mergeCell ref="Q2:T2"/>
  </mergeCells>
  <phoneticPr fontId="0" type="noConversion"/>
  <pageMargins left="0.75" right="0.75" top="1" bottom="1" header="0.5" footer="0.5"/>
  <pageSetup scale="41" orientation="portrait" r:id="rId1"/>
  <headerFooter alignWithMargins="0"/>
  <colBreaks count="1" manualBreakCount="1"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Jan '01</vt:lpstr>
      <vt:lpstr>Feb '01</vt:lpstr>
      <vt:lpstr>Mar '01</vt:lpstr>
      <vt:lpstr>April '01</vt:lpstr>
      <vt:lpstr>May'01</vt:lpstr>
      <vt:lpstr>Jun'01</vt:lpstr>
      <vt:lpstr>July'01</vt:lpstr>
      <vt:lpstr>Aug'01</vt:lpstr>
      <vt:lpstr>Sep'01</vt:lpstr>
      <vt:lpstr>Oct'01</vt:lpstr>
      <vt:lpstr>'April ''01'!Print_Area</vt:lpstr>
      <vt:lpstr>'Feb ''01'!Print_Area</vt:lpstr>
      <vt:lpstr>'Jan ''01'!Print_Area</vt:lpstr>
      <vt:lpstr>'Jun''01'!Print_Area</vt:lpstr>
      <vt:lpstr>'May''01'!Print_Area</vt:lpstr>
      <vt:lpstr>'Oct''01'!Print_Area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mitchell</dc:creator>
  <cp:lastModifiedBy>Felienne</cp:lastModifiedBy>
  <cp:lastPrinted>2001-10-05T13:07:37Z</cp:lastPrinted>
  <dcterms:created xsi:type="dcterms:W3CDTF">2001-02-01T18:06:05Z</dcterms:created>
  <dcterms:modified xsi:type="dcterms:W3CDTF">2014-09-04T19:46:25Z</dcterms:modified>
</cp:coreProperties>
</file>