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activeTab="1"/>
  </bookViews>
  <sheets>
    <sheet name="ROFR Criteria" sheetId="4" r:id="rId1"/>
    <sheet name="WOT by Month" sheetId="9" r:id="rId2"/>
    <sheet name="SJ by Month" sheetId="11" r:id="rId3"/>
    <sheet name="IG-BL by Month" sheetId="12" r:id="rId4"/>
    <sheet name="Shipper Options" sheetId="3" r:id="rId5"/>
    <sheet name="Calc Sid Term" sheetId="7" r:id="rId6"/>
  </sheets>
  <definedNames>
    <definedName name="_xlnm.Print_Area" localSheetId="3">'IG-BL by Month'!$A$1:$AF$127</definedName>
    <definedName name="_xlnm.Print_Area" localSheetId="2">'SJ by Month'!$A$1:$AE$126</definedName>
    <definedName name="_xlnm.Print_Area" localSheetId="1">'WOT by Month'!$A$1:$AE$150</definedName>
  </definedNames>
  <calcPr calcId="152511"/>
</workbook>
</file>

<file path=xl/calcChain.xml><?xml version="1.0" encoding="utf-8"?>
<calcChain xmlns="http://schemas.openxmlformats.org/spreadsheetml/2006/main">
  <c r="R25" i="7" l="1"/>
  <c r="K25" i="12"/>
  <c r="L25" i="12"/>
  <c r="M25" i="12"/>
  <c r="N25" i="12"/>
  <c r="O25" i="12"/>
  <c r="O27" i="12" s="1"/>
  <c r="P25" i="12"/>
  <c r="P27" i="12" s="1"/>
  <c r="Q25" i="12"/>
  <c r="Q27" i="12" s="1"/>
  <c r="R25" i="12"/>
  <c r="S25" i="12"/>
  <c r="T25" i="12"/>
  <c r="U25" i="12"/>
  <c r="V25" i="12"/>
  <c r="W25" i="12"/>
  <c r="X25" i="12"/>
  <c r="X27" i="12" s="1"/>
  <c r="Y25" i="12"/>
  <c r="Y27" i="12" s="1"/>
  <c r="Z25" i="12"/>
  <c r="AA25" i="12"/>
  <c r="AB25" i="12"/>
  <c r="AC25" i="12"/>
  <c r="AD25" i="12"/>
  <c r="AD27" i="12" s="1"/>
  <c r="AE25" i="12"/>
  <c r="AE27" i="12" s="1"/>
  <c r="AF25" i="12"/>
  <c r="AF27" i="12" s="1"/>
  <c r="AG25" i="12"/>
  <c r="AG27" i="12" s="1"/>
  <c r="AH25" i="12"/>
  <c r="AI25" i="12"/>
  <c r="AJ25" i="12"/>
  <c r="AK25" i="12"/>
  <c r="AL25" i="12"/>
  <c r="AL27" i="12" s="1"/>
  <c r="AM25" i="12"/>
  <c r="AM27" i="12" s="1"/>
  <c r="AN25" i="12"/>
  <c r="AN27" i="12" s="1"/>
  <c r="AO25" i="12"/>
  <c r="AO27" i="12" s="1"/>
  <c r="AP25" i="12"/>
  <c r="AQ25" i="12"/>
  <c r="AR25" i="12"/>
  <c r="AS25" i="12"/>
  <c r="AT25" i="12"/>
  <c r="AU25" i="12"/>
  <c r="AU27" i="12" s="1"/>
  <c r="AV25" i="12"/>
  <c r="AV27" i="12" s="1"/>
  <c r="AW25" i="12"/>
  <c r="AW27" i="12" s="1"/>
  <c r="AX25" i="12"/>
  <c r="AY25" i="12"/>
  <c r="AZ25" i="12"/>
  <c r="BA25" i="12"/>
  <c r="BB25" i="12"/>
  <c r="BC25" i="12"/>
  <c r="BD25" i="12"/>
  <c r="BD27" i="12" s="1"/>
  <c r="BE25" i="12"/>
  <c r="BE27" i="12" s="1"/>
  <c r="BF25" i="12"/>
  <c r="BG25" i="12"/>
  <c r="BH25" i="12"/>
  <c r="BI25" i="12"/>
  <c r="BJ25" i="12"/>
  <c r="BJ27" i="12" s="1"/>
  <c r="BK25" i="12"/>
  <c r="BK27" i="12" s="1"/>
  <c r="BL25" i="12"/>
  <c r="BL27" i="12" s="1"/>
  <c r="BM25" i="12"/>
  <c r="BM27" i="12" s="1"/>
  <c r="BN25" i="12"/>
  <c r="BO25" i="12"/>
  <c r="BP25" i="12"/>
  <c r="K27" i="12"/>
  <c r="L27" i="12"/>
  <c r="M27" i="12"/>
  <c r="N27" i="12"/>
  <c r="R27" i="12"/>
  <c r="S27" i="12"/>
  <c r="T27" i="12"/>
  <c r="U27" i="12"/>
  <c r="V27" i="12"/>
  <c r="W27" i="12"/>
  <c r="Z27" i="12"/>
  <c r="AA27" i="12"/>
  <c r="AB27" i="12"/>
  <c r="AC27" i="12"/>
  <c r="AH27" i="12"/>
  <c r="AI27" i="12"/>
  <c r="AJ27" i="12"/>
  <c r="AK27" i="12"/>
  <c r="AP27" i="12"/>
  <c r="AQ27" i="12"/>
  <c r="AR27" i="12"/>
  <c r="AS27" i="12"/>
  <c r="AT27" i="12"/>
  <c r="AX27" i="12"/>
  <c r="AY27" i="12"/>
  <c r="AZ27" i="12"/>
  <c r="BA27" i="12"/>
  <c r="BB27" i="12"/>
  <c r="BC27" i="12"/>
  <c r="BF27" i="12"/>
  <c r="BG27" i="12"/>
  <c r="BH27" i="12"/>
  <c r="BI27" i="12"/>
  <c r="BN27" i="12"/>
  <c r="BO27" i="12"/>
  <c r="BP27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K41" i="12"/>
  <c r="K43" i="12" s="1"/>
  <c r="L41" i="12"/>
  <c r="M41" i="12"/>
  <c r="N41" i="12"/>
  <c r="O41" i="12"/>
  <c r="P41" i="12"/>
  <c r="P43" i="12" s="1"/>
  <c r="Q41" i="12"/>
  <c r="Q43" i="12" s="1"/>
  <c r="R41" i="12"/>
  <c r="R43" i="12" s="1"/>
  <c r="S41" i="12"/>
  <c r="S43" i="12" s="1"/>
  <c r="T41" i="12"/>
  <c r="U41" i="12"/>
  <c r="V41" i="12"/>
  <c r="W41" i="12"/>
  <c r="X41" i="12"/>
  <c r="X43" i="12" s="1"/>
  <c r="Y41" i="12"/>
  <c r="Z41" i="12"/>
  <c r="Z43" i="12" s="1"/>
  <c r="AA41" i="12"/>
  <c r="AA43" i="12" s="1"/>
  <c r="AB41" i="12"/>
  <c r="AC41" i="12"/>
  <c r="AD41" i="12"/>
  <c r="AE41" i="12"/>
  <c r="AF41" i="12"/>
  <c r="AF43" i="12" s="1"/>
  <c r="AG41" i="12"/>
  <c r="AG43" i="12" s="1"/>
  <c r="AH41" i="12"/>
  <c r="AH43" i="12" s="1"/>
  <c r="AI41" i="12"/>
  <c r="AI43" i="12" s="1"/>
  <c r="AJ41" i="12"/>
  <c r="AK41" i="12"/>
  <c r="AL41" i="12"/>
  <c r="AM41" i="12"/>
  <c r="AN41" i="12"/>
  <c r="AN43" i="12" s="1"/>
  <c r="AO41" i="12"/>
  <c r="AO43" i="12" s="1"/>
  <c r="AP41" i="12"/>
  <c r="AP43" i="12" s="1"/>
  <c r="AQ41" i="12"/>
  <c r="AQ43" i="12" s="1"/>
  <c r="AR41" i="12"/>
  <c r="AS41" i="12"/>
  <c r="AT41" i="12"/>
  <c r="AU41" i="12"/>
  <c r="AV41" i="12"/>
  <c r="AV43" i="12" s="1"/>
  <c r="AW41" i="12"/>
  <c r="AW43" i="12" s="1"/>
  <c r="AX41" i="12"/>
  <c r="AX43" i="12" s="1"/>
  <c r="AY41" i="12"/>
  <c r="AY43" i="12" s="1"/>
  <c r="AZ41" i="12"/>
  <c r="BA41" i="12"/>
  <c r="BB41" i="12"/>
  <c r="BC41" i="12"/>
  <c r="BD41" i="12"/>
  <c r="BD43" i="12" s="1"/>
  <c r="BE41" i="12"/>
  <c r="BF41" i="12"/>
  <c r="BF43" i="12" s="1"/>
  <c r="BG41" i="12"/>
  <c r="BG43" i="12" s="1"/>
  <c r="BH41" i="12"/>
  <c r="BI41" i="12"/>
  <c r="BJ41" i="12"/>
  <c r="BK41" i="12"/>
  <c r="BL41" i="12"/>
  <c r="BL43" i="12" s="1"/>
  <c r="BM41" i="12"/>
  <c r="BM43" i="12" s="1"/>
  <c r="BN41" i="12"/>
  <c r="BN43" i="12" s="1"/>
  <c r="BO41" i="12"/>
  <c r="BO43" i="12" s="1"/>
  <c r="BP41" i="12"/>
  <c r="L43" i="12"/>
  <c r="M43" i="12"/>
  <c r="N43" i="12"/>
  <c r="O43" i="12"/>
  <c r="T43" i="12"/>
  <c r="U43" i="12"/>
  <c r="V43" i="12"/>
  <c r="W43" i="12"/>
  <c r="Y43" i="12"/>
  <c r="AB43" i="12"/>
  <c r="AC43" i="12"/>
  <c r="AD43" i="12"/>
  <c r="AE43" i="12"/>
  <c r="AJ43" i="12"/>
  <c r="AK43" i="12"/>
  <c r="AL43" i="12"/>
  <c r="AM43" i="12"/>
  <c r="AR43" i="12"/>
  <c r="AS43" i="12"/>
  <c r="AT43" i="12"/>
  <c r="AU43" i="12"/>
  <c r="AZ43" i="12"/>
  <c r="BA43" i="12"/>
  <c r="BB43" i="12"/>
  <c r="BC43" i="12"/>
  <c r="BE43" i="12"/>
  <c r="BH43" i="12"/>
  <c r="BI43" i="12"/>
  <c r="BJ43" i="12"/>
  <c r="BK43" i="12"/>
  <c r="BP43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I105" i="12"/>
  <c r="I107" i="12" s="1"/>
  <c r="J105" i="12"/>
  <c r="J107" i="12" s="1"/>
  <c r="K105" i="12"/>
  <c r="K107" i="12" s="1"/>
  <c r="L105" i="12"/>
  <c r="M105" i="12"/>
  <c r="N105" i="12"/>
  <c r="O105" i="12"/>
  <c r="P105" i="12"/>
  <c r="P107" i="12" s="1"/>
  <c r="Q105" i="12"/>
  <c r="Q107" i="12" s="1"/>
  <c r="R105" i="12"/>
  <c r="R107" i="12" s="1"/>
  <c r="S105" i="12"/>
  <c r="S107" i="12" s="1"/>
  <c r="T105" i="12"/>
  <c r="L107" i="12"/>
  <c r="M107" i="12"/>
  <c r="N107" i="12"/>
  <c r="O107" i="12"/>
  <c r="T107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I121" i="12"/>
  <c r="I123" i="12" s="1"/>
  <c r="J121" i="12"/>
  <c r="J123" i="12" s="1"/>
  <c r="K121" i="12"/>
  <c r="K123" i="12" s="1"/>
  <c r="L121" i="12"/>
  <c r="M121" i="12"/>
  <c r="N121" i="12"/>
  <c r="O121" i="12"/>
  <c r="P121" i="12"/>
  <c r="P123" i="12" s="1"/>
  <c r="Q121" i="12"/>
  <c r="Q123" i="12" s="1"/>
  <c r="R121" i="12"/>
  <c r="R123" i="12" s="1"/>
  <c r="S121" i="12"/>
  <c r="S123" i="12" s="1"/>
  <c r="T121" i="12"/>
  <c r="L123" i="12"/>
  <c r="M123" i="12"/>
  <c r="N123" i="12"/>
  <c r="O123" i="12"/>
  <c r="T123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B17" i="4"/>
  <c r="B82" i="4" s="1"/>
  <c r="C82" i="4" s="1"/>
  <c r="B21" i="4"/>
  <c r="B23" i="4"/>
  <c r="B38" i="4"/>
  <c r="B40" i="4"/>
  <c r="B81" i="4" s="1"/>
  <c r="C81" i="4" s="1"/>
  <c r="B48" i="4"/>
  <c r="B56" i="4"/>
  <c r="B80" i="4" s="1"/>
  <c r="C80" i="4" s="1"/>
  <c r="B69" i="4"/>
  <c r="B70" i="4"/>
  <c r="B77" i="4"/>
  <c r="B78" i="4"/>
  <c r="B83" i="4"/>
  <c r="C83" i="4"/>
  <c r="J38" i="11"/>
  <c r="J40" i="11" s="1"/>
  <c r="K38" i="11"/>
  <c r="L38" i="11"/>
  <c r="L40" i="11" s="1"/>
  <c r="M38" i="11"/>
  <c r="M40" i="11" s="1"/>
  <c r="N38" i="11"/>
  <c r="O38" i="11"/>
  <c r="P38" i="11"/>
  <c r="Q38" i="11"/>
  <c r="R38" i="11"/>
  <c r="S38" i="11"/>
  <c r="T38" i="11"/>
  <c r="T40" i="11" s="1"/>
  <c r="U38" i="11"/>
  <c r="U40" i="11" s="1"/>
  <c r="V38" i="11"/>
  <c r="W38" i="11"/>
  <c r="X38" i="11"/>
  <c r="Y38" i="11"/>
  <c r="Z38" i="11"/>
  <c r="Z40" i="11" s="1"/>
  <c r="AA38" i="11"/>
  <c r="AB38" i="11"/>
  <c r="AB40" i="11" s="1"/>
  <c r="AC38" i="11"/>
  <c r="AC40" i="11" s="1"/>
  <c r="AD38" i="11"/>
  <c r="AE38" i="11"/>
  <c r="AF38" i="11"/>
  <c r="AG38" i="11"/>
  <c r="AH38" i="11"/>
  <c r="AH40" i="11" s="1"/>
  <c r="AI38" i="11"/>
  <c r="AJ38" i="11"/>
  <c r="AJ40" i="11" s="1"/>
  <c r="AK38" i="11"/>
  <c r="AK40" i="11" s="1"/>
  <c r="AL38" i="11"/>
  <c r="AM38" i="11"/>
  <c r="AN38" i="11"/>
  <c r="AO38" i="11"/>
  <c r="AP38" i="11"/>
  <c r="AP40" i="11" s="1"/>
  <c r="AQ38" i="11"/>
  <c r="AR38" i="11"/>
  <c r="AR40" i="11" s="1"/>
  <c r="AS38" i="11"/>
  <c r="AS40" i="11" s="1"/>
  <c r="AT38" i="11"/>
  <c r="AU38" i="11"/>
  <c r="AV38" i="11"/>
  <c r="AW38" i="11"/>
  <c r="AX38" i="11"/>
  <c r="AY38" i="11"/>
  <c r="AZ38" i="11"/>
  <c r="AZ40" i="11" s="1"/>
  <c r="BA38" i="11"/>
  <c r="BA40" i="11" s="1"/>
  <c r="BB38" i="11"/>
  <c r="BC38" i="11"/>
  <c r="BD38" i="11"/>
  <c r="BE38" i="11"/>
  <c r="BF38" i="11"/>
  <c r="BF40" i="11" s="1"/>
  <c r="BG38" i="11"/>
  <c r="BH38" i="11"/>
  <c r="BH40" i="11" s="1"/>
  <c r="BI38" i="11"/>
  <c r="BI40" i="11" s="1"/>
  <c r="BJ38" i="11"/>
  <c r="BK38" i="11"/>
  <c r="BL38" i="11"/>
  <c r="BM38" i="11"/>
  <c r="BN38" i="11"/>
  <c r="BN40" i="11" s="1"/>
  <c r="BO38" i="11"/>
  <c r="K40" i="11"/>
  <c r="N40" i="11"/>
  <c r="O40" i="11"/>
  <c r="P40" i="11"/>
  <c r="Q40" i="11"/>
  <c r="R40" i="11"/>
  <c r="S40" i="11"/>
  <c r="V40" i="11"/>
  <c r="W40" i="11"/>
  <c r="X40" i="11"/>
  <c r="Y40" i="11"/>
  <c r="AA40" i="11"/>
  <c r="AD40" i="11"/>
  <c r="AE40" i="11"/>
  <c r="AF40" i="11"/>
  <c r="AG40" i="11"/>
  <c r="AI40" i="11"/>
  <c r="AL40" i="11"/>
  <c r="AM40" i="11"/>
  <c r="AN40" i="11"/>
  <c r="AO40" i="11"/>
  <c r="AQ40" i="11"/>
  <c r="AT40" i="11"/>
  <c r="AU40" i="11"/>
  <c r="AV40" i="11"/>
  <c r="AW40" i="11"/>
  <c r="AX40" i="11"/>
  <c r="AY40" i="11"/>
  <c r="BB40" i="11"/>
  <c r="BC40" i="11"/>
  <c r="BD40" i="11"/>
  <c r="BE40" i="11"/>
  <c r="BG40" i="11"/>
  <c r="BJ40" i="11"/>
  <c r="BK40" i="11"/>
  <c r="BL40" i="11"/>
  <c r="BM40" i="11"/>
  <c r="BO40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H120" i="11"/>
  <c r="H122" i="11" s="1"/>
  <c r="I120" i="11"/>
  <c r="I122" i="11" s="1"/>
  <c r="J120" i="11"/>
  <c r="K120" i="11"/>
  <c r="L120" i="11"/>
  <c r="M120" i="11"/>
  <c r="N120" i="11"/>
  <c r="N122" i="11" s="1"/>
  <c r="O120" i="11"/>
  <c r="O122" i="11" s="1"/>
  <c r="P120" i="11"/>
  <c r="P122" i="11" s="1"/>
  <c r="Q120" i="11"/>
  <c r="Q122" i="11" s="1"/>
  <c r="R120" i="11"/>
  <c r="S120" i="11"/>
  <c r="J122" i="11"/>
  <c r="K122" i="11"/>
  <c r="L122" i="11"/>
  <c r="M122" i="11"/>
  <c r="R122" i="11"/>
  <c r="S122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J46" i="9"/>
  <c r="J48" i="9" s="1"/>
  <c r="K46" i="9"/>
  <c r="K48" i="9" s="1"/>
  <c r="L46" i="9"/>
  <c r="M46" i="9"/>
  <c r="N46" i="9"/>
  <c r="O46" i="9"/>
  <c r="P46" i="9"/>
  <c r="Q46" i="9"/>
  <c r="R46" i="9"/>
  <c r="R48" i="9" s="1"/>
  <c r="S46" i="9"/>
  <c r="S48" i="9" s="1"/>
  <c r="T46" i="9"/>
  <c r="U46" i="9"/>
  <c r="V46" i="9"/>
  <c r="W46" i="9"/>
  <c r="X46" i="9"/>
  <c r="X48" i="9" s="1"/>
  <c r="Y46" i="9"/>
  <c r="Y48" i="9" s="1"/>
  <c r="Z46" i="9"/>
  <c r="Z48" i="9" s="1"/>
  <c r="AA46" i="9"/>
  <c r="AA48" i="9" s="1"/>
  <c r="AB46" i="9"/>
  <c r="AC46" i="9"/>
  <c r="AD46" i="9"/>
  <c r="AE46" i="9"/>
  <c r="AF46" i="9"/>
  <c r="AG46" i="9"/>
  <c r="AG48" i="9" s="1"/>
  <c r="AH46" i="9"/>
  <c r="AH48" i="9" s="1"/>
  <c r="AI46" i="9"/>
  <c r="AI48" i="9" s="1"/>
  <c r="AJ46" i="9"/>
  <c r="AK46" i="9"/>
  <c r="AL46" i="9"/>
  <c r="AM46" i="9"/>
  <c r="AN46" i="9"/>
  <c r="AO46" i="9"/>
  <c r="AP46" i="9"/>
  <c r="AP48" i="9" s="1"/>
  <c r="AQ46" i="9"/>
  <c r="AQ48" i="9" s="1"/>
  <c r="AR46" i="9"/>
  <c r="AS46" i="9"/>
  <c r="AT46" i="9"/>
  <c r="AU46" i="9"/>
  <c r="AV46" i="9"/>
  <c r="AW46" i="9"/>
  <c r="AX46" i="9"/>
  <c r="AX48" i="9" s="1"/>
  <c r="AY46" i="9"/>
  <c r="AY48" i="9" s="1"/>
  <c r="AZ46" i="9"/>
  <c r="BA46" i="9"/>
  <c r="BB46" i="9"/>
  <c r="BC46" i="9"/>
  <c r="BD46" i="9"/>
  <c r="BD48" i="9" s="1"/>
  <c r="BE46" i="9"/>
  <c r="BE48" i="9" s="1"/>
  <c r="BF46" i="9"/>
  <c r="BF48" i="9" s="1"/>
  <c r="BG46" i="9"/>
  <c r="BG48" i="9" s="1"/>
  <c r="BH46" i="9"/>
  <c r="BI46" i="9"/>
  <c r="BJ46" i="9"/>
  <c r="BK46" i="9"/>
  <c r="BL46" i="9"/>
  <c r="BM46" i="9"/>
  <c r="BM48" i="9" s="1"/>
  <c r="BN46" i="9"/>
  <c r="BN48" i="9" s="1"/>
  <c r="BO46" i="9"/>
  <c r="BO48" i="9" s="1"/>
  <c r="L48" i="9"/>
  <c r="M48" i="9"/>
  <c r="N48" i="9"/>
  <c r="O48" i="9"/>
  <c r="P48" i="9"/>
  <c r="Q48" i="9"/>
  <c r="T48" i="9"/>
  <c r="U48" i="9"/>
  <c r="V48" i="9"/>
  <c r="W48" i="9"/>
  <c r="AB48" i="9"/>
  <c r="AC48" i="9"/>
  <c r="AD48" i="9"/>
  <c r="AE48" i="9"/>
  <c r="AF48" i="9"/>
  <c r="AJ48" i="9"/>
  <c r="AK48" i="9"/>
  <c r="AL48" i="9"/>
  <c r="AM48" i="9"/>
  <c r="AN48" i="9"/>
  <c r="AO48" i="9"/>
  <c r="AR48" i="9"/>
  <c r="AS48" i="9"/>
  <c r="AT48" i="9"/>
  <c r="AU48" i="9"/>
  <c r="AV48" i="9"/>
  <c r="AW48" i="9"/>
  <c r="AZ48" i="9"/>
  <c r="BA48" i="9"/>
  <c r="BB48" i="9"/>
  <c r="BC48" i="9"/>
  <c r="BH48" i="9"/>
  <c r="BI48" i="9"/>
  <c r="BJ48" i="9"/>
  <c r="BK48" i="9"/>
  <c r="BL48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H95" i="9"/>
  <c r="I95" i="9"/>
  <c r="J95" i="9"/>
  <c r="K95" i="9"/>
  <c r="L95" i="9"/>
  <c r="M95" i="9"/>
  <c r="N95" i="9"/>
  <c r="O95" i="9"/>
  <c r="P95" i="9"/>
  <c r="Q95" i="9"/>
  <c r="Q97" i="9" s="1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E97" i="9" s="1"/>
  <c r="H97" i="9"/>
  <c r="I97" i="9"/>
  <c r="J97" i="9"/>
  <c r="K97" i="9"/>
  <c r="L97" i="9"/>
  <c r="M97" i="9"/>
  <c r="N97" i="9"/>
  <c r="O97" i="9"/>
  <c r="P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H144" i="9"/>
  <c r="I144" i="9"/>
  <c r="I146" i="9" s="1"/>
  <c r="J144" i="9"/>
  <c r="J146" i="9" s="1"/>
  <c r="K144" i="9"/>
  <c r="K146" i="9" s="1"/>
  <c r="L144" i="9"/>
  <c r="L146" i="9" s="1"/>
  <c r="M144" i="9"/>
  <c r="N144" i="9"/>
  <c r="O144" i="9"/>
  <c r="P144" i="9"/>
  <c r="Q144" i="9"/>
  <c r="Q146" i="9" s="1"/>
  <c r="R144" i="9"/>
  <c r="R146" i="9" s="1"/>
  <c r="S144" i="9"/>
  <c r="S146" i="9" s="1"/>
  <c r="H146" i="9"/>
  <c r="M146" i="9"/>
  <c r="N146" i="9"/>
  <c r="O146" i="9"/>
  <c r="P146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H150" i="9"/>
  <c r="I150" i="9"/>
  <c r="J150" i="9"/>
  <c r="K150" i="9"/>
  <c r="L150" i="9"/>
  <c r="M150" i="9"/>
  <c r="N150" i="9"/>
  <c r="O150" i="9"/>
  <c r="P150" i="9"/>
  <c r="Q150" i="9"/>
  <c r="R150" i="9"/>
  <c r="S150" i="9"/>
</calcChain>
</file>

<file path=xl/sharedStrings.xml><?xml version="1.0" encoding="utf-8"?>
<sst xmlns="http://schemas.openxmlformats.org/spreadsheetml/2006/main" count="1367" uniqueCount="190">
  <si>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</si>
  <si>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</si>
  <si>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</si>
  <si>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</si>
  <si>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</si>
  <si>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</si>
  <si>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</si>
  <si>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</si>
  <si>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</si>
  <si>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</si>
  <si>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</si>
  <si>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</si>
  <si>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</si>
  <si>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</si>
  <si>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</si>
  <si>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</si>
  <si>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</si>
  <si>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</si>
  <si>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</si>
  <si>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</si>
  <si>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</si>
  <si>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</si>
  <si>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</si>
  <si>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</si>
  <si>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Continental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</si>
  <si>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</si>
  <si>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</si>
  <si>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</si>
  <si>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</si>
  <si>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</si>
  <si>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</si>
  <si>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</si>
  <si>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</si>
  <si>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</si>
  <si>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</si>
  <si>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</si>
  <si>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</si>
  <si>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</si>
  <si>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</si>
  <si>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</si>
  <si>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</si>
  <si>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</si>
  <si>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</si>
  <si>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</si>
  <si>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</si>
  <si>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</si>
  <si>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</si>
  <si>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</si>
  <si>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</si>
  <si>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</si>
  <si>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</si>
  <si>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</si>
  <si>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</si>
  <si>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</si>
  <si>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</si>
  <si>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</si>
  <si>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</si>
  <si>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</si>
  <si>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</si>
  <si>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</si>
  <si>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</si>
  <si>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</si>
  <si>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</si>
  <si>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</si>
  <si>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</si>
  <si>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</si>
  <si>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</si>
  <si>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</si>
  <si>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</si>
  <si>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</si>
  <si>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</si>
  <si>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</si>
  <si>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</si>
  <si>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</si>
  <si>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</si>
  <si>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</si>
  <si>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</si>
  <si>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</si>
  <si>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</si>
  <si>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</si>
  <si>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</si>
  <si>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</si>
  <si>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</si>
  <si>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</si>
  <si>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</si>
  <si>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</si>
  <si>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</si>
  <si>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</si>
  <si>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</si>
  <si>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</si>
  <si>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</si>
  <si>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</si>
  <si>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</si>
  <si>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anytime</t>
  </si>
  <si>
    <t>Notice Date</t>
  </si>
  <si>
    <t>Description</t>
  </si>
  <si>
    <t>SHIPPER CONTRACTUAL OPTIONS:</t>
  </si>
  <si>
    <r>
      <t xml:space="preserve">Sid </t>
    </r>
    <r>
      <rPr>
        <b/>
        <sz val="10"/>
        <rFont val="Arial"/>
        <family val="2"/>
      </rPr>
      <t>may suspend service</t>
    </r>
    <r>
      <rPr>
        <sz val="10"/>
        <rFont val="Arial"/>
      </rPr>
      <t xml:space="preserve"> for 3 calendar months during any contract year.  Five days notice prior to month.  Month added on to end of term.</t>
    </r>
  </si>
  <si>
    <r>
      <t xml:space="preserve">SMUD </t>
    </r>
    <r>
      <rPr>
        <b/>
        <sz val="10"/>
        <rFont val="Arial"/>
        <family val="2"/>
      </rPr>
      <t>may extend term</t>
    </r>
    <r>
      <rPr>
        <sz val="10"/>
        <rFont val="Arial"/>
      </rPr>
      <t xml:space="preserve"> for 1-10 years beyond primary term.  Notice to TW by 3/1/2006.</t>
    </r>
  </si>
  <si>
    <r>
      <t xml:space="preserve">BP </t>
    </r>
    <r>
      <rPr>
        <b/>
        <sz val="10"/>
        <rFont val="Arial"/>
        <family val="2"/>
      </rPr>
      <t>may terminate contract</t>
    </r>
    <r>
      <rPr>
        <sz val="10"/>
        <rFont val="Arial"/>
      </rPr>
      <t xml:space="preserve"> 7 years after in-service.  Notice to TW by 6/3/2003.  Termination would then be 11/30/2003.</t>
    </r>
  </si>
  <si>
    <r>
      <t xml:space="preserve">With 60 days notice, BP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10,000/d (6,500/d from Ignacio, 3,500/d from Blanco).</t>
    </r>
  </si>
  <si>
    <r>
      <t xml:space="preserve">BP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10,000/d (6,500/d from Ignacio, 3,500/d from Blanco).  Notice to TW by 6/3/2001.  Reduction would be effective 11/30/2001.</t>
    </r>
  </si>
  <si>
    <r>
      <t xml:space="preserve">Agave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15,000/d with 180 days notice (Option #1).</t>
    </r>
  </si>
  <si>
    <r>
      <t xml:space="preserve">Agave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15,000/d with 180 days notice, not earlier than 1 year following exercising Option #1 (Option #2). 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Expired</t>
    </r>
  </si>
  <si>
    <t>(MAXDTQ reduces to 60,000/d on 12/1/2004.)</t>
  </si>
  <si>
    <t>(40,000/d Nov-Feb, 25,000/d Mar-Apr, 10,000/d May-Sept)</t>
  </si>
  <si>
    <r>
      <t xml:space="preserve">Red Cedar </t>
    </r>
    <r>
      <rPr>
        <b/>
        <sz val="10"/>
        <rFont val="Arial"/>
        <family val="2"/>
      </rPr>
      <t>may reduce MAXDTQ</t>
    </r>
    <r>
      <rPr>
        <sz val="10"/>
        <rFont val="Arial"/>
      </rPr>
      <t xml:space="preserve"> by up to 50,000/d.  Notice to TW by 11/20/2003.  Reduction would be effective 1/1/2004.</t>
    </r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</si>
  <si>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</si>
  <si>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</si>
  <si>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</si>
  <si>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</si>
  <si>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</si>
  <si>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r>
      <t xml:space="preserve">Agave </t>
    </r>
    <r>
      <rPr>
        <b/>
        <sz val="10"/>
        <rFont val="Arial"/>
        <family val="2"/>
      </rPr>
      <t>may extend term</t>
    </r>
    <r>
      <rPr>
        <sz val="10"/>
        <rFont val="Arial"/>
      </rPr>
      <t xml:space="preserve"> until 10/31/2002 or 10/31/2003.  Notice to TW by 4/30/2001.  </t>
    </r>
    <r>
      <rPr>
        <b/>
        <i/>
        <sz val="10"/>
        <rFont val="Arial"/>
        <family val="2"/>
      </rPr>
      <t>Extended to 10/31/2003.</t>
    </r>
  </si>
  <si>
    <r>
      <t>PNM</t>
    </r>
    <r>
      <rPr>
        <b/>
        <sz val="10"/>
        <rFont val="Arial"/>
        <family val="2"/>
      </rPr>
      <t xml:space="preserve"> may extend term</t>
    </r>
    <r>
      <rPr>
        <sz val="10"/>
        <rFont val="Arial"/>
      </rPr>
      <t xml:space="preserve"> for 1-15 years.  Notice to TW by 9/30/2000. 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Expired.</t>
    </r>
  </si>
  <si>
    <t>Start Date:  6/1/1995</t>
  </si>
  <si>
    <t>72 active non-suspended months (6 years)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</si>
  <si>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</si>
  <si>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</si>
  <si>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</si>
  <si>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</si>
  <si>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</si>
  <si>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</si>
  <si>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</si>
  <si>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</si>
  <si>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</si>
  <si>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</si>
  <si>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</si>
  <si>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</si>
  <si>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active</t>
  </si>
  <si>
    <t>suspend</t>
  </si>
  <si>
    <t xml:space="preserve">active </t>
  </si>
  <si>
    <t>Total</t>
  </si>
  <si>
    <t>Suspended</t>
  </si>
  <si>
    <t>Months</t>
  </si>
  <si>
    <t>May 2001 is end of original term.</t>
  </si>
  <si>
    <t>Add 12 suspended months to end of original term.</t>
  </si>
  <si>
    <t>As of 3/23/2001, May 2002 is end of new term.</t>
  </si>
  <si>
    <t>For each month Side suspends service, the term of the contract will extend for one month.</t>
  </si>
  <si>
    <r>
      <t xml:space="preserve">Sid has the right to suspend the transport service for 3 calendar months </t>
    </r>
    <r>
      <rPr>
        <sz val="10"/>
        <rFont val="Arial"/>
        <family val="2"/>
      </rPr>
      <t xml:space="preserve">during any </t>
    </r>
    <r>
      <rPr>
        <u/>
        <sz val="10"/>
        <rFont val="Arial"/>
        <family val="2"/>
      </rPr>
      <t>contract</t>
    </r>
    <r>
      <rPr>
        <sz val="10"/>
        <rFont val="Arial"/>
        <family val="2"/>
      </rPr>
      <t xml:space="preserve"> year. </t>
    </r>
  </si>
  <si>
    <t>Contract Year</t>
  </si>
  <si>
    <t>Furthest possible term date is 11/30/2002.</t>
  </si>
  <si>
    <t>furthest term date</t>
  </si>
  <si>
    <t>rate</t>
  </si>
  <si>
    <t>If Sid suspends 3 months in their 7th contract year, 3 more months would be added after May 2002 (making the term date August, 2002).</t>
  </si>
  <si>
    <t xml:space="preserve">     If Sid suspended these 3 months starting in their 8th contract year, 3 more months would be added after August, 2002 (making the term date November, 2002).</t>
  </si>
  <si>
    <t xml:space="preserve">     Then no more months could be suspended in their 8th contract year, making the furthest possible termination date November 30, 2002.</t>
  </si>
  <si>
    <t>Sid Richardson - Contract 24198</t>
  </si>
  <si>
    <t>AS OF 3/23/2001</t>
  </si>
  <si>
    <t>Mavrix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</si>
  <si>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</si>
  <si>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</si>
  <si>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</si>
  <si>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</si>
  <si>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</si>
  <si>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</si>
  <si>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</si>
  <si>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</si>
  <si>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</si>
  <si>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</si>
  <si>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</si>
  <si>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</si>
  <si>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</si>
  <si>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</si>
  <si>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</si>
  <si>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</si>
  <si>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</si>
  <si>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</si>
  <si>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</si>
  <si>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</si>
  <si>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</si>
  <si>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</si>
  <si>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</si>
  <si>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</si>
  <si>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</si>
  <si>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</si>
  <si>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</si>
  <si>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</si>
  <si>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</si>
  <si>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</si>
  <si>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</si>
  <si>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</si>
  <si>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</si>
  <si>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</si>
  <si>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</si>
  <si>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?</t>
  </si>
  <si>
    <t>Sid/Bass</t>
  </si>
  <si>
    <t>Mavrix***</t>
  </si>
  <si>
    <t>***Same seasonal Ctrc</t>
  </si>
  <si>
    <t>Same mainline capacity as ctrc # 26813</t>
  </si>
  <si>
    <t>WOT to WOT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</si>
</sst>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mm/dd/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0" fillId="0" borderId="6" xfId="0" applyBorder="1"/>
    <xf numFmtId="167" fontId="0" fillId="0" borderId="0" xfId="0" applyNumberFormat="1" applyAlignment="1">
      <alignment horizontal="right"/>
    </xf>
    <xf numFmtId="0" fontId="0" fillId="0" borderId="4" xfId="0" applyBorder="1"/>
    <xf numFmtId="0" fontId="0" fillId="0" borderId="7" xfId="0" applyBorder="1"/>
    <xf numFmtId="0" fontId="6" fillId="0" borderId="0" xfId="0" applyFont="1" applyAlignment="1">
      <alignment horizontal="left"/>
    </xf>
    <xf numFmtId="17" fontId="0" fillId="0" borderId="0" xfId="0" applyNumberFormat="1"/>
    <xf numFmtId="0" fontId="0" fillId="2" borderId="0" xfId="0" applyFill="1"/>
    <xf numFmtId="0" fontId="0" fillId="0" borderId="0" xfId="0" applyFill="1"/>
    <xf numFmtId="0" fontId="4" fillId="0" borderId="6" xfId="0" applyFont="1" applyBorder="1" applyAlignment="1">
      <alignment horizontal="right"/>
    </xf>
    <xf numFmtId="2" fontId="0" fillId="0" borderId="6" xfId="0" applyNumberFormat="1" applyBorder="1"/>
    <xf numFmtId="0" fontId="0" fillId="0" borderId="8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0" xfId="0" applyNumberFormat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0" xfId="0" applyFill="1" applyBorder="1"/>
    <xf numFmtId="0" fontId="0" fillId="0" borderId="14" xfId="0" applyFill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0" xfId="0" applyNumberFormat="1" applyFill="1" applyBorder="1"/>
    <xf numFmtId="2" fontId="0" fillId="0" borderId="14" xfId="0" applyNumberFormat="1" applyBorder="1"/>
    <xf numFmtId="0" fontId="0" fillId="0" borderId="9" xfId="0" applyFill="1" applyBorder="1" applyAlignment="1">
      <alignment horizontal="right"/>
    </xf>
    <xf numFmtId="0" fontId="0" fillId="0" borderId="10" xfId="0" applyNumberFormat="1" applyFill="1" applyBorder="1"/>
    <xf numFmtId="0" fontId="0" fillId="0" borderId="13" xfId="0" applyFill="1" applyBorder="1" applyAlignment="1">
      <alignment horizontal="right"/>
    </xf>
    <xf numFmtId="0" fontId="0" fillId="0" borderId="14" xfId="0" applyNumberFormat="1" applyFill="1" applyBorder="1"/>
    <xf numFmtId="0" fontId="0" fillId="0" borderId="12" xfId="0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0" fillId="0" borderId="13" xfId="0" applyBorder="1"/>
    <xf numFmtId="0" fontId="0" fillId="3" borderId="16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/>
    <xf numFmtId="0" fontId="0" fillId="3" borderId="19" xfId="0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/>
    <xf numFmtId="0" fontId="0" fillId="4" borderId="13" xfId="0" applyFill="1" applyBorder="1" applyAlignment="1">
      <alignment horizontal="right"/>
    </xf>
    <xf numFmtId="0" fontId="0" fillId="4" borderId="14" xfId="0" applyFill="1" applyBorder="1"/>
    <xf numFmtId="2" fontId="0" fillId="4" borderId="10" xfId="0" applyNumberFormat="1" applyFill="1" applyBorder="1"/>
    <xf numFmtId="0" fontId="0" fillId="0" borderId="0" xfId="0" applyAlignment="1">
      <alignment horizontal="left"/>
    </xf>
    <xf numFmtId="3" fontId="0" fillId="0" borderId="21" xfId="0" applyNumberFormat="1" applyBorder="1" applyAlignment="1">
      <alignment horizontal="right"/>
    </xf>
    <xf numFmtId="3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8" fillId="0" borderId="0" xfId="0" applyNumberFormat="1" applyFont="1" applyFill="1"/>
    <xf numFmtId="17" fontId="7" fillId="0" borderId="0" xfId="0" applyNumberFormat="1" applyFont="1" applyFill="1" applyBorder="1"/>
    <xf numFmtId="3" fontId="7" fillId="0" borderId="0" xfId="0" applyNumberFormat="1" applyFont="1" applyFill="1"/>
    <xf numFmtId="0" fontId="9" fillId="0" borderId="0" xfId="0" applyFont="1"/>
    <xf numFmtId="17" fontId="0" fillId="0" borderId="0" xfId="0" applyNumberFormat="1" applyBorder="1" applyAlignment="1">
      <alignment horizontal="right"/>
    </xf>
    <xf numFmtId="0" fontId="2" fillId="0" borderId="0" xfId="0" applyFont="1"/>
    <xf numFmtId="38" fontId="0" fillId="0" borderId="0" xfId="0" applyNumberFormat="1"/>
    <xf numFmtId="0" fontId="0" fillId="0" borderId="21" xfId="0" applyBorder="1"/>
    <xf numFmtId="0" fontId="10" fillId="0" borderId="0" xfId="0" applyFont="1"/>
    <xf numFmtId="0" fontId="11" fillId="0" borderId="0" xfId="0" applyFont="1"/>
    <xf numFmtId="0" fontId="11" fillId="0" borderId="0" xfId="0" applyFont="1" applyFill="1"/>
    <xf numFmtId="0" fontId="9" fillId="0" borderId="0" xfId="0" applyFont="1" applyAlignment="1">
      <alignment horizontal="center"/>
    </xf>
    <xf numFmtId="0" fontId="12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5" borderId="22" xfId="1" applyFont="1" applyFill="1" applyBorder="1"/>
    <xf numFmtId="0" fontId="0" fillId="5" borderId="23" xfId="0" applyFill="1" applyBorder="1"/>
    <xf numFmtId="0" fontId="0" fillId="5" borderId="9" xfId="0" applyFill="1" applyBorder="1"/>
    <xf numFmtId="3" fontId="0" fillId="5" borderId="0" xfId="0" applyNumberFormat="1" applyFill="1" applyBorder="1"/>
    <xf numFmtId="0" fontId="0" fillId="5" borderId="10" xfId="0" applyFill="1" applyBorder="1"/>
    <xf numFmtId="0" fontId="0" fillId="5" borderId="13" xfId="0" applyFill="1" applyBorder="1"/>
    <xf numFmtId="3" fontId="0" fillId="5" borderId="21" xfId="0" applyNumberFormat="1" applyFill="1" applyBorder="1"/>
    <xf numFmtId="0" fontId="0" fillId="5" borderId="14" xfId="0" applyFill="1" applyBorder="1"/>
    <xf numFmtId="0" fontId="13" fillId="5" borderId="24" xfId="0" applyFont="1" applyFill="1" applyBorder="1"/>
    <xf numFmtId="0" fontId="0" fillId="0" borderId="22" xfId="0" applyBorder="1"/>
    <xf numFmtId="0" fontId="9" fillId="5" borderId="21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8" fillId="0" borderId="0" xfId="0" applyNumberFormat="1" applyFont="1" applyFill="1" applyBorder="1"/>
    <xf numFmtId="3" fontId="0" fillId="0" borderId="21" xfId="0" applyNumberFormat="1" applyBorder="1"/>
    <xf numFmtId="0" fontId="14" fillId="0" borderId="0" xfId="0" applyFont="1"/>
    <xf numFmtId="0" fontId="7" fillId="0" borderId="0" xfId="0" applyFont="1"/>
    <xf numFmtId="44" fontId="0" fillId="0" borderId="0" xfId="1" applyFont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3"/>
  <sheetViews>
    <sheetView zoomScaleNormal="100" workbookViewId="0"/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C1" t="s">
        <v>178</v>
      </c>
    </row>
    <row r="2" spans="1:14" x14ac:dyDescent="0.2">
      <c r="C2" t="s">
        <v>29</v>
      </c>
    </row>
    <row r="3" spans="1:14" x14ac:dyDescent="0.2">
      <c r="C3" t="s">
        <v>44</v>
      </c>
    </row>
    <row r="4" spans="1:14" x14ac:dyDescent="0.2">
      <c r="C4" t="s">
        <v>45</v>
      </c>
    </row>
    <row r="6" spans="1:14" x14ac:dyDescent="0.2">
      <c r="K6" s="16" t="s">
        <v>1</v>
      </c>
      <c r="M6" s="10" t="s">
        <v>1</v>
      </c>
    </row>
    <row r="7" spans="1:14" x14ac:dyDescent="0.2">
      <c r="A7" s="94" t="s">
        <v>162</v>
      </c>
      <c r="B7" s="95" t="s">
        <v>131</v>
      </c>
      <c r="C7" s="8" t="s">
        <v>9</v>
      </c>
      <c r="D7" s="8" t="s">
        <v>10</v>
      </c>
      <c r="E7" s="9" t="s">
        <v>8</v>
      </c>
      <c r="F7" s="9" t="s">
        <v>2</v>
      </c>
      <c r="G7" s="8" t="s">
        <v>3</v>
      </c>
      <c r="H7" s="9" t="s">
        <v>37</v>
      </c>
      <c r="I7" s="9" t="s">
        <v>64</v>
      </c>
      <c r="J7" s="13" t="s">
        <v>4</v>
      </c>
      <c r="K7" s="17" t="s">
        <v>88</v>
      </c>
      <c r="L7" s="14" t="s">
        <v>1</v>
      </c>
      <c r="M7" s="11" t="s">
        <v>56</v>
      </c>
      <c r="N7" s="7" t="s">
        <v>57</v>
      </c>
    </row>
    <row r="8" spans="1:14" x14ac:dyDescent="0.2">
      <c r="A8" s="80"/>
      <c r="B8" s="80"/>
      <c r="C8" s="93"/>
      <c r="D8" s="5"/>
      <c r="E8" s="19"/>
      <c r="F8" s="19"/>
      <c r="G8" s="5"/>
      <c r="H8" s="19"/>
      <c r="I8" s="19"/>
      <c r="J8" s="19"/>
      <c r="K8" s="15"/>
      <c r="L8" s="5"/>
      <c r="M8" s="19"/>
      <c r="N8" s="7"/>
    </row>
    <row r="9" spans="1:14" x14ac:dyDescent="0.2">
      <c r="A9" s="80"/>
      <c r="B9" s="80"/>
      <c r="C9" s="83" t="s">
        <v>18</v>
      </c>
      <c r="D9" t="s">
        <v>12</v>
      </c>
      <c r="E9" s="3">
        <v>25000</v>
      </c>
      <c r="F9">
        <v>24924</v>
      </c>
      <c r="G9" t="s">
        <v>20</v>
      </c>
      <c r="H9" s="1">
        <v>35309</v>
      </c>
      <c r="I9" s="1">
        <v>38017</v>
      </c>
      <c r="J9" s="1" t="s">
        <v>71</v>
      </c>
      <c r="K9" s="1" t="s">
        <v>84</v>
      </c>
      <c r="L9" t="s">
        <v>5</v>
      </c>
      <c r="M9" s="6">
        <v>37652</v>
      </c>
    </row>
    <row r="10" spans="1:14" x14ac:dyDescent="0.2">
      <c r="A10" s="80"/>
      <c r="B10" s="80"/>
      <c r="C10" s="83" t="s">
        <v>18</v>
      </c>
      <c r="D10" t="s">
        <v>12</v>
      </c>
      <c r="E10" s="3">
        <v>100000</v>
      </c>
      <c r="F10">
        <v>24925</v>
      </c>
      <c r="G10" t="s">
        <v>26</v>
      </c>
      <c r="H10" s="1">
        <v>35309</v>
      </c>
      <c r="I10" s="1">
        <v>38017</v>
      </c>
      <c r="J10" s="1" t="s">
        <v>71</v>
      </c>
      <c r="K10" s="1" t="s">
        <v>84</v>
      </c>
      <c r="L10" t="s">
        <v>5</v>
      </c>
      <c r="M10" s="6">
        <v>37652</v>
      </c>
    </row>
    <row r="11" spans="1:14" x14ac:dyDescent="0.2">
      <c r="C11" s="83" t="s">
        <v>18</v>
      </c>
      <c r="D11" t="s">
        <v>12</v>
      </c>
      <c r="E11" s="3">
        <v>30000</v>
      </c>
      <c r="F11">
        <v>24927</v>
      </c>
      <c r="G11" t="s">
        <v>27</v>
      </c>
      <c r="H11" s="1">
        <v>35309</v>
      </c>
      <c r="I11" s="1">
        <v>38748</v>
      </c>
      <c r="J11" s="1" t="s">
        <v>72</v>
      </c>
      <c r="K11" s="1" t="s">
        <v>84</v>
      </c>
      <c r="L11" s="5" t="s">
        <v>5</v>
      </c>
      <c r="M11" s="6">
        <v>38383</v>
      </c>
    </row>
    <row r="12" spans="1:14" x14ac:dyDescent="0.2">
      <c r="C12" s="83" t="s">
        <v>18</v>
      </c>
      <c r="D12" t="s">
        <v>12</v>
      </c>
      <c r="E12" s="3">
        <v>15000</v>
      </c>
      <c r="F12">
        <v>25067</v>
      </c>
      <c r="G12" t="s">
        <v>28</v>
      </c>
      <c r="H12" s="1">
        <v>35309</v>
      </c>
      <c r="I12" s="1">
        <v>37225</v>
      </c>
      <c r="J12" s="1" t="s">
        <v>70</v>
      </c>
      <c r="K12" s="1" t="s">
        <v>84</v>
      </c>
      <c r="L12" t="s">
        <v>5</v>
      </c>
      <c r="M12" s="2" t="s">
        <v>80</v>
      </c>
    </row>
    <row r="13" spans="1:14" x14ac:dyDescent="0.2">
      <c r="B13" s="3"/>
      <c r="C13" s="83" t="s">
        <v>18</v>
      </c>
      <c r="D13" t="s">
        <v>12</v>
      </c>
      <c r="E13" s="3">
        <v>10000</v>
      </c>
      <c r="F13">
        <v>25397</v>
      </c>
      <c r="G13" t="s">
        <v>16</v>
      </c>
      <c r="H13" s="1">
        <v>35886</v>
      </c>
      <c r="I13" s="1">
        <v>37711</v>
      </c>
      <c r="J13" s="1" t="s">
        <v>69</v>
      </c>
      <c r="K13" s="1" t="s">
        <v>84</v>
      </c>
      <c r="L13" t="s">
        <v>5</v>
      </c>
      <c r="M13" s="6">
        <v>37346</v>
      </c>
    </row>
    <row r="14" spans="1:14" x14ac:dyDescent="0.2">
      <c r="C14" s="83" t="s">
        <v>18</v>
      </c>
      <c r="D14" t="s">
        <v>12</v>
      </c>
      <c r="E14" s="3">
        <v>85000</v>
      </c>
      <c r="F14">
        <v>26044</v>
      </c>
      <c r="G14" t="s">
        <v>31</v>
      </c>
      <c r="H14" s="1">
        <v>35886</v>
      </c>
      <c r="I14" s="1">
        <v>37925</v>
      </c>
      <c r="J14" s="1" t="s">
        <v>70</v>
      </c>
      <c r="K14" s="1" t="s">
        <v>84</v>
      </c>
      <c r="L14" t="s">
        <v>5</v>
      </c>
      <c r="M14" s="6">
        <v>37560</v>
      </c>
    </row>
    <row r="15" spans="1:14" x14ac:dyDescent="0.2">
      <c r="C15" s="83" t="s">
        <v>18</v>
      </c>
      <c r="D15" t="s">
        <v>12</v>
      </c>
      <c r="E15" s="3">
        <v>59000</v>
      </c>
      <c r="F15">
        <v>26436</v>
      </c>
      <c r="G15" t="s">
        <v>31</v>
      </c>
      <c r="H15" s="1">
        <v>36100</v>
      </c>
      <c r="I15" s="1">
        <v>37925</v>
      </c>
      <c r="J15" s="1" t="s">
        <v>69</v>
      </c>
      <c r="K15" s="1" t="s">
        <v>84</v>
      </c>
      <c r="L15" t="s">
        <v>5</v>
      </c>
      <c r="M15" s="6">
        <v>37560</v>
      </c>
    </row>
    <row r="16" spans="1:14" x14ac:dyDescent="0.2">
      <c r="C16" s="83" t="s">
        <v>18</v>
      </c>
      <c r="D16" t="s">
        <v>12</v>
      </c>
      <c r="E16" s="3">
        <v>30000</v>
      </c>
      <c r="F16">
        <v>27342</v>
      </c>
      <c r="G16" t="s">
        <v>40</v>
      </c>
      <c r="H16" s="1">
        <v>36892</v>
      </c>
      <c r="I16" s="1">
        <v>37256</v>
      </c>
      <c r="J16" s="1" t="s">
        <v>68</v>
      </c>
      <c r="K16" s="1" t="s">
        <v>47</v>
      </c>
      <c r="L16" t="s">
        <v>5</v>
      </c>
      <c r="M16" s="6">
        <v>37072</v>
      </c>
    </row>
    <row r="17" spans="1:14" x14ac:dyDescent="0.2">
      <c r="A17" t="s">
        <v>164</v>
      </c>
      <c r="B17" s="3">
        <f>SUM(E9:E17)</f>
        <v>376000</v>
      </c>
      <c r="C17" s="83" t="s">
        <v>18</v>
      </c>
      <c r="D17" t="s">
        <v>12</v>
      </c>
      <c r="E17" s="3">
        <v>22000</v>
      </c>
      <c r="F17">
        <v>27370</v>
      </c>
      <c r="G17" t="s">
        <v>54</v>
      </c>
      <c r="H17" s="1">
        <v>36892</v>
      </c>
      <c r="I17" s="1">
        <v>37256</v>
      </c>
      <c r="J17" s="1" t="s">
        <v>68</v>
      </c>
      <c r="K17" s="1" t="s">
        <v>47</v>
      </c>
      <c r="L17" t="s">
        <v>5</v>
      </c>
      <c r="M17" s="6">
        <v>37072</v>
      </c>
    </row>
    <row r="18" spans="1:14" x14ac:dyDescent="0.2">
      <c r="C18" s="83" t="s">
        <v>21</v>
      </c>
      <c r="D18" t="s">
        <v>12</v>
      </c>
      <c r="E18" s="3">
        <v>12500</v>
      </c>
      <c r="F18">
        <v>24669</v>
      </c>
      <c r="G18" t="s">
        <v>22</v>
      </c>
      <c r="H18" s="1">
        <v>35309</v>
      </c>
      <c r="I18" s="1">
        <v>38748</v>
      </c>
      <c r="J18" s="1" t="s">
        <v>72</v>
      </c>
      <c r="K18" s="1" t="s">
        <v>84</v>
      </c>
      <c r="L18" t="s">
        <v>5</v>
      </c>
      <c r="M18" s="6">
        <v>38383</v>
      </c>
    </row>
    <row r="19" spans="1:14" x14ac:dyDescent="0.2">
      <c r="C19" s="83" t="s">
        <v>21</v>
      </c>
      <c r="D19" t="s">
        <v>12</v>
      </c>
      <c r="E19" s="3">
        <v>125000</v>
      </c>
      <c r="F19">
        <v>27047</v>
      </c>
      <c r="G19" t="s">
        <v>50</v>
      </c>
      <c r="H19" s="1">
        <v>36557</v>
      </c>
      <c r="I19" s="1">
        <v>38717</v>
      </c>
      <c r="J19" s="1" t="s">
        <v>70</v>
      </c>
      <c r="K19" s="1" t="s">
        <v>58</v>
      </c>
      <c r="L19" t="s">
        <v>39</v>
      </c>
      <c r="M19" s="6"/>
      <c r="N19" t="s">
        <v>110</v>
      </c>
    </row>
    <row r="20" spans="1:14" x14ac:dyDescent="0.2">
      <c r="C20" s="83" t="s">
        <v>21</v>
      </c>
      <c r="D20" t="s">
        <v>12</v>
      </c>
      <c r="E20" s="3">
        <v>13500</v>
      </c>
      <c r="F20">
        <v>27344</v>
      </c>
      <c r="G20" t="s">
        <v>30</v>
      </c>
      <c r="H20" s="1">
        <v>36892</v>
      </c>
      <c r="I20" s="1">
        <v>37621</v>
      </c>
      <c r="J20" s="1" t="s">
        <v>82</v>
      </c>
      <c r="K20" s="1" t="s">
        <v>58</v>
      </c>
      <c r="L20" t="s">
        <v>39</v>
      </c>
      <c r="M20" s="2"/>
    </row>
    <row r="21" spans="1:14" x14ac:dyDescent="0.2">
      <c r="A21" t="s">
        <v>165</v>
      </c>
      <c r="B21" s="3">
        <f>SUM(E18:E21)</f>
        <v>172200</v>
      </c>
      <c r="C21" s="83" t="s">
        <v>21</v>
      </c>
      <c r="D21" t="s">
        <v>12</v>
      </c>
      <c r="E21" s="3">
        <v>21200</v>
      </c>
      <c r="F21">
        <v>27371</v>
      </c>
      <c r="G21" t="s">
        <v>54</v>
      </c>
      <c r="H21" s="1">
        <v>36923</v>
      </c>
      <c r="I21" s="1">
        <v>37256</v>
      </c>
      <c r="J21" s="1" t="s">
        <v>83</v>
      </c>
      <c r="K21" s="1" t="s">
        <v>85</v>
      </c>
      <c r="L21" t="s">
        <v>39</v>
      </c>
      <c r="M21" s="2"/>
    </row>
    <row r="22" spans="1:14" x14ac:dyDescent="0.2">
      <c r="B22" s="3"/>
      <c r="C22" s="83" t="s">
        <v>12</v>
      </c>
      <c r="D22" t="s">
        <v>11</v>
      </c>
      <c r="E22" s="3">
        <v>20000</v>
      </c>
      <c r="F22">
        <v>24809</v>
      </c>
      <c r="G22" t="s">
        <v>14</v>
      </c>
      <c r="H22" s="1">
        <v>35400</v>
      </c>
      <c r="I22" s="1">
        <v>37225</v>
      </c>
      <c r="J22" s="1" t="s">
        <v>69</v>
      </c>
      <c r="K22" s="1" t="s">
        <v>84</v>
      </c>
      <c r="L22" t="s">
        <v>5</v>
      </c>
      <c r="M22" s="2" t="s">
        <v>80</v>
      </c>
    </row>
    <row r="23" spans="1:14" x14ac:dyDescent="0.2">
      <c r="A23" t="s">
        <v>166</v>
      </c>
      <c r="B23" s="3">
        <f>SUM(E22:E23)</f>
        <v>100000</v>
      </c>
      <c r="C23" s="83" t="s">
        <v>12</v>
      </c>
      <c r="D23" t="s">
        <v>11</v>
      </c>
      <c r="E23" s="3">
        <v>80000</v>
      </c>
      <c r="F23">
        <v>25025</v>
      </c>
      <c r="G23" t="s">
        <v>28</v>
      </c>
      <c r="H23" s="1">
        <v>35400</v>
      </c>
      <c r="I23" s="1">
        <v>39051</v>
      </c>
      <c r="J23" s="1" t="s">
        <v>67</v>
      </c>
      <c r="K23" s="1" t="s">
        <v>84</v>
      </c>
      <c r="L23" t="s">
        <v>5</v>
      </c>
      <c r="M23" s="6">
        <v>38686</v>
      </c>
      <c r="N23" t="s">
        <v>104</v>
      </c>
    </row>
    <row r="24" spans="1:14" x14ac:dyDescent="0.2">
      <c r="C24" s="83" t="s">
        <v>11</v>
      </c>
      <c r="D24" t="s">
        <v>11</v>
      </c>
      <c r="E24" s="3">
        <v>35714</v>
      </c>
      <c r="F24">
        <v>24198</v>
      </c>
      <c r="G24" t="s">
        <v>17</v>
      </c>
      <c r="H24" s="1">
        <v>34851</v>
      </c>
      <c r="I24" s="6">
        <v>37590</v>
      </c>
      <c r="J24" s="62" t="s">
        <v>149</v>
      </c>
      <c r="K24" s="1" t="s">
        <v>84</v>
      </c>
      <c r="L24" t="s">
        <v>5</v>
      </c>
      <c r="M24" s="6">
        <v>37225</v>
      </c>
      <c r="N24" t="s">
        <v>150</v>
      </c>
    </row>
    <row r="25" spans="1:14" x14ac:dyDescent="0.2">
      <c r="C25" s="83" t="s">
        <v>11</v>
      </c>
      <c r="D25" t="s">
        <v>11</v>
      </c>
      <c r="E25" s="3">
        <v>1000</v>
      </c>
      <c r="F25">
        <v>24754</v>
      </c>
      <c r="G25" t="s">
        <v>25</v>
      </c>
      <c r="H25" s="1">
        <v>35125</v>
      </c>
      <c r="I25" s="1">
        <v>37011</v>
      </c>
      <c r="J25" s="1" t="s">
        <v>70</v>
      </c>
      <c r="K25" s="1" t="s">
        <v>84</v>
      </c>
      <c r="L25" t="s">
        <v>5</v>
      </c>
      <c r="M25" s="2" t="s">
        <v>80</v>
      </c>
    </row>
    <row r="26" spans="1:14" x14ac:dyDescent="0.2">
      <c r="C26" s="83" t="s">
        <v>11</v>
      </c>
      <c r="D26" t="s">
        <v>11</v>
      </c>
      <c r="E26" s="3">
        <v>15000</v>
      </c>
      <c r="F26">
        <v>24690</v>
      </c>
      <c r="G26" t="s">
        <v>24</v>
      </c>
      <c r="H26" s="1">
        <v>35156</v>
      </c>
      <c r="I26" s="1">
        <v>36981</v>
      </c>
      <c r="J26" s="1" t="s">
        <v>69</v>
      </c>
      <c r="K26" s="1" t="s">
        <v>84</v>
      </c>
      <c r="L26" t="s">
        <v>5</v>
      </c>
      <c r="M26" s="2" t="s">
        <v>80</v>
      </c>
    </row>
    <row r="27" spans="1:14" x14ac:dyDescent="0.2">
      <c r="C27" s="83" t="s">
        <v>11</v>
      </c>
      <c r="D27" t="s">
        <v>11</v>
      </c>
      <c r="E27" s="4" t="s">
        <v>15</v>
      </c>
      <c r="F27">
        <v>24194</v>
      </c>
      <c r="G27" t="s">
        <v>16</v>
      </c>
      <c r="H27" s="1">
        <v>35339</v>
      </c>
      <c r="I27" s="1">
        <v>37164</v>
      </c>
      <c r="J27" s="1" t="s">
        <v>69</v>
      </c>
      <c r="K27" s="1" t="s">
        <v>84</v>
      </c>
      <c r="L27" t="s">
        <v>5</v>
      </c>
      <c r="M27" s="2" t="s">
        <v>80</v>
      </c>
      <c r="N27" s="1" t="s">
        <v>105</v>
      </c>
    </row>
    <row r="28" spans="1:14" x14ac:dyDescent="0.2">
      <c r="C28" s="83" t="s">
        <v>11</v>
      </c>
      <c r="D28" t="s">
        <v>11</v>
      </c>
      <c r="E28" s="3">
        <v>40000</v>
      </c>
      <c r="F28">
        <v>26606</v>
      </c>
      <c r="G28" t="s">
        <v>62</v>
      </c>
      <c r="H28" s="1">
        <v>36100</v>
      </c>
      <c r="I28" s="1">
        <v>37925</v>
      </c>
      <c r="J28" s="1" t="s">
        <v>69</v>
      </c>
      <c r="K28" s="1" t="s">
        <v>84</v>
      </c>
      <c r="L28" s="1" t="s">
        <v>5</v>
      </c>
      <c r="M28" s="6">
        <v>37560</v>
      </c>
      <c r="N28" s="1" t="s">
        <v>109</v>
      </c>
    </row>
    <row r="29" spans="1:14" x14ac:dyDescent="0.2">
      <c r="C29" s="83" t="s">
        <v>11</v>
      </c>
      <c r="D29" t="s">
        <v>11</v>
      </c>
      <c r="E29" s="3">
        <v>8000</v>
      </c>
      <c r="F29">
        <v>26740</v>
      </c>
      <c r="G29" t="s">
        <v>20</v>
      </c>
      <c r="H29" s="1">
        <v>36312</v>
      </c>
      <c r="I29" s="1">
        <v>39113</v>
      </c>
      <c r="J29" s="1" t="s">
        <v>71</v>
      </c>
      <c r="K29" s="1" t="s">
        <v>84</v>
      </c>
      <c r="L29" t="s">
        <v>5</v>
      </c>
      <c r="M29" s="6">
        <v>38749</v>
      </c>
    </row>
    <row r="30" spans="1:14" x14ac:dyDescent="0.2">
      <c r="C30" s="83" t="s">
        <v>11</v>
      </c>
      <c r="D30" t="s">
        <v>11</v>
      </c>
      <c r="E30" s="3">
        <v>1613</v>
      </c>
      <c r="F30">
        <v>27104</v>
      </c>
      <c r="G30" t="s">
        <v>43</v>
      </c>
      <c r="H30" s="1">
        <v>36557</v>
      </c>
      <c r="I30" s="1">
        <v>38383</v>
      </c>
      <c r="J30" s="1" t="s">
        <v>69</v>
      </c>
      <c r="K30" s="1" t="s">
        <v>84</v>
      </c>
      <c r="L30" t="s">
        <v>5</v>
      </c>
      <c r="M30" s="6">
        <v>38018</v>
      </c>
    </row>
    <row r="31" spans="1:14" x14ac:dyDescent="0.2">
      <c r="C31" s="83" t="s">
        <v>11</v>
      </c>
      <c r="D31" t="s">
        <v>11</v>
      </c>
      <c r="E31" s="3">
        <v>400000</v>
      </c>
      <c r="F31">
        <v>27161</v>
      </c>
      <c r="G31" t="s">
        <v>46</v>
      </c>
      <c r="H31" s="1">
        <v>36617</v>
      </c>
      <c r="I31" s="1">
        <v>37711</v>
      </c>
      <c r="J31" s="1" t="s">
        <v>81</v>
      </c>
      <c r="K31" s="1" t="s">
        <v>47</v>
      </c>
      <c r="L31" t="s">
        <v>39</v>
      </c>
      <c r="M31" s="2"/>
    </row>
    <row r="32" spans="1:14" x14ac:dyDescent="0.2">
      <c r="C32" s="83" t="s">
        <v>11</v>
      </c>
      <c r="D32" t="s">
        <v>11</v>
      </c>
      <c r="E32" s="3">
        <v>20000</v>
      </c>
      <c r="F32">
        <v>27291</v>
      </c>
      <c r="G32" t="s">
        <v>33</v>
      </c>
      <c r="H32" s="1">
        <v>36739</v>
      </c>
      <c r="I32" s="1">
        <v>37468</v>
      </c>
      <c r="J32" s="1" t="s">
        <v>82</v>
      </c>
      <c r="K32" s="1" t="s">
        <v>58</v>
      </c>
      <c r="L32" t="s">
        <v>39</v>
      </c>
      <c r="M32" s="2"/>
    </row>
    <row r="33" spans="1:14" x14ac:dyDescent="0.2">
      <c r="C33" s="83" t="s">
        <v>11</v>
      </c>
      <c r="D33" t="s">
        <v>11</v>
      </c>
      <c r="E33" s="3">
        <v>6000</v>
      </c>
      <c r="F33">
        <v>27400</v>
      </c>
      <c r="G33" t="s">
        <v>34</v>
      </c>
      <c r="H33" s="1">
        <v>36839</v>
      </c>
      <c r="I33" s="1">
        <v>37042</v>
      </c>
      <c r="J33" s="1" t="s">
        <v>83</v>
      </c>
      <c r="K33" s="1" t="s">
        <v>85</v>
      </c>
      <c r="L33" t="s">
        <v>39</v>
      </c>
      <c r="M33" s="2"/>
    </row>
    <row r="34" spans="1:14" x14ac:dyDescent="0.2">
      <c r="C34" s="83" t="s">
        <v>11</v>
      </c>
      <c r="D34" t="s">
        <v>11</v>
      </c>
      <c r="E34" s="3">
        <v>1400</v>
      </c>
      <c r="F34">
        <v>27420</v>
      </c>
      <c r="G34" t="s">
        <v>53</v>
      </c>
      <c r="H34" s="1">
        <v>36861</v>
      </c>
      <c r="I34" s="1">
        <v>37225</v>
      </c>
      <c r="J34" s="1" t="s">
        <v>68</v>
      </c>
      <c r="K34" s="1" t="s">
        <v>58</v>
      </c>
      <c r="L34" t="s">
        <v>39</v>
      </c>
      <c r="M34" s="2"/>
    </row>
    <row r="35" spans="1:14" x14ac:dyDescent="0.2">
      <c r="C35" s="83" t="s">
        <v>11</v>
      </c>
      <c r="D35" t="s">
        <v>11</v>
      </c>
      <c r="E35" s="3">
        <v>20000</v>
      </c>
      <c r="F35">
        <v>27349</v>
      </c>
      <c r="G35" t="s">
        <v>33</v>
      </c>
      <c r="H35" s="1">
        <v>36892</v>
      </c>
      <c r="I35" s="1">
        <v>38717</v>
      </c>
      <c r="J35" s="1" t="s">
        <v>69</v>
      </c>
      <c r="K35" s="1" t="s">
        <v>58</v>
      </c>
      <c r="L35" t="s">
        <v>39</v>
      </c>
      <c r="M35" s="2"/>
    </row>
    <row r="36" spans="1:14" x14ac:dyDescent="0.2">
      <c r="C36" s="83" t="s">
        <v>11</v>
      </c>
      <c r="D36" t="s">
        <v>11</v>
      </c>
      <c r="E36" s="3">
        <v>20000</v>
      </c>
      <c r="F36">
        <v>27579</v>
      </c>
      <c r="G36" t="s">
        <v>33</v>
      </c>
      <c r="H36" s="1">
        <v>37012</v>
      </c>
      <c r="I36" s="1">
        <v>37407</v>
      </c>
      <c r="J36" s="1" t="s">
        <v>81</v>
      </c>
      <c r="K36" s="1" t="s">
        <v>58</v>
      </c>
      <c r="L36" s="1" t="s">
        <v>39</v>
      </c>
      <c r="M36" s="2"/>
    </row>
    <row r="37" spans="1:14" x14ac:dyDescent="0.2">
      <c r="C37" s="83" t="s">
        <v>11</v>
      </c>
      <c r="D37" t="s">
        <v>11</v>
      </c>
      <c r="E37" s="3">
        <v>2000</v>
      </c>
      <c r="F37" s="2" t="s">
        <v>184</v>
      </c>
      <c r="G37" t="s">
        <v>185</v>
      </c>
      <c r="H37" s="1">
        <v>37043</v>
      </c>
      <c r="I37" s="1">
        <v>37407</v>
      </c>
      <c r="J37" s="1" t="s">
        <v>68</v>
      </c>
      <c r="K37" s="1" t="s">
        <v>58</v>
      </c>
      <c r="L37" s="1" t="s">
        <v>39</v>
      </c>
      <c r="M37" s="2"/>
    </row>
    <row r="38" spans="1:14" x14ac:dyDescent="0.2">
      <c r="A38" t="s">
        <v>168</v>
      </c>
      <c r="B38" s="3">
        <f>SUM(E24:E38)</f>
        <v>580727</v>
      </c>
      <c r="C38" s="83" t="s">
        <v>11</v>
      </c>
      <c r="D38" t="s">
        <v>11</v>
      </c>
      <c r="E38" s="3">
        <v>10000</v>
      </c>
      <c r="F38">
        <v>27377</v>
      </c>
      <c r="G38" t="s">
        <v>34</v>
      </c>
      <c r="H38" s="1">
        <v>36951</v>
      </c>
      <c r="I38" s="1">
        <v>37315</v>
      </c>
      <c r="J38" s="1" t="s">
        <v>68</v>
      </c>
      <c r="K38" s="1" t="s">
        <v>58</v>
      </c>
      <c r="L38" t="s">
        <v>39</v>
      </c>
      <c r="M38" s="2"/>
    </row>
    <row r="39" spans="1:14" x14ac:dyDescent="0.2">
      <c r="C39" s="83" t="s">
        <v>18</v>
      </c>
      <c r="D39" t="s">
        <v>11</v>
      </c>
      <c r="E39" s="3">
        <v>32000</v>
      </c>
      <c r="F39">
        <v>24568</v>
      </c>
      <c r="G39" t="s">
        <v>19</v>
      </c>
      <c r="H39" s="1">
        <v>35400</v>
      </c>
      <c r="I39" s="1">
        <v>37256</v>
      </c>
      <c r="J39" s="1" t="s">
        <v>70</v>
      </c>
      <c r="K39" s="1" t="s">
        <v>84</v>
      </c>
      <c r="L39" t="s">
        <v>5</v>
      </c>
      <c r="M39" s="2" t="s">
        <v>80</v>
      </c>
    </row>
    <row r="40" spans="1:14" x14ac:dyDescent="0.2">
      <c r="A40" t="s">
        <v>167</v>
      </c>
      <c r="B40" s="3">
        <f>SUM(E39:E40)</f>
        <v>40000</v>
      </c>
      <c r="C40" s="83" t="s">
        <v>18</v>
      </c>
      <c r="D40" t="s">
        <v>11</v>
      </c>
      <c r="E40" s="3">
        <v>8000</v>
      </c>
      <c r="F40">
        <v>24654</v>
      </c>
      <c r="G40" t="s">
        <v>20</v>
      </c>
      <c r="H40" s="1">
        <v>35400</v>
      </c>
      <c r="I40" s="1">
        <v>37256</v>
      </c>
      <c r="J40" s="1" t="s">
        <v>70</v>
      </c>
      <c r="K40" s="1" t="s">
        <v>84</v>
      </c>
      <c r="L40" t="s">
        <v>5</v>
      </c>
      <c r="M40" s="2" t="s">
        <v>80</v>
      </c>
    </row>
    <row r="41" spans="1:14" x14ac:dyDescent="0.2">
      <c r="C41" s="83" t="s">
        <v>12</v>
      </c>
      <c r="D41" t="s">
        <v>13</v>
      </c>
      <c r="E41" s="3">
        <v>200000</v>
      </c>
      <c r="F41">
        <v>20715</v>
      </c>
      <c r="G41" t="s">
        <v>0</v>
      </c>
      <c r="H41" s="1">
        <v>33664</v>
      </c>
      <c r="I41" s="1">
        <v>38656</v>
      </c>
      <c r="J41" s="1" t="s">
        <v>65</v>
      </c>
      <c r="K41" s="1" t="s">
        <v>84</v>
      </c>
      <c r="L41" t="s">
        <v>5</v>
      </c>
      <c r="M41" s="6">
        <v>38291</v>
      </c>
      <c r="N41" t="s">
        <v>89</v>
      </c>
    </row>
    <row r="42" spans="1:14" x14ac:dyDescent="0.2">
      <c r="C42" s="83" t="s">
        <v>12</v>
      </c>
      <c r="D42" t="s">
        <v>13</v>
      </c>
      <c r="E42" s="3">
        <v>25000</v>
      </c>
      <c r="F42">
        <v>20834</v>
      </c>
      <c r="G42" t="s">
        <v>7</v>
      </c>
      <c r="H42" s="1">
        <v>33664</v>
      </c>
      <c r="I42" s="1">
        <v>39141</v>
      </c>
      <c r="J42" s="1" t="s">
        <v>66</v>
      </c>
      <c r="K42" s="1" t="s">
        <v>84</v>
      </c>
      <c r="L42" t="s">
        <v>5</v>
      </c>
      <c r="M42" s="6">
        <v>38776</v>
      </c>
      <c r="N42" t="s">
        <v>89</v>
      </c>
    </row>
    <row r="43" spans="1:14" x14ac:dyDescent="0.2">
      <c r="C43" s="83" t="s">
        <v>12</v>
      </c>
      <c r="D43" t="s">
        <v>13</v>
      </c>
      <c r="E43" s="3">
        <v>20000</v>
      </c>
      <c r="F43">
        <v>20835</v>
      </c>
      <c r="G43" t="s">
        <v>6</v>
      </c>
      <c r="H43" s="1">
        <v>33664</v>
      </c>
      <c r="I43" s="1">
        <v>37315</v>
      </c>
      <c r="J43" s="1" t="s">
        <v>67</v>
      </c>
      <c r="K43" s="1" t="s">
        <v>84</v>
      </c>
      <c r="L43" t="s">
        <v>5</v>
      </c>
      <c r="M43" s="6" t="s">
        <v>80</v>
      </c>
      <c r="N43" t="s">
        <v>90</v>
      </c>
    </row>
    <row r="44" spans="1:14" x14ac:dyDescent="0.2">
      <c r="C44" s="83" t="s">
        <v>12</v>
      </c>
      <c r="D44" t="s">
        <v>13</v>
      </c>
      <c r="E44" s="3">
        <v>150000</v>
      </c>
      <c r="F44">
        <v>21175</v>
      </c>
      <c r="G44" t="s">
        <v>14</v>
      </c>
      <c r="H44" s="1">
        <v>33679</v>
      </c>
      <c r="I44" s="1">
        <v>39172</v>
      </c>
      <c r="J44" s="1" t="s">
        <v>66</v>
      </c>
      <c r="K44" s="1" t="s">
        <v>84</v>
      </c>
      <c r="L44" t="s">
        <v>5</v>
      </c>
      <c r="M44" s="6">
        <v>38807</v>
      </c>
      <c r="N44" t="s">
        <v>90</v>
      </c>
    </row>
    <row r="45" spans="1:14" x14ac:dyDescent="0.2">
      <c r="C45" s="83" t="s">
        <v>12</v>
      </c>
      <c r="D45" t="s">
        <v>13</v>
      </c>
      <c r="E45" s="3">
        <v>1346</v>
      </c>
      <c r="F45">
        <v>21372</v>
      </c>
      <c r="G45" t="s">
        <v>51</v>
      </c>
      <c r="H45" s="1">
        <v>34001</v>
      </c>
      <c r="I45" s="1">
        <v>37986</v>
      </c>
      <c r="J45" s="1" t="s">
        <v>72</v>
      </c>
      <c r="K45" s="1" t="s">
        <v>84</v>
      </c>
      <c r="L45" t="s">
        <v>5</v>
      </c>
      <c r="M45" s="6">
        <v>37621</v>
      </c>
      <c r="N45" t="s">
        <v>91</v>
      </c>
    </row>
    <row r="46" spans="1:14" x14ac:dyDescent="0.2">
      <c r="C46" s="83" t="s">
        <v>12</v>
      </c>
      <c r="D46" t="s">
        <v>13</v>
      </c>
      <c r="E46" s="3">
        <v>20000</v>
      </c>
      <c r="F46">
        <v>25923</v>
      </c>
      <c r="G46" t="s">
        <v>30</v>
      </c>
      <c r="H46" s="1">
        <v>35855</v>
      </c>
      <c r="I46" s="1">
        <v>39141</v>
      </c>
      <c r="J46" s="1" t="s">
        <v>76</v>
      </c>
      <c r="K46" s="1" t="s">
        <v>84</v>
      </c>
      <c r="L46" t="s">
        <v>5</v>
      </c>
      <c r="M46" s="6">
        <v>38776</v>
      </c>
    </row>
    <row r="47" spans="1:14" x14ac:dyDescent="0.2">
      <c r="C47" s="83" t="s">
        <v>12</v>
      </c>
      <c r="D47" t="s">
        <v>13</v>
      </c>
      <c r="E47" s="3">
        <v>25000</v>
      </c>
      <c r="F47">
        <v>26371</v>
      </c>
      <c r="G47" t="s">
        <v>33</v>
      </c>
      <c r="H47" s="1">
        <v>36100</v>
      </c>
      <c r="I47" s="1">
        <v>39172</v>
      </c>
      <c r="J47" s="1" t="s">
        <v>78</v>
      </c>
      <c r="K47" s="1" t="s">
        <v>84</v>
      </c>
      <c r="L47" t="s">
        <v>5</v>
      </c>
      <c r="M47" s="6">
        <v>38807</v>
      </c>
    </row>
    <row r="48" spans="1:14" x14ac:dyDescent="0.2">
      <c r="A48" t="s">
        <v>169</v>
      </c>
      <c r="B48" s="3">
        <f>SUM(E41:E48)</f>
        <v>466346</v>
      </c>
      <c r="C48" s="83" t="s">
        <v>12</v>
      </c>
      <c r="D48" t="s">
        <v>13</v>
      </c>
      <c r="E48" s="3">
        <v>25000</v>
      </c>
      <c r="F48">
        <v>26677</v>
      </c>
      <c r="G48" t="s">
        <v>55</v>
      </c>
      <c r="H48" s="1">
        <v>36251</v>
      </c>
      <c r="I48" s="1">
        <v>39172</v>
      </c>
      <c r="J48" s="1" t="s">
        <v>78</v>
      </c>
      <c r="K48" s="1" t="s">
        <v>84</v>
      </c>
      <c r="L48" t="s">
        <v>5</v>
      </c>
      <c r="M48" s="6">
        <v>38807</v>
      </c>
    </row>
    <row r="49" spans="1:16" x14ac:dyDescent="0.2">
      <c r="C49" s="83" t="s">
        <v>12</v>
      </c>
      <c r="D49" t="s">
        <v>49</v>
      </c>
      <c r="E49" s="3">
        <v>10000</v>
      </c>
      <c r="F49">
        <v>24670</v>
      </c>
      <c r="G49" t="s">
        <v>23</v>
      </c>
      <c r="H49" s="1">
        <v>35490</v>
      </c>
      <c r="I49" s="1">
        <v>39172</v>
      </c>
      <c r="J49" s="1" t="s">
        <v>74</v>
      </c>
      <c r="K49" s="1" t="s">
        <v>84</v>
      </c>
      <c r="L49" t="s">
        <v>5</v>
      </c>
      <c r="M49" s="6">
        <v>38807</v>
      </c>
      <c r="N49" t="s">
        <v>107</v>
      </c>
    </row>
    <row r="50" spans="1:16" x14ac:dyDescent="0.2">
      <c r="C50" s="83" t="s">
        <v>12</v>
      </c>
      <c r="D50" t="s">
        <v>49</v>
      </c>
      <c r="E50" s="3">
        <v>25000</v>
      </c>
      <c r="F50">
        <v>25700</v>
      </c>
      <c r="G50" t="s">
        <v>54</v>
      </c>
      <c r="H50" s="1">
        <v>35796</v>
      </c>
      <c r="I50" s="1">
        <v>37621</v>
      </c>
      <c r="J50" s="1" t="s">
        <v>69</v>
      </c>
      <c r="K50" s="1" t="s">
        <v>84</v>
      </c>
      <c r="L50" t="s">
        <v>5</v>
      </c>
      <c r="M50" s="6">
        <v>37256</v>
      </c>
    </row>
    <row r="51" spans="1:16" x14ac:dyDescent="0.2">
      <c r="C51" s="83" t="s">
        <v>12</v>
      </c>
      <c r="D51" t="s">
        <v>49</v>
      </c>
      <c r="E51" s="3">
        <v>8600</v>
      </c>
      <c r="F51">
        <v>26125</v>
      </c>
      <c r="G51" t="s">
        <v>32</v>
      </c>
      <c r="H51" s="1">
        <v>35947</v>
      </c>
      <c r="I51" s="1">
        <v>37772</v>
      </c>
      <c r="J51" s="1" t="s">
        <v>69</v>
      </c>
      <c r="K51" s="1" t="s">
        <v>84</v>
      </c>
      <c r="L51" t="s">
        <v>5</v>
      </c>
      <c r="M51" s="6">
        <v>37407</v>
      </c>
    </row>
    <row r="52" spans="1:16" x14ac:dyDescent="0.2">
      <c r="C52" s="83" t="s">
        <v>12</v>
      </c>
      <c r="D52" t="s">
        <v>49</v>
      </c>
      <c r="E52" s="3">
        <v>20000</v>
      </c>
      <c r="F52">
        <v>26960</v>
      </c>
      <c r="G52" t="s">
        <v>42</v>
      </c>
      <c r="H52" s="1">
        <v>36617</v>
      </c>
      <c r="I52" s="1">
        <v>38077</v>
      </c>
      <c r="J52" s="1" t="s">
        <v>79</v>
      </c>
      <c r="K52" s="1" t="s">
        <v>86</v>
      </c>
      <c r="L52" t="s">
        <v>5</v>
      </c>
      <c r="M52" s="6">
        <v>37711</v>
      </c>
    </row>
    <row r="53" spans="1:16" x14ac:dyDescent="0.2">
      <c r="C53" s="83" t="s">
        <v>12</v>
      </c>
      <c r="D53" t="s">
        <v>49</v>
      </c>
      <c r="E53" s="3">
        <v>25000</v>
      </c>
      <c r="F53">
        <v>26719</v>
      </c>
      <c r="G53" t="s">
        <v>36</v>
      </c>
      <c r="H53" s="1">
        <v>36647</v>
      </c>
      <c r="I53" s="1">
        <v>38472</v>
      </c>
      <c r="J53" s="1" t="s">
        <v>69</v>
      </c>
      <c r="K53" s="1" t="s">
        <v>47</v>
      </c>
      <c r="L53" t="s">
        <v>39</v>
      </c>
      <c r="M53" s="6"/>
    </row>
    <row r="54" spans="1:16" x14ac:dyDescent="0.2">
      <c r="C54" s="83" t="s">
        <v>12</v>
      </c>
      <c r="D54" t="s">
        <v>49</v>
      </c>
      <c r="E54" s="3">
        <v>3500</v>
      </c>
      <c r="F54">
        <v>26813</v>
      </c>
      <c r="G54" t="s">
        <v>38</v>
      </c>
      <c r="H54" s="1">
        <v>36647</v>
      </c>
      <c r="I54" s="1">
        <v>39506</v>
      </c>
      <c r="J54" s="1" t="s">
        <v>78</v>
      </c>
      <c r="K54" s="1" t="s">
        <v>47</v>
      </c>
      <c r="L54" t="s">
        <v>39</v>
      </c>
      <c r="M54" s="24"/>
    </row>
    <row r="55" spans="1:16" x14ac:dyDescent="0.2">
      <c r="C55" s="83" t="s">
        <v>12</v>
      </c>
      <c r="D55" t="s">
        <v>49</v>
      </c>
      <c r="E55" s="3">
        <v>21500</v>
      </c>
      <c r="F55">
        <v>26816</v>
      </c>
      <c r="G55" t="s">
        <v>40</v>
      </c>
      <c r="H55" s="1">
        <v>36647</v>
      </c>
      <c r="I55" s="1">
        <v>38472</v>
      </c>
      <c r="J55" s="1" t="s">
        <v>69</v>
      </c>
      <c r="K55" s="1" t="s">
        <v>47</v>
      </c>
      <c r="L55" t="s">
        <v>39</v>
      </c>
      <c r="M55" s="2"/>
    </row>
    <row r="56" spans="1:16" x14ac:dyDescent="0.2">
      <c r="A56" t="s">
        <v>170</v>
      </c>
      <c r="B56" s="3">
        <f>SUM(E49:E56)</f>
        <v>153600</v>
      </c>
      <c r="C56" s="83" t="s">
        <v>12</v>
      </c>
      <c r="D56" t="s">
        <v>49</v>
      </c>
      <c r="E56" s="3">
        <v>40000</v>
      </c>
      <c r="F56">
        <v>26884</v>
      </c>
      <c r="G56" t="s">
        <v>55</v>
      </c>
      <c r="H56" s="1">
        <v>36647</v>
      </c>
      <c r="I56" s="1">
        <v>38656</v>
      </c>
      <c r="J56" s="1" t="s">
        <v>70</v>
      </c>
      <c r="K56" s="1" t="s">
        <v>84</v>
      </c>
      <c r="L56" t="s">
        <v>5</v>
      </c>
      <c r="M56" s="6">
        <v>38291</v>
      </c>
    </row>
    <row r="57" spans="1:16" x14ac:dyDescent="0.2">
      <c r="C57" s="83" t="s">
        <v>11</v>
      </c>
      <c r="D57" t="s">
        <v>49</v>
      </c>
      <c r="E57" s="3">
        <v>306000</v>
      </c>
      <c r="F57">
        <v>8255</v>
      </c>
      <c r="G57" t="s">
        <v>0</v>
      </c>
      <c r="H57" s="1">
        <v>32782</v>
      </c>
      <c r="I57" s="1">
        <v>38656</v>
      </c>
      <c r="J57" s="1" t="s">
        <v>158</v>
      </c>
      <c r="K57" s="1" t="s">
        <v>84</v>
      </c>
      <c r="L57" t="s">
        <v>5</v>
      </c>
      <c r="M57" s="6">
        <v>38291</v>
      </c>
      <c r="N57" t="s">
        <v>89</v>
      </c>
    </row>
    <row r="58" spans="1:16" x14ac:dyDescent="0.2">
      <c r="C58" s="83" t="s">
        <v>11</v>
      </c>
      <c r="D58" t="s">
        <v>49</v>
      </c>
      <c r="E58" s="3">
        <v>40000</v>
      </c>
      <c r="F58">
        <v>25841</v>
      </c>
      <c r="G58" t="s">
        <v>14</v>
      </c>
      <c r="H58" s="1">
        <v>35827</v>
      </c>
      <c r="I58" s="1">
        <v>37560</v>
      </c>
      <c r="J58" s="1" t="s">
        <v>75</v>
      </c>
      <c r="K58" s="1" t="s">
        <v>84</v>
      </c>
      <c r="L58" t="s">
        <v>5</v>
      </c>
      <c r="M58" s="6">
        <v>37195</v>
      </c>
    </row>
    <row r="59" spans="1:16" x14ac:dyDescent="0.2">
      <c r="C59" s="83" t="s">
        <v>11</v>
      </c>
      <c r="D59" t="s">
        <v>49</v>
      </c>
      <c r="E59" s="3">
        <v>70000</v>
      </c>
      <c r="F59">
        <v>26490</v>
      </c>
      <c r="G59" t="s">
        <v>62</v>
      </c>
      <c r="H59" s="1">
        <v>36100</v>
      </c>
      <c r="I59" s="1">
        <v>37925</v>
      </c>
      <c r="J59" s="1" t="s">
        <v>69</v>
      </c>
      <c r="K59" s="1" t="s">
        <v>84</v>
      </c>
      <c r="L59" t="s">
        <v>5</v>
      </c>
      <c r="M59" s="6">
        <v>37560</v>
      </c>
      <c r="N59" s="1" t="s">
        <v>109</v>
      </c>
    </row>
    <row r="60" spans="1:16" x14ac:dyDescent="0.2">
      <c r="C60" s="83" t="s">
        <v>11</v>
      </c>
      <c r="D60" t="s">
        <v>49</v>
      </c>
      <c r="E60" s="3">
        <v>21000</v>
      </c>
      <c r="F60">
        <v>26511</v>
      </c>
      <c r="G60" t="s">
        <v>14</v>
      </c>
      <c r="H60" s="1">
        <v>36100</v>
      </c>
      <c r="I60" s="1">
        <v>37560</v>
      </c>
      <c r="J60" s="1" t="s">
        <v>79</v>
      </c>
      <c r="K60" s="1" t="s">
        <v>84</v>
      </c>
      <c r="L60" s="1" t="s">
        <v>5</v>
      </c>
      <c r="M60" s="6">
        <v>37195</v>
      </c>
    </row>
    <row r="61" spans="1:16" x14ac:dyDescent="0.2">
      <c r="C61" s="83" t="s">
        <v>11</v>
      </c>
      <c r="D61" t="s">
        <v>49</v>
      </c>
      <c r="E61" s="3">
        <v>8000</v>
      </c>
      <c r="F61">
        <v>26683</v>
      </c>
      <c r="G61" t="s">
        <v>35</v>
      </c>
      <c r="H61" s="1">
        <v>36220</v>
      </c>
      <c r="I61" s="1">
        <v>37346</v>
      </c>
      <c r="J61" s="1" t="s">
        <v>68</v>
      </c>
      <c r="K61" s="1" t="s">
        <v>111</v>
      </c>
      <c r="L61" t="s">
        <v>5</v>
      </c>
      <c r="M61" s="6">
        <v>37164</v>
      </c>
    </row>
    <row r="62" spans="1:16" x14ac:dyDescent="0.2">
      <c r="C62" s="83" t="s">
        <v>11</v>
      </c>
      <c r="D62" t="s">
        <v>49</v>
      </c>
      <c r="E62" s="3">
        <v>40000</v>
      </c>
      <c r="F62">
        <v>26758</v>
      </c>
      <c r="G62" t="s">
        <v>33</v>
      </c>
      <c r="H62" s="1">
        <v>36647</v>
      </c>
      <c r="I62" s="1">
        <v>38472</v>
      </c>
      <c r="J62" s="1" t="s">
        <v>69</v>
      </c>
      <c r="K62" s="1" t="s">
        <v>84</v>
      </c>
      <c r="L62" t="s">
        <v>5</v>
      </c>
      <c r="M62" s="6">
        <v>38107</v>
      </c>
      <c r="P62" s="3"/>
    </row>
    <row r="63" spans="1:16" x14ac:dyDescent="0.2">
      <c r="C63" s="83" t="s">
        <v>11</v>
      </c>
      <c r="D63" t="s">
        <v>49</v>
      </c>
      <c r="E63" s="3">
        <v>10000</v>
      </c>
      <c r="F63">
        <v>26819</v>
      </c>
      <c r="G63" t="s">
        <v>41</v>
      </c>
      <c r="H63" s="1">
        <v>36647</v>
      </c>
      <c r="I63" s="1">
        <v>38472</v>
      </c>
      <c r="J63" s="1" t="s">
        <v>69</v>
      </c>
      <c r="K63" s="1" t="s">
        <v>84</v>
      </c>
      <c r="L63" t="s">
        <v>5</v>
      </c>
      <c r="M63" s="6">
        <v>38107</v>
      </c>
    </row>
    <row r="64" spans="1:16" x14ac:dyDescent="0.2">
      <c r="C64" s="83" t="s">
        <v>11</v>
      </c>
      <c r="D64" t="s">
        <v>49</v>
      </c>
      <c r="E64" s="3">
        <v>14000</v>
      </c>
      <c r="F64">
        <v>27252</v>
      </c>
      <c r="G64" t="s">
        <v>48</v>
      </c>
      <c r="H64" s="1">
        <v>36831</v>
      </c>
      <c r="I64" s="1">
        <v>40482</v>
      </c>
      <c r="J64" s="1" t="s">
        <v>67</v>
      </c>
      <c r="K64" s="1" t="s">
        <v>58</v>
      </c>
      <c r="L64" t="s">
        <v>39</v>
      </c>
      <c r="M64" s="2"/>
      <c r="N64" s="1" t="s">
        <v>87</v>
      </c>
    </row>
    <row r="65" spans="1:14" x14ac:dyDescent="0.2">
      <c r="C65" s="83" t="s">
        <v>11</v>
      </c>
      <c r="D65" t="s">
        <v>49</v>
      </c>
      <c r="E65" s="3">
        <v>49000</v>
      </c>
      <c r="F65">
        <v>27293</v>
      </c>
      <c r="G65" t="s">
        <v>40</v>
      </c>
      <c r="H65" s="1">
        <v>36831</v>
      </c>
      <c r="I65" s="1">
        <v>37195</v>
      </c>
      <c r="J65" s="1" t="s">
        <v>68</v>
      </c>
      <c r="K65" s="1" t="s">
        <v>58</v>
      </c>
      <c r="L65" t="s">
        <v>39</v>
      </c>
      <c r="M65" s="2"/>
    </row>
    <row r="66" spans="1:14" x14ac:dyDescent="0.2">
      <c r="B66" s="3"/>
      <c r="C66" s="83" t="s">
        <v>11</v>
      </c>
      <c r="D66" t="s">
        <v>49</v>
      </c>
      <c r="E66" s="3">
        <v>20000</v>
      </c>
      <c r="F66">
        <v>27340</v>
      </c>
      <c r="G66" t="s">
        <v>52</v>
      </c>
      <c r="H66" s="1">
        <v>36923</v>
      </c>
      <c r="I66" s="1">
        <v>37287</v>
      </c>
      <c r="J66" s="1" t="s">
        <v>68</v>
      </c>
      <c r="K66" s="1" t="s">
        <v>86</v>
      </c>
      <c r="L66" t="s">
        <v>5</v>
      </c>
      <c r="M66" s="6">
        <v>37103</v>
      </c>
    </row>
    <row r="67" spans="1:14" x14ac:dyDescent="0.2">
      <c r="B67" s="3"/>
      <c r="C67" s="83" t="s">
        <v>11</v>
      </c>
      <c r="D67" t="s">
        <v>49</v>
      </c>
      <c r="E67" s="3">
        <v>3000</v>
      </c>
      <c r="F67">
        <v>22037</v>
      </c>
      <c r="G67" t="s">
        <v>48</v>
      </c>
      <c r="H67" s="1">
        <v>34001</v>
      </c>
      <c r="I67" s="1">
        <v>34365</v>
      </c>
      <c r="J67" s="1" t="s">
        <v>68</v>
      </c>
      <c r="K67" s="1" t="s">
        <v>174</v>
      </c>
      <c r="L67" s="1" t="s">
        <v>39</v>
      </c>
      <c r="M67" s="6"/>
    </row>
    <row r="68" spans="1:14" x14ac:dyDescent="0.2">
      <c r="B68" s="3"/>
      <c r="C68" s="83" t="s">
        <v>11</v>
      </c>
      <c r="D68" t="s">
        <v>49</v>
      </c>
      <c r="E68" s="3">
        <v>400</v>
      </c>
      <c r="F68">
        <v>26635</v>
      </c>
      <c r="G68" t="s">
        <v>175</v>
      </c>
      <c r="H68" s="1">
        <v>36161</v>
      </c>
      <c r="I68" s="1">
        <v>37256</v>
      </c>
      <c r="J68" s="1" t="s">
        <v>82</v>
      </c>
      <c r="K68" s="1" t="s">
        <v>86</v>
      </c>
      <c r="L68" s="1" t="s">
        <v>5</v>
      </c>
      <c r="M68" s="6" t="s">
        <v>80</v>
      </c>
    </row>
    <row r="69" spans="1:14" x14ac:dyDescent="0.2">
      <c r="A69" t="s">
        <v>171</v>
      </c>
      <c r="B69" s="3">
        <f>SUM(E57:E69)-E69</f>
        <v>581400</v>
      </c>
      <c r="C69" s="83" t="s">
        <v>11</v>
      </c>
      <c r="D69" t="s">
        <v>49</v>
      </c>
      <c r="E69" s="3">
        <v>14000</v>
      </c>
      <c r="F69">
        <v>27334</v>
      </c>
      <c r="G69" t="s">
        <v>35</v>
      </c>
      <c r="H69" s="1">
        <v>36982</v>
      </c>
      <c r="I69" s="1">
        <v>37195</v>
      </c>
      <c r="J69" s="1" t="s">
        <v>83</v>
      </c>
      <c r="K69" s="1" t="s">
        <v>85</v>
      </c>
      <c r="L69" t="s">
        <v>39</v>
      </c>
      <c r="M69" s="2"/>
      <c r="N69" s="1"/>
    </row>
    <row r="70" spans="1:14" x14ac:dyDescent="0.2">
      <c r="A70" t="s">
        <v>172</v>
      </c>
      <c r="B70" s="3">
        <f>E70</f>
        <v>90000</v>
      </c>
      <c r="C70" s="83" t="s">
        <v>63</v>
      </c>
      <c r="D70" t="s">
        <v>49</v>
      </c>
      <c r="E70" s="3">
        <v>90000</v>
      </c>
      <c r="F70">
        <v>25071</v>
      </c>
      <c r="G70" t="s">
        <v>54</v>
      </c>
      <c r="H70" s="1">
        <v>35400</v>
      </c>
      <c r="I70" s="1">
        <v>39782</v>
      </c>
      <c r="J70" s="1" t="s">
        <v>73</v>
      </c>
      <c r="K70" s="1" t="s">
        <v>84</v>
      </c>
      <c r="L70" t="s">
        <v>5</v>
      </c>
      <c r="M70" s="6">
        <v>39416</v>
      </c>
      <c r="N70" t="s">
        <v>108</v>
      </c>
    </row>
    <row r="71" spans="1:14" x14ac:dyDescent="0.2">
      <c r="C71" s="83" t="s">
        <v>13</v>
      </c>
      <c r="D71" t="s">
        <v>49</v>
      </c>
      <c r="E71" s="3">
        <v>10000</v>
      </c>
      <c r="F71">
        <v>20747</v>
      </c>
      <c r="G71" t="s">
        <v>6</v>
      </c>
      <c r="H71" s="1">
        <v>33664</v>
      </c>
      <c r="I71" s="1">
        <v>37315</v>
      </c>
      <c r="J71" s="1" t="s">
        <v>67</v>
      </c>
      <c r="K71" s="1" t="s">
        <v>84</v>
      </c>
      <c r="L71" t="s">
        <v>5</v>
      </c>
      <c r="M71" s="6" t="s">
        <v>80</v>
      </c>
      <c r="N71" t="s">
        <v>92</v>
      </c>
    </row>
    <row r="72" spans="1:14" x14ac:dyDescent="0.2">
      <c r="C72" s="83" t="s">
        <v>13</v>
      </c>
      <c r="D72" t="s">
        <v>49</v>
      </c>
      <c r="E72" s="3">
        <v>10000</v>
      </c>
      <c r="F72">
        <v>20748</v>
      </c>
      <c r="G72" t="s">
        <v>6</v>
      </c>
      <c r="H72" s="1">
        <v>33664</v>
      </c>
      <c r="I72" s="1">
        <v>37315</v>
      </c>
      <c r="J72" s="1" t="s">
        <v>67</v>
      </c>
      <c r="K72" s="1" t="s">
        <v>84</v>
      </c>
      <c r="L72" t="s">
        <v>5</v>
      </c>
      <c r="M72" s="6" t="s">
        <v>80</v>
      </c>
      <c r="N72" t="s">
        <v>92</v>
      </c>
    </row>
    <row r="73" spans="1:14" x14ac:dyDescent="0.2">
      <c r="C73" s="83" t="s">
        <v>13</v>
      </c>
      <c r="D73" t="s">
        <v>49</v>
      </c>
      <c r="E73" s="3">
        <v>25000</v>
      </c>
      <c r="F73">
        <v>20822</v>
      </c>
      <c r="G73" t="s">
        <v>7</v>
      </c>
      <c r="H73" s="1">
        <v>33664</v>
      </c>
      <c r="I73" s="1">
        <v>39141</v>
      </c>
      <c r="J73" s="1" t="s">
        <v>66</v>
      </c>
      <c r="K73" s="1" t="s">
        <v>84</v>
      </c>
      <c r="L73" t="s">
        <v>5</v>
      </c>
      <c r="M73" s="6">
        <v>38776</v>
      </c>
      <c r="N73" t="s">
        <v>89</v>
      </c>
    </row>
    <row r="74" spans="1:14" x14ac:dyDescent="0.2">
      <c r="C74" s="83" t="s">
        <v>13</v>
      </c>
      <c r="D74" t="s">
        <v>49</v>
      </c>
      <c r="E74" s="3">
        <v>150000</v>
      </c>
      <c r="F74">
        <v>21165</v>
      </c>
      <c r="G74" t="s">
        <v>14</v>
      </c>
      <c r="H74" s="1">
        <v>33679</v>
      </c>
      <c r="I74" s="1">
        <v>39172</v>
      </c>
      <c r="J74" s="1" t="s">
        <v>66</v>
      </c>
      <c r="K74" s="1" t="s">
        <v>84</v>
      </c>
      <c r="L74" t="s">
        <v>5</v>
      </c>
      <c r="M74" s="6">
        <v>38807</v>
      </c>
      <c r="N74" t="s">
        <v>90</v>
      </c>
    </row>
    <row r="75" spans="1:14" x14ac:dyDescent="0.2">
      <c r="C75" s="83" t="s">
        <v>13</v>
      </c>
      <c r="D75" t="s">
        <v>49</v>
      </c>
      <c r="E75" s="3">
        <v>20000</v>
      </c>
      <c r="F75">
        <v>25924</v>
      </c>
      <c r="G75" t="s">
        <v>30</v>
      </c>
      <c r="H75" s="1">
        <v>35855</v>
      </c>
      <c r="I75" s="1">
        <v>39141</v>
      </c>
      <c r="J75" s="1" t="s">
        <v>76</v>
      </c>
      <c r="K75" s="1" t="s">
        <v>84</v>
      </c>
      <c r="L75" t="s">
        <v>5</v>
      </c>
      <c r="M75" s="6">
        <v>38776</v>
      </c>
    </row>
    <row r="76" spans="1:14" x14ac:dyDescent="0.2">
      <c r="C76" s="83" t="s">
        <v>13</v>
      </c>
      <c r="D76" t="s">
        <v>49</v>
      </c>
      <c r="E76" s="3">
        <v>25000</v>
      </c>
      <c r="F76">
        <v>26372</v>
      </c>
      <c r="G76" t="s">
        <v>33</v>
      </c>
      <c r="H76" s="1">
        <v>36100</v>
      </c>
      <c r="I76" s="1">
        <v>39172</v>
      </c>
      <c r="J76" s="1" t="s">
        <v>78</v>
      </c>
      <c r="K76" s="1" t="s">
        <v>84</v>
      </c>
      <c r="L76" t="s">
        <v>5</v>
      </c>
      <c r="M76" s="6">
        <v>38807</v>
      </c>
    </row>
    <row r="77" spans="1:14" x14ac:dyDescent="0.2">
      <c r="A77" t="s">
        <v>173</v>
      </c>
      <c r="B77" s="3">
        <f>SUM(E71:E77)</f>
        <v>265000</v>
      </c>
      <c r="C77" s="83" t="s">
        <v>13</v>
      </c>
      <c r="D77" t="s">
        <v>49</v>
      </c>
      <c r="E77" s="3">
        <v>25000</v>
      </c>
      <c r="F77">
        <v>26678</v>
      </c>
      <c r="G77" t="s">
        <v>55</v>
      </c>
      <c r="H77" s="1">
        <v>36251</v>
      </c>
      <c r="I77" s="1">
        <v>39172</v>
      </c>
      <c r="J77" s="1" t="s">
        <v>78</v>
      </c>
      <c r="K77" s="1" t="s">
        <v>84</v>
      </c>
      <c r="L77" t="s">
        <v>5</v>
      </c>
      <c r="M77" s="6">
        <v>38807</v>
      </c>
    </row>
    <row r="78" spans="1:14" x14ac:dyDescent="0.2">
      <c r="A78" s="103" t="s">
        <v>189</v>
      </c>
      <c r="B78" s="3">
        <f>E78</f>
        <v>1300</v>
      </c>
      <c r="C78" s="51" t="s">
        <v>49</v>
      </c>
      <c r="D78" s="5" t="s">
        <v>49</v>
      </c>
      <c r="E78" s="82">
        <v>1300</v>
      </c>
      <c r="F78" s="19">
        <v>27583</v>
      </c>
      <c r="G78" s="5" t="s">
        <v>38</v>
      </c>
      <c r="H78" s="97">
        <v>37012</v>
      </c>
      <c r="I78" s="97">
        <v>37346</v>
      </c>
      <c r="J78" s="15" t="s">
        <v>83</v>
      </c>
      <c r="K78" s="15" t="s">
        <v>85</v>
      </c>
      <c r="L78" s="5" t="s">
        <v>39</v>
      </c>
      <c r="M78" s="19"/>
      <c r="N78" s="102" t="s">
        <v>188</v>
      </c>
    </row>
    <row r="79" spans="1:14" x14ac:dyDescent="0.2">
      <c r="A79" s="84"/>
      <c r="B79" s="92" t="s">
        <v>131</v>
      </c>
      <c r="C79" s="92" t="s">
        <v>176</v>
      </c>
      <c r="D79" s="85"/>
      <c r="E79" s="19"/>
      <c r="F79" s="19"/>
      <c r="G79" s="5"/>
      <c r="H79" s="19"/>
      <c r="I79" s="19"/>
      <c r="J79" s="19"/>
      <c r="K79" s="15"/>
      <c r="L79" s="5"/>
      <c r="M79" s="19"/>
      <c r="N79" s="7"/>
    </row>
    <row r="80" spans="1:14" x14ac:dyDescent="0.2">
      <c r="A80" s="86" t="s">
        <v>49</v>
      </c>
      <c r="B80" s="87">
        <f>SUM(B56+B69+B70+B77)</f>
        <v>1090000</v>
      </c>
      <c r="C80" s="87">
        <f>1090000-B80</f>
        <v>0</v>
      </c>
      <c r="D80" s="88"/>
      <c r="E80" s="82"/>
      <c r="F80" s="19"/>
      <c r="G80" s="5"/>
      <c r="H80" s="19"/>
      <c r="I80" s="19"/>
      <c r="J80" s="19"/>
      <c r="K80" s="15"/>
      <c r="L80" s="5"/>
      <c r="M80" s="19"/>
      <c r="N80" s="7"/>
    </row>
    <row r="81" spans="1:14" x14ac:dyDescent="0.2">
      <c r="A81" s="86" t="s">
        <v>177</v>
      </c>
      <c r="B81" s="87">
        <f>B23+B40+B48+B56+B70</f>
        <v>849946</v>
      </c>
      <c r="C81" s="87">
        <f>850000-B81</f>
        <v>54</v>
      </c>
      <c r="D81" s="88"/>
      <c r="E81" s="3"/>
      <c r="H81" s="1"/>
      <c r="I81" s="1"/>
      <c r="J81" s="1"/>
      <c r="K81" s="1"/>
      <c r="M81" s="2"/>
      <c r="N81" s="1"/>
    </row>
    <row r="82" spans="1:14" x14ac:dyDescent="0.2">
      <c r="A82" s="86" t="s">
        <v>18</v>
      </c>
      <c r="B82" s="87">
        <f>(B17+B40+B70)-30000</f>
        <v>476000</v>
      </c>
      <c r="C82" s="87">
        <f>476000-B82</f>
        <v>0</v>
      </c>
      <c r="D82" s="88"/>
      <c r="E82" s="3"/>
      <c r="H82" s="1"/>
      <c r="I82" s="1"/>
      <c r="J82" s="1"/>
      <c r="K82" s="1"/>
      <c r="M82" s="2"/>
      <c r="N82" s="1"/>
    </row>
    <row r="83" spans="1:14" x14ac:dyDescent="0.2">
      <c r="A83" s="89" t="s">
        <v>21</v>
      </c>
      <c r="B83" s="90">
        <f>B21</f>
        <v>172200</v>
      </c>
      <c r="C83" s="90">
        <f>205000-B83</f>
        <v>32800</v>
      </c>
      <c r="D83" s="91"/>
      <c r="E83" s="3"/>
      <c r="H83" s="1"/>
      <c r="I83" s="1"/>
      <c r="J83" s="1"/>
      <c r="K83" s="1"/>
      <c r="M83" s="2"/>
      <c r="N83" s="1"/>
    </row>
    <row r="84" spans="1:14" x14ac:dyDescent="0.2">
      <c r="B84" s="3"/>
      <c r="E84" s="3"/>
      <c r="H84" s="1"/>
      <c r="I84" s="1"/>
      <c r="J84" s="1"/>
      <c r="K84" s="1"/>
      <c r="M84" s="2"/>
      <c r="N84" s="1"/>
    </row>
    <row r="85" spans="1:14" x14ac:dyDescent="0.2">
      <c r="B85" s="3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81" t="s">
        <v>163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81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13</v>
      </c>
      <c r="E89" s="3">
        <v>32500</v>
      </c>
      <c r="F89">
        <v>27534</v>
      </c>
      <c r="G89" t="s">
        <v>148</v>
      </c>
      <c r="H89" s="1">
        <v>37257</v>
      </c>
      <c r="I89" s="1">
        <v>37986</v>
      </c>
      <c r="J89" s="1" t="s">
        <v>82</v>
      </c>
      <c r="K89" s="1" t="s">
        <v>86</v>
      </c>
      <c r="L89" s="1" t="s">
        <v>5</v>
      </c>
      <c r="M89" s="1">
        <v>37802</v>
      </c>
    </row>
    <row r="90" spans="1:14" x14ac:dyDescent="0.2">
      <c r="B90" s="3"/>
      <c r="C90" t="s">
        <v>12</v>
      </c>
      <c r="D90" t="s">
        <v>49</v>
      </c>
      <c r="E90" s="3">
        <v>13500</v>
      </c>
      <c r="F90">
        <v>27457</v>
      </c>
      <c r="G90" t="s">
        <v>59</v>
      </c>
      <c r="H90" s="1">
        <v>37226</v>
      </c>
      <c r="I90" s="1">
        <v>37256</v>
      </c>
      <c r="J90" s="1" t="s">
        <v>83</v>
      </c>
      <c r="K90" s="1" t="s">
        <v>85</v>
      </c>
      <c r="L90" t="s">
        <v>39</v>
      </c>
      <c r="M90" s="2"/>
    </row>
    <row r="91" spans="1:14" x14ac:dyDescent="0.2">
      <c r="C91" t="s">
        <v>12</v>
      </c>
      <c r="D91" t="s">
        <v>49</v>
      </c>
      <c r="E91" s="3">
        <v>27500</v>
      </c>
      <c r="F91">
        <v>27454</v>
      </c>
      <c r="G91" t="s">
        <v>41</v>
      </c>
      <c r="H91" s="1">
        <v>37257</v>
      </c>
      <c r="I91" s="1">
        <v>37621</v>
      </c>
      <c r="J91" s="1" t="s">
        <v>68</v>
      </c>
      <c r="K91" s="1" t="s">
        <v>60</v>
      </c>
      <c r="L91" t="s">
        <v>39</v>
      </c>
      <c r="M91" s="2"/>
    </row>
    <row r="92" spans="1:14" x14ac:dyDescent="0.2">
      <c r="C92" t="s">
        <v>12</v>
      </c>
      <c r="D92" t="s">
        <v>49</v>
      </c>
      <c r="E92" s="4">
        <v>20000</v>
      </c>
      <c r="F92" s="2">
        <v>27566</v>
      </c>
      <c r="G92" t="s">
        <v>6</v>
      </c>
      <c r="H92" s="6">
        <v>37316</v>
      </c>
      <c r="I92" s="6">
        <v>39172</v>
      </c>
      <c r="J92" s="62" t="s">
        <v>70</v>
      </c>
      <c r="K92" s="62" t="s">
        <v>86</v>
      </c>
      <c r="L92" t="s">
        <v>5</v>
      </c>
      <c r="M92" s="6">
        <v>38807</v>
      </c>
      <c r="N92" s="7"/>
    </row>
    <row r="93" spans="1:14" x14ac:dyDescent="0.2">
      <c r="C93" t="s">
        <v>12</v>
      </c>
      <c r="D93" t="s">
        <v>49</v>
      </c>
      <c r="E93" s="3">
        <v>21500</v>
      </c>
      <c r="F93">
        <v>27456</v>
      </c>
      <c r="G93" t="s">
        <v>59</v>
      </c>
      <c r="H93" s="1">
        <v>37561</v>
      </c>
      <c r="I93" s="1">
        <v>37621</v>
      </c>
      <c r="J93" s="1" t="s">
        <v>83</v>
      </c>
      <c r="K93" s="1" t="s">
        <v>85</v>
      </c>
      <c r="L93" t="s">
        <v>39</v>
      </c>
      <c r="M93" s="2"/>
    </row>
    <row r="94" spans="1:14" x14ac:dyDescent="0.2">
      <c r="B94" s="3"/>
      <c r="C94" t="s">
        <v>12</v>
      </c>
      <c r="D94" t="s">
        <v>49</v>
      </c>
      <c r="E94" s="3">
        <v>14000</v>
      </c>
      <c r="F94">
        <v>27458</v>
      </c>
      <c r="G94" t="s">
        <v>61</v>
      </c>
      <c r="H94" s="1">
        <v>37622</v>
      </c>
      <c r="I94" s="1">
        <v>38717</v>
      </c>
      <c r="J94" s="1" t="s">
        <v>77</v>
      </c>
      <c r="K94" s="1" t="s">
        <v>60</v>
      </c>
      <c r="L94" t="s">
        <v>39</v>
      </c>
      <c r="M94" s="2"/>
    </row>
    <row r="95" spans="1:14" x14ac:dyDescent="0.2">
      <c r="C95" t="s">
        <v>12</v>
      </c>
      <c r="D95" t="s">
        <v>49</v>
      </c>
      <c r="E95" s="4">
        <v>35000</v>
      </c>
      <c r="F95" s="2">
        <v>27504</v>
      </c>
      <c r="G95" t="s">
        <v>40</v>
      </c>
      <c r="H95" s="6">
        <v>37987</v>
      </c>
      <c r="I95" s="6">
        <v>38717</v>
      </c>
      <c r="J95" s="62" t="s">
        <v>82</v>
      </c>
      <c r="K95" s="62" t="s">
        <v>60</v>
      </c>
      <c r="L95" t="s">
        <v>39</v>
      </c>
      <c r="M95" s="2"/>
      <c r="N95" s="7"/>
    </row>
    <row r="96" spans="1:14" x14ac:dyDescent="0.2">
      <c r="C96" t="s">
        <v>11</v>
      </c>
      <c r="D96" t="s">
        <v>49</v>
      </c>
      <c r="E96" s="3">
        <v>21500</v>
      </c>
      <c r="F96">
        <v>27352</v>
      </c>
      <c r="G96" t="s">
        <v>40</v>
      </c>
      <c r="H96" s="1">
        <v>37196</v>
      </c>
      <c r="I96" s="1">
        <v>37560</v>
      </c>
      <c r="J96" s="1" t="s">
        <v>68</v>
      </c>
      <c r="K96" s="1" t="s">
        <v>58</v>
      </c>
      <c r="L96" t="s">
        <v>39</v>
      </c>
      <c r="M96" s="2"/>
    </row>
    <row r="97" spans="2:14" x14ac:dyDescent="0.2">
      <c r="C97" t="s">
        <v>11</v>
      </c>
      <c r="D97" t="s">
        <v>49</v>
      </c>
      <c r="E97" s="4">
        <v>27500</v>
      </c>
      <c r="F97">
        <v>27581</v>
      </c>
      <c r="G97" t="s">
        <v>186</v>
      </c>
      <c r="H97" s="1">
        <v>37196</v>
      </c>
      <c r="I97" s="1">
        <v>37225</v>
      </c>
      <c r="J97" s="1" t="s">
        <v>83</v>
      </c>
      <c r="K97" s="1" t="s">
        <v>85</v>
      </c>
      <c r="L97" s="1" t="s">
        <v>39</v>
      </c>
      <c r="M97" s="62" t="s">
        <v>187</v>
      </c>
    </row>
    <row r="98" spans="2:14" x14ac:dyDescent="0.2">
      <c r="C98" t="s">
        <v>11</v>
      </c>
      <c r="D98" t="s">
        <v>49</v>
      </c>
      <c r="E98" s="4">
        <v>14000</v>
      </c>
      <c r="F98">
        <v>27581</v>
      </c>
      <c r="G98" t="s">
        <v>186</v>
      </c>
      <c r="H98" s="1">
        <v>37226</v>
      </c>
      <c r="I98" s="1">
        <v>37256</v>
      </c>
      <c r="J98" s="1" t="s">
        <v>83</v>
      </c>
      <c r="K98" s="1" t="s">
        <v>85</v>
      </c>
      <c r="L98" s="1" t="s">
        <v>39</v>
      </c>
      <c r="M98" s="62" t="s">
        <v>187</v>
      </c>
    </row>
    <row r="99" spans="2:14" x14ac:dyDescent="0.2">
      <c r="C99" t="s">
        <v>11</v>
      </c>
      <c r="D99" t="s">
        <v>49</v>
      </c>
      <c r="E99" s="4">
        <v>14000</v>
      </c>
      <c r="F99">
        <v>27581</v>
      </c>
      <c r="G99" t="s">
        <v>186</v>
      </c>
      <c r="H99" s="1">
        <v>37347</v>
      </c>
      <c r="I99" s="1">
        <v>37560</v>
      </c>
      <c r="J99" s="1" t="s">
        <v>83</v>
      </c>
      <c r="K99" s="1" t="s">
        <v>85</v>
      </c>
      <c r="L99" s="1" t="s">
        <v>39</v>
      </c>
      <c r="M99" s="62" t="s">
        <v>187</v>
      </c>
    </row>
    <row r="100" spans="2:14" x14ac:dyDescent="0.2">
      <c r="C100" t="s">
        <v>11</v>
      </c>
      <c r="D100" t="s">
        <v>49</v>
      </c>
      <c r="E100" s="4">
        <v>14000</v>
      </c>
      <c r="F100">
        <v>27581</v>
      </c>
      <c r="G100" t="s">
        <v>186</v>
      </c>
      <c r="H100" s="1">
        <v>37712</v>
      </c>
      <c r="I100" s="1">
        <v>37925</v>
      </c>
      <c r="J100" s="1" t="s">
        <v>83</v>
      </c>
      <c r="K100" s="1" t="s">
        <v>85</v>
      </c>
      <c r="L100" s="1" t="s">
        <v>39</v>
      </c>
      <c r="M100" s="62" t="s">
        <v>187</v>
      </c>
    </row>
    <row r="101" spans="2:14" x14ac:dyDescent="0.2">
      <c r="C101" t="s">
        <v>18</v>
      </c>
      <c r="D101" t="s">
        <v>49</v>
      </c>
      <c r="E101" s="3">
        <v>35000</v>
      </c>
      <c r="F101">
        <v>27453</v>
      </c>
      <c r="G101" t="s">
        <v>59</v>
      </c>
      <c r="H101" s="1">
        <v>37622</v>
      </c>
      <c r="I101" s="1">
        <v>37986</v>
      </c>
      <c r="J101" s="1" t="s">
        <v>68</v>
      </c>
      <c r="K101" s="1" t="s">
        <v>60</v>
      </c>
      <c r="L101" t="s">
        <v>39</v>
      </c>
      <c r="M101" s="2"/>
    </row>
    <row r="102" spans="2:14" x14ac:dyDescent="0.2">
      <c r="B102" s="3"/>
      <c r="C102" s="5"/>
      <c r="D102" s="5"/>
      <c r="E102" s="19"/>
      <c r="F102" s="19"/>
      <c r="G102" s="5"/>
      <c r="H102" s="19"/>
      <c r="I102" s="19"/>
      <c r="J102" s="19"/>
      <c r="K102" s="15"/>
      <c r="L102" s="5"/>
      <c r="M102" s="19"/>
      <c r="N102" s="7"/>
    </row>
    <row r="103" spans="2:14" x14ac:dyDescent="0.2">
      <c r="E103" s="3"/>
      <c r="H103" s="1"/>
      <c r="I103" s="1"/>
      <c r="J103" s="1"/>
      <c r="K103" s="1"/>
      <c r="M103" s="2"/>
      <c r="N103" s="1"/>
    </row>
  </sheetData>
  <phoneticPr fontId="0" type="noConversion"/>
  <pageMargins left="0" right="0" top="0.75" bottom="0" header="0.5" footer="0.5"/>
  <pageSetup scale="51" fitToHeight="2" orientation="portrait" horizontalDpi="4294967292" r:id="rId1"/>
  <headerFooter alignWithMargins="0">
    <oddHeader>&amp;L&amp;A&amp;CPage &amp;P&amp;R&amp;D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50"/>
  <sheetViews>
    <sheetView tabSelected="1"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9" width="10.7109375" customWidth="1"/>
    <col min="10" max="17" width="10.7109375" bestFit="1" customWidth="1"/>
    <col min="18" max="19" width="10.42578125" bestFit="1" customWidth="1"/>
    <col min="20" max="22" width="10.7109375" bestFit="1" customWidth="1"/>
    <col min="23" max="24" width="10.5703125" bestFit="1" customWidth="1"/>
    <col min="25" max="26" width="10.42578125" bestFit="1" customWidth="1"/>
  </cols>
  <sheetData>
    <row r="1" spans="1:67" ht="15" x14ac:dyDescent="0.2">
      <c r="A1" s="79" t="s">
        <v>161</v>
      </c>
    </row>
    <row r="3" spans="1:67" x14ac:dyDescent="0.2">
      <c r="A3" s="74" t="s">
        <v>159</v>
      </c>
    </row>
    <row r="5" spans="1:67" x14ac:dyDescent="0.2">
      <c r="A5" s="72"/>
    </row>
    <row r="6" spans="1:67" ht="13.5" thickBot="1" x14ac:dyDescent="0.25"/>
    <row r="7" spans="1:67" ht="13.5" thickBot="1" x14ac:dyDescent="0.25">
      <c r="A7" t="s">
        <v>2</v>
      </c>
      <c r="B7" t="s">
        <v>3</v>
      </c>
      <c r="C7" t="s">
        <v>151</v>
      </c>
      <c r="D7" t="s">
        <v>152</v>
      </c>
      <c r="E7" t="s">
        <v>64</v>
      </c>
      <c r="F7" t="s">
        <v>1</v>
      </c>
      <c r="G7" s="68" t="s">
        <v>154</v>
      </c>
      <c r="H7" s="73">
        <v>36892</v>
      </c>
      <c r="I7" s="73">
        <v>36923</v>
      </c>
      <c r="J7" s="70">
        <v>36951</v>
      </c>
      <c r="K7" s="70">
        <v>36982</v>
      </c>
      <c r="L7" s="70">
        <v>37012</v>
      </c>
      <c r="M7" s="70">
        <v>37043</v>
      </c>
      <c r="N7" s="70">
        <v>37073</v>
      </c>
      <c r="O7" s="70">
        <v>37104</v>
      </c>
      <c r="P7" s="70">
        <v>37135</v>
      </c>
      <c r="Q7" s="70">
        <v>37165</v>
      </c>
      <c r="R7" s="70">
        <v>37196</v>
      </c>
      <c r="S7" s="70">
        <v>37226</v>
      </c>
      <c r="T7" s="25">
        <v>37257</v>
      </c>
      <c r="U7" s="25">
        <v>37288</v>
      </c>
      <c r="V7" s="25">
        <v>37316</v>
      </c>
      <c r="W7" s="25">
        <v>37347</v>
      </c>
      <c r="X7" s="25">
        <v>37377</v>
      </c>
      <c r="Y7" s="25">
        <v>37408</v>
      </c>
      <c r="Z7" s="25">
        <v>37438</v>
      </c>
      <c r="AA7" s="25">
        <v>37469</v>
      </c>
      <c r="AB7" s="25">
        <v>37500</v>
      </c>
      <c r="AC7" s="25">
        <v>37530</v>
      </c>
      <c r="AD7" s="25">
        <v>37561</v>
      </c>
      <c r="AE7" s="25">
        <v>37591</v>
      </c>
      <c r="AF7" s="25">
        <v>37622</v>
      </c>
      <c r="AG7" s="25">
        <v>37653</v>
      </c>
      <c r="AH7" s="25">
        <v>37681</v>
      </c>
      <c r="AI7" s="25">
        <v>37712</v>
      </c>
      <c r="AJ7" s="25">
        <v>37742</v>
      </c>
      <c r="AK7" s="25">
        <v>37773</v>
      </c>
      <c r="AL7" s="25">
        <v>37803</v>
      </c>
      <c r="AM7" s="25">
        <v>37834</v>
      </c>
      <c r="AN7" s="25">
        <v>37865</v>
      </c>
      <c r="AO7" s="25">
        <v>37895</v>
      </c>
      <c r="AP7" s="25">
        <v>37926</v>
      </c>
      <c r="AQ7" s="25">
        <v>37956</v>
      </c>
      <c r="AR7" s="25">
        <v>37987</v>
      </c>
      <c r="AS7" s="25">
        <v>38018</v>
      </c>
      <c r="AT7" s="25">
        <v>38047</v>
      </c>
      <c r="AU7" s="25">
        <v>38078</v>
      </c>
      <c r="AV7" s="25">
        <v>38108</v>
      </c>
      <c r="AW7" s="25">
        <v>38139</v>
      </c>
      <c r="AX7" s="25">
        <v>38169</v>
      </c>
      <c r="AY7" s="25">
        <v>38200</v>
      </c>
      <c r="AZ7" s="25">
        <v>38231</v>
      </c>
      <c r="BA7" s="25">
        <v>38261</v>
      </c>
      <c r="BB7" s="25">
        <v>38292</v>
      </c>
      <c r="BC7" s="25">
        <v>38322</v>
      </c>
      <c r="BD7" s="25">
        <v>38353</v>
      </c>
      <c r="BE7" s="25">
        <v>38384</v>
      </c>
      <c r="BF7" s="25">
        <v>38412</v>
      </c>
      <c r="BG7" s="25">
        <v>38443</v>
      </c>
      <c r="BH7" s="25">
        <v>38473</v>
      </c>
      <c r="BI7" s="25">
        <v>38504</v>
      </c>
      <c r="BJ7" s="25">
        <v>38534</v>
      </c>
      <c r="BK7" s="25">
        <v>38565</v>
      </c>
      <c r="BL7" s="25">
        <v>38596</v>
      </c>
      <c r="BM7" s="25">
        <v>38626</v>
      </c>
      <c r="BN7" s="25">
        <v>38657</v>
      </c>
      <c r="BO7" s="25">
        <v>38687</v>
      </c>
    </row>
    <row r="8" spans="1:67" ht="13.5" thickBot="1" x14ac:dyDescent="0.25"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</row>
    <row r="9" spans="1:67" ht="13.5" thickBot="1" x14ac:dyDescent="0.25">
      <c r="A9">
        <v>8255</v>
      </c>
      <c r="B9" t="s">
        <v>0</v>
      </c>
      <c r="C9" s="3">
        <v>306000</v>
      </c>
      <c r="D9" s="1">
        <v>32782</v>
      </c>
      <c r="E9" s="1">
        <v>38656</v>
      </c>
      <c r="F9" t="s">
        <v>5</v>
      </c>
      <c r="G9" s="6">
        <v>38291</v>
      </c>
      <c r="H9" s="6"/>
      <c r="I9" s="6"/>
      <c r="J9" s="3">
        <v>306000</v>
      </c>
      <c r="K9" s="3">
        <v>306000</v>
      </c>
      <c r="L9" s="3">
        <v>306000</v>
      </c>
      <c r="M9" s="3">
        <v>306000</v>
      </c>
      <c r="N9" s="3">
        <v>306000</v>
      </c>
      <c r="O9" s="3">
        <v>306000</v>
      </c>
      <c r="P9" s="3">
        <v>306000</v>
      </c>
      <c r="Q9" s="3">
        <v>306000</v>
      </c>
      <c r="R9" s="3">
        <v>306000</v>
      </c>
      <c r="S9" s="3">
        <v>306000</v>
      </c>
      <c r="T9" s="3">
        <v>306000</v>
      </c>
      <c r="U9" s="3">
        <v>306000</v>
      </c>
      <c r="V9" s="3">
        <v>306000</v>
      </c>
      <c r="W9" s="3">
        <v>306000</v>
      </c>
      <c r="X9" s="3">
        <v>306000</v>
      </c>
      <c r="Y9" s="3">
        <v>306000</v>
      </c>
      <c r="Z9" s="3">
        <v>306000</v>
      </c>
      <c r="AA9" s="3">
        <v>306000</v>
      </c>
      <c r="AB9" s="3">
        <v>306000</v>
      </c>
      <c r="AC9" s="3">
        <v>306000</v>
      </c>
      <c r="AD9" s="3">
        <v>306000</v>
      </c>
      <c r="AE9" s="3">
        <v>306000</v>
      </c>
      <c r="AF9" s="3">
        <v>306000</v>
      </c>
      <c r="AG9" s="3">
        <v>306000</v>
      </c>
      <c r="AH9" s="3">
        <v>306000</v>
      </c>
      <c r="AI9" s="3">
        <v>306000</v>
      </c>
      <c r="AJ9" s="3">
        <v>306000</v>
      </c>
      <c r="AK9" s="3">
        <v>306000</v>
      </c>
      <c r="AL9" s="3">
        <v>306000</v>
      </c>
      <c r="AM9" s="3">
        <v>306000</v>
      </c>
      <c r="AN9" s="3">
        <v>306000</v>
      </c>
      <c r="AO9" s="3">
        <v>306000</v>
      </c>
      <c r="AP9" s="3">
        <v>306000</v>
      </c>
      <c r="AQ9" s="3">
        <v>306000</v>
      </c>
      <c r="AR9" s="3">
        <v>306000</v>
      </c>
      <c r="AS9" s="3">
        <v>306000</v>
      </c>
      <c r="AT9" s="3">
        <v>306000</v>
      </c>
      <c r="AU9" s="3">
        <v>306000</v>
      </c>
      <c r="AV9" s="3">
        <v>306000</v>
      </c>
      <c r="AW9" s="3">
        <v>306000</v>
      </c>
      <c r="AX9" s="3">
        <v>306000</v>
      </c>
      <c r="AY9" s="3">
        <v>306000</v>
      </c>
      <c r="AZ9" s="3">
        <v>306000</v>
      </c>
      <c r="BA9" s="67">
        <v>306000</v>
      </c>
      <c r="BB9" s="3">
        <v>306000</v>
      </c>
      <c r="BC9" s="3">
        <v>306000</v>
      </c>
      <c r="BD9" s="3">
        <v>306000</v>
      </c>
      <c r="BE9" s="3">
        <v>306000</v>
      </c>
      <c r="BF9" s="3">
        <v>306000</v>
      </c>
      <c r="BG9" s="3">
        <v>306000</v>
      </c>
      <c r="BH9" s="3">
        <v>306000</v>
      </c>
      <c r="BI9" s="3">
        <v>306000</v>
      </c>
      <c r="BJ9" s="3">
        <v>306000</v>
      </c>
      <c r="BK9" s="3">
        <v>306000</v>
      </c>
      <c r="BL9" s="3">
        <v>306000</v>
      </c>
      <c r="BM9" s="3">
        <v>306000</v>
      </c>
      <c r="BN9" s="66">
        <v>306000</v>
      </c>
      <c r="BO9" s="66">
        <v>306000</v>
      </c>
    </row>
    <row r="10" spans="1:67" x14ac:dyDescent="0.2">
      <c r="A10">
        <v>20747</v>
      </c>
      <c r="B10" t="s">
        <v>6</v>
      </c>
      <c r="C10" s="3">
        <v>10000</v>
      </c>
      <c r="D10" s="1">
        <v>33664</v>
      </c>
      <c r="E10" s="1">
        <v>37315</v>
      </c>
      <c r="F10" t="s">
        <v>5</v>
      </c>
      <c r="G10" s="6">
        <v>36950</v>
      </c>
      <c r="H10" s="6"/>
      <c r="I10" s="6"/>
      <c r="J10" s="3">
        <v>10000</v>
      </c>
      <c r="K10" s="3">
        <v>10000</v>
      </c>
      <c r="L10" s="3">
        <v>10000</v>
      </c>
      <c r="M10" s="3">
        <v>10000</v>
      </c>
      <c r="N10" s="3">
        <v>10000</v>
      </c>
      <c r="O10" s="3">
        <v>10000</v>
      </c>
      <c r="P10" s="3">
        <v>10000</v>
      </c>
      <c r="Q10" s="3">
        <v>10000</v>
      </c>
      <c r="R10" s="3">
        <v>10000</v>
      </c>
      <c r="S10" s="3">
        <v>10000</v>
      </c>
      <c r="T10" s="3">
        <v>10000</v>
      </c>
      <c r="U10" s="12">
        <v>10000</v>
      </c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</row>
    <row r="11" spans="1:67" x14ac:dyDescent="0.2">
      <c r="A11">
        <v>20748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>
        <v>36950</v>
      </c>
      <c r="H11" s="6"/>
      <c r="I11" s="6"/>
      <c r="J11" s="3">
        <v>10000</v>
      </c>
      <c r="K11" s="3">
        <v>10000</v>
      </c>
      <c r="L11" s="3">
        <v>10000</v>
      </c>
      <c r="M11" s="3">
        <v>10000</v>
      </c>
      <c r="N11" s="3">
        <v>10000</v>
      </c>
      <c r="O11" s="3">
        <v>10000</v>
      </c>
      <c r="P11" s="3">
        <v>10000</v>
      </c>
      <c r="Q11" s="3">
        <v>10000</v>
      </c>
      <c r="R11" s="3">
        <v>10000</v>
      </c>
      <c r="S11" s="3">
        <v>10000</v>
      </c>
      <c r="T11" s="3">
        <v>10000</v>
      </c>
      <c r="U11" s="12">
        <v>10000</v>
      </c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</row>
    <row r="12" spans="1:67" x14ac:dyDescent="0.2">
      <c r="A12">
        <v>20822</v>
      </c>
      <c r="B12" t="s">
        <v>7</v>
      </c>
      <c r="C12" s="3">
        <v>25000</v>
      </c>
      <c r="D12" s="1">
        <v>33664</v>
      </c>
      <c r="E12" s="1">
        <v>39141</v>
      </c>
      <c r="F12" t="s">
        <v>5</v>
      </c>
      <c r="G12" s="6">
        <v>38776</v>
      </c>
      <c r="H12" s="6"/>
      <c r="I12" s="6"/>
      <c r="J12" s="3">
        <v>25000</v>
      </c>
      <c r="K12" s="3">
        <v>25000</v>
      </c>
      <c r="L12" s="3">
        <v>25000</v>
      </c>
      <c r="M12" s="3">
        <v>25000</v>
      </c>
      <c r="N12" s="3">
        <v>25000</v>
      </c>
      <c r="O12" s="3">
        <v>25000</v>
      </c>
      <c r="P12" s="3">
        <v>25000</v>
      </c>
      <c r="Q12" s="3">
        <v>25000</v>
      </c>
      <c r="R12" s="3">
        <v>25000</v>
      </c>
      <c r="S12" s="3">
        <v>25000</v>
      </c>
      <c r="T12" s="3">
        <v>25000</v>
      </c>
      <c r="U12" s="3">
        <v>25000</v>
      </c>
      <c r="V12" s="3">
        <v>25000</v>
      </c>
      <c r="W12" s="3">
        <v>25000</v>
      </c>
      <c r="X12" s="3">
        <v>25000</v>
      </c>
      <c r="Y12" s="3">
        <v>25000</v>
      </c>
      <c r="Z12" s="3">
        <v>25000</v>
      </c>
      <c r="AA12" s="3">
        <v>25000</v>
      </c>
      <c r="AB12" s="3">
        <v>25000</v>
      </c>
      <c r="AC12" s="3">
        <v>25000</v>
      </c>
      <c r="AD12" s="3">
        <v>25000</v>
      </c>
      <c r="AE12" s="3">
        <v>25000</v>
      </c>
      <c r="AF12" s="3">
        <v>25000</v>
      </c>
      <c r="AG12" s="3">
        <v>25000</v>
      </c>
      <c r="AH12" s="3">
        <v>25000</v>
      </c>
      <c r="AI12" s="3">
        <v>25000</v>
      </c>
      <c r="AJ12" s="3">
        <v>25000</v>
      </c>
      <c r="AK12" s="3">
        <v>25000</v>
      </c>
      <c r="AL12" s="3">
        <v>25000</v>
      </c>
      <c r="AM12" s="3">
        <v>25000</v>
      </c>
      <c r="AN12" s="3">
        <v>25000</v>
      </c>
      <c r="AO12" s="3">
        <v>25000</v>
      </c>
      <c r="AP12" s="3">
        <v>25000</v>
      </c>
      <c r="AQ12" s="3">
        <v>25000</v>
      </c>
      <c r="AR12" s="3">
        <v>25000</v>
      </c>
      <c r="AS12" s="3">
        <v>25000</v>
      </c>
      <c r="AT12" s="3">
        <v>25000</v>
      </c>
      <c r="AU12" s="3">
        <v>25000</v>
      </c>
      <c r="AV12" s="3">
        <v>25000</v>
      </c>
      <c r="AW12" s="3">
        <v>25000</v>
      </c>
      <c r="AX12" s="3">
        <v>25000</v>
      </c>
      <c r="AY12" s="3">
        <v>25000</v>
      </c>
      <c r="AZ12" s="3">
        <v>25000</v>
      </c>
      <c r="BA12" s="3">
        <v>25000</v>
      </c>
      <c r="BB12" s="3">
        <v>25000</v>
      </c>
      <c r="BC12" s="3">
        <v>25000</v>
      </c>
      <c r="BD12" s="3">
        <v>25000</v>
      </c>
      <c r="BE12" s="3">
        <v>25000</v>
      </c>
      <c r="BF12" s="3">
        <v>25000</v>
      </c>
      <c r="BG12" s="3">
        <v>25000</v>
      </c>
      <c r="BH12" s="3">
        <v>25000</v>
      </c>
      <c r="BI12" s="3">
        <v>25000</v>
      </c>
      <c r="BJ12" s="3">
        <v>25000</v>
      </c>
      <c r="BK12" s="3">
        <v>25000</v>
      </c>
      <c r="BL12" s="3">
        <v>25000</v>
      </c>
      <c r="BM12" s="3">
        <v>25000</v>
      </c>
      <c r="BN12" s="3">
        <v>25000</v>
      </c>
      <c r="BO12" s="3">
        <v>25000</v>
      </c>
    </row>
    <row r="13" spans="1:67" x14ac:dyDescent="0.2">
      <c r="A13">
        <v>21165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6"/>
      <c r="I13" s="6"/>
      <c r="J13" s="3">
        <v>150000</v>
      </c>
      <c r="K13" s="3">
        <v>150000</v>
      </c>
      <c r="L13" s="3">
        <v>150000</v>
      </c>
      <c r="M13" s="3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3">
        <v>150000</v>
      </c>
      <c r="BH13" s="3">
        <v>150000</v>
      </c>
      <c r="BI13" s="3">
        <v>150000</v>
      </c>
      <c r="BJ13" s="3">
        <v>150000</v>
      </c>
      <c r="BK13" s="3">
        <v>150000</v>
      </c>
      <c r="BL13" s="3">
        <v>150000</v>
      </c>
      <c r="BM13" s="3">
        <v>150000</v>
      </c>
      <c r="BN13" s="3">
        <v>150000</v>
      </c>
      <c r="BO13" s="3">
        <v>150000</v>
      </c>
    </row>
    <row r="14" spans="1:67" x14ac:dyDescent="0.2">
      <c r="A14">
        <v>25071</v>
      </c>
      <c r="B14" t="s">
        <v>54</v>
      </c>
      <c r="C14" s="3">
        <v>90000</v>
      </c>
      <c r="D14" s="1">
        <v>35400</v>
      </c>
      <c r="E14" s="1">
        <v>39782</v>
      </c>
      <c r="F14" t="s">
        <v>5</v>
      </c>
      <c r="G14" s="6">
        <v>39416</v>
      </c>
      <c r="H14" s="6"/>
      <c r="I14" s="6"/>
      <c r="J14" s="3">
        <v>90000</v>
      </c>
      <c r="K14" s="3">
        <v>90000</v>
      </c>
      <c r="L14" s="3">
        <v>90000</v>
      </c>
      <c r="M14" s="3">
        <v>90000</v>
      </c>
      <c r="N14" s="3">
        <v>90000</v>
      </c>
      <c r="O14" s="3">
        <v>90000</v>
      </c>
      <c r="P14" s="3">
        <v>90000</v>
      </c>
      <c r="Q14" s="3">
        <v>90000</v>
      </c>
      <c r="R14" s="3">
        <v>90000</v>
      </c>
      <c r="S14" s="3">
        <v>90000</v>
      </c>
      <c r="T14" s="3">
        <v>90000</v>
      </c>
      <c r="U14" s="3">
        <v>90000</v>
      </c>
      <c r="V14" s="3">
        <v>90000</v>
      </c>
      <c r="W14" s="3">
        <v>90000</v>
      </c>
      <c r="X14" s="3">
        <v>90000</v>
      </c>
      <c r="Y14" s="3">
        <v>90000</v>
      </c>
      <c r="Z14" s="3">
        <v>90000</v>
      </c>
      <c r="AA14" s="3">
        <v>90000</v>
      </c>
      <c r="AB14" s="3">
        <v>90000</v>
      </c>
      <c r="AC14" s="3">
        <v>90000</v>
      </c>
      <c r="AD14" s="3">
        <v>90000</v>
      </c>
      <c r="AE14" s="3">
        <v>90000</v>
      </c>
      <c r="AF14" s="3">
        <v>90000</v>
      </c>
      <c r="AG14" s="3">
        <v>90000</v>
      </c>
      <c r="AH14" s="3">
        <v>90000</v>
      </c>
      <c r="AI14" s="3">
        <v>90000</v>
      </c>
      <c r="AJ14" s="3">
        <v>90000</v>
      </c>
      <c r="AK14" s="3">
        <v>90000</v>
      </c>
      <c r="AL14" s="3">
        <v>90000</v>
      </c>
      <c r="AM14" s="3">
        <v>90000</v>
      </c>
      <c r="AN14" s="3">
        <v>90000</v>
      </c>
      <c r="AO14" s="3">
        <v>90000</v>
      </c>
      <c r="AP14" s="3">
        <v>90000</v>
      </c>
      <c r="AQ14" s="3">
        <v>90000</v>
      </c>
      <c r="AR14" s="3">
        <v>90000</v>
      </c>
      <c r="AS14" s="3">
        <v>90000</v>
      </c>
      <c r="AT14" s="3">
        <v>90000</v>
      </c>
      <c r="AU14" s="3">
        <v>90000</v>
      </c>
      <c r="AV14" s="3">
        <v>90000</v>
      </c>
      <c r="AW14" s="3">
        <v>90000</v>
      </c>
      <c r="AX14" s="3">
        <v>90000</v>
      </c>
      <c r="AY14" s="3">
        <v>90000</v>
      </c>
      <c r="AZ14" s="3">
        <v>90000</v>
      </c>
      <c r="BA14" s="3">
        <v>90000</v>
      </c>
      <c r="BB14" s="3">
        <v>90000</v>
      </c>
      <c r="BC14" s="3">
        <v>90000</v>
      </c>
      <c r="BD14" s="3">
        <v>90000</v>
      </c>
      <c r="BE14" s="3">
        <v>90000</v>
      </c>
      <c r="BF14" s="3">
        <v>90000</v>
      </c>
      <c r="BG14" s="3">
        <v>90000</v>
      </c>
      <c r="BH14" s="3">
        <v>90000</v>
      </c>
      <c r="BI14" s="3">
        <v>90000</v>
      </c>
      <c r="BJ14" s="3">
        <v>90000</v>
      </c>
      <c r="BK14" s="3">
        <v>90000</v>
      </c>
      <c r="BL14" s="3">
        <v>90000</v>
      </c>
      <c r="BM14" s="3">
        <v>90000</v>
      </c>
      <c r="BN14" s="3">
        <v>90000</v>
      </c>
      <c r="BO14" s="3">
        <v>90000</v>
      </c>
    </row>
    <row r="15" spans="1:67" ht="13.5" thickBot="1" x14ac:dyDescent="0.25">
      <c r="A15">
        <v>24670</v>
      </c>
      <c r="B15" t="s">
        <v>23</v>
      </c>
      <c r="C15" s="3">
        <v>10000</v>
      </c>
      <c r="D15" s="1">
        <v>35490</v>
      </c>
      <c r="E15" s="1">
        <v>39172</v>
      </c>
      <c r="F15" t="s">
        <v>5</v>
      </c>
      <c r="G15" s="6">
        <v>38807</v>
      </c>
      <c r="H15" s="6"/>
      <c r="I15" s="6"/>
      <c r="J15" s="3">
        <v>10000</v>
      </c>
      <c r="K15" s="3">
        <v>10000</v>
      </c>
      <c r="L15" s="3">
        <v>10000</v>
      </c>
      <c r="M15" s="3">
        <v>10000</v>
      </c>
      <c r="N15" s="3">
        <v>10000</v>
      </c>
      <c r="O15" s="3">
        <v>10000</v>
      </c>
      <c r="P15" s="3">
        <v>10000</v>
      </c>
      <c r="Q15" s="3">
        <v>10000</v>
      </c>
      <c r="R15" s="3">
        <v>10000</v>
      </c>
      <c r="S15" s="3">
        <v>10000</v>
      </c>
      <c r="T15" s="3">
        <v>10000</v>
      </c>
      <c r="U15" s="3">
        <v>10000</v>
      </c>
      <c r="V15" s="3">
        <v>10000</v>
      </c>
      <c r="W15" s="3">
        <v>10000</v>
      </c>
      <c r="X15" s="3">
        <v>10000</v>
      </c>
      <c r="Y15" s="3">
        <v>10000</v>
      </c>
      <c r="Z15" s="3">
        <v>10000</v>
      </c>
      <c r="AA15" s="3">
        <v>10000</v>
      </c>
      <c r="AB15" s="3">
        <v>10000</v>
      </c>
      <c r="AC15" s="3">
        <v>10000</v>
      </c>
      <c r="AD15" s="3">
        <v>10000</v>
      </c>
      <c r="AE15" s="3">
        <v>10000</v>
      </c>
      <c r="AF15" s="3">
        <v>10000</v>
      </c>
      <c r="AG15" s="3">
        <v>10000</v>
      </c>
      <c r="AH15" s="3">
        <v>10000</v>
      </c>
      <c r="AI15" s="3">
        <v>10000</v>
      </c>
      <c r="AJ15" s="3">
        <v>10000</v>
      </c>
      <c r="AK15" s="3">
        <v>10000</v>
      </c>
      <c r="AL15" s="3">
        <v>10000</v>
      </c>
      <c r="AM15" s="3">
        <v>10000</v>
      </c>
      <c r="AN15" s="3">
        <v>10000</v>
      </c>
      <c r="AO15" s="3">
        <v>10000</v>
      </c>
      <c r="AP15" s="3">
        <v>10000</v>
      </c>
      <c r="AQ15" s="3">
        <v>10000</v>
      </c>
      <c r="AR15" s="3">
        <v>10000</v>
      </c>
      <c r="AS15" s="3">
        <v>10000</v>
      </c>
      <c r="AT15" s="3">
        <v>10000</v>
      </c>
      <c r="AU15" s="3">
        <v>10000</v>
      </c>
      <c r="AV15" s="3">
        <v>10000</v>
      </c>
      <c r="AW15" s="3">
        <v>10000</v>
      </c>
      <c r="AX15" s="3">
        <v>10000</v>
      </c>
      <c r="AY15" s="3">
        <v>10000</v>
      </c>
      <c r="AZ15" s="3">
        <v>10000</v>
      </c>
      <c r="BA15" s="3">
        <v>10000</v>
      </c>
      <c r="BB15" s="3">
        <v>10000</v>
      </c>
      <c r="BC15" s="3">
        <v>10000</v>
      </c>
      <c r="BD15" s="3">
        <v>10000</v>
      </c>
      <c r="BE15" s="3">
        <v>10000</v>
      </c>
      <c r="BF15" s="3">
        <v>10000</v>
      </c>
      <c r="BG15" s="3">
        <v>10000</v>
      </c>
      <c r="BH15" s="3">
        <v>10000</v>
      </c>
      <c r="BI15" s="3">
        <v>10000</v>
      </c>
      <c r="BJ15" s="3">
        <v>10000</v>
      </c>
      <c r="BK15" s="3">
        <v>10000</v>
      </c>
      <c r="BL15" s="3">
        <v>10000</v>
      </c>
      <c r="BM15" s="3">
        <v>10000</v>
      </c>
      <c r="BN15" s="3">
        <v>10000</v>
      </c>
      <c r="BO15" s="3">
        <v>10000</v>
      </c>
    </row>
    <row r="16" spans="1:67" ht="13.5" thickBot="1" x14ac:dyDescent="0.25">
      <c r="A16">
        <v>25700</v>
      </c>
      <c r="B16" t="s">
        <v>54</v>
      </c>
      <c r="C16" s="3">
        <v>25000</v>
      </c>
      <c r="D16" s="1">
        <v>35796</v>
      </c>
      <c r="E16" s="1">
        <v>37621</v>
      </c>
      <c r="F16" t="s">
        <v>5</v>
      </c>
      <c r="G16" s="6">
        <v>37256</v>
      </c>
      <c r="H16" s="6"/>
      <c r="I16" s="6"/>
      <c r="J16" s="3">
        <v>25000</v>
      </c>
      <c r="K16" s="3">
        <v>25000</v>
      </c>
      <c r="L16" s="3">
        <v>25000</v>
      </c>
      <c r="M16" s="3">
        <v>25000</v>
      </c>
      <c r="N16" s="3">
        <v>25000</v>
      </c>
      <c r="O16" s="3">
        <v>25000</v>
      </c>
      <c r="P16" s="3">
        <v>25000</v>
      </c>
      <c r="Q16" s="3">
        <v>25000</v>
      </c>
      <c r="R16" s="3">
        <v>25000</v>
      </c>
      <c r="S16" s="67">
        <v>25000</v>
      </c>
      <c r="T16" s="3">
        <v>25000</v>
      </c>
      <c r="U16" s="3">
        <v>25000</v>
      </c>
      <c r="V16" s="3">
        <v>25000</v>
      </c>
      <c r="W16" s="3">
        <v>25000</v>
      </c>
      <c r="X16" s="3">
        <v>25000</v>
      </c>
      <c r="Y16" s="3">
        <v>25000</v>
      </c>
      <c r="Z16" s="3">
        <v>25000</v>
      </c>
      <c r="AA16" s="3">
        <v>25000</v>
      </c>
      <c r="AB16" s="3">
        <v>25000</v>
      </c>
      <c r="AC16" s="3">
        <v>25000</v>
      </c>
      <c r="AD16" s="3">
        <v>25000</v>
      </c>
      <c r="AE16" s="64">
        <v>25000</v>
      </c>
      <c r="AF16" s="65">
        <v>25000</v>
      </c>
      <c r="AG16" s="65">
        <v>25000</v>
      </c>
      <c r="AH16" s="65">
        <v>25000</v>
      </c>
      <c r="AI16" s="65">
        <v>25000</v>
      </c>
      <c r="AJ16" s="65">
        <v>25000</v>
      </c>
      <c r="AK16" s="65">
        <v>25000</v>
      </c>
      <c r="AL16" s="65">
        <v>25000</v>
      </c>
      <c r="AM16" s="65">
        <v>25000</v>
      </c>
      <c r="AN16" s="65">
        <v>25000</v>
      </c>
      <c r="AO16" s="65">
        <v>25000</v>
      </c>
      <c r="AP16" s="65">
        <v>25000</v>
      </c>
      <c r="AQ16" s="65">
        <v>25000</v>
      </c>
      <c r="AR16" s="65">
        <v>25000</v>
      </c>
      <c r="AS16" s="65">
        <v>25000</v>
      </c>
      <c r="AT16" s="65">
        <v>25000</v>
      </c>
      <c r="AU16" s="65">
        <v>25000</v>
      </c>
      <c r="AV16" s="65">
        <v>25000</v>
      </c>
      <c r="AW16" s="65">
        <v>25000</v>
      </c>
      <c r="AX16" s="65">
        <v>25000</v>
      </c>
      <c r="AY16" s="65">
        <v>25000</v>
      </c>
      <c r="AZ16" s="65">
        <v>25000</v>
      </c>
      <c r="BA16" s="65">
        <v>25000</v>
      </c>
      <c r="BB16" s="65">
        <v>25000</v>
      </c>
      <c r="BC16" s="65">
        <v>25000</v>
      </c>
      <c r="BD16" s="65">
        <v>25000</v>
      </c>
      <c r="BE16" s="65">
        <v>25000</v>
      </c>
      <c r="BF16" s="65">
        <v>25000</v>
      </c>
      <c r="BG16" s="65">
        <v>25000</v>
      </c>
      <c r="BH16" s="65">
        <v>25000</v>
      </c>
      <c r="BI16" s="65">
        <v>25000</v>
      </c>
      <c r="BJ16" s="65">
        <v>25000</v>
      </c>
      <c r="BK16" s="65">
        <v>25000</v>
      </c>
      <c r="BL16" s="65">
        <v>25000</v>
      </c>
      <c r="BM16" s="65">
        <v>25000</v>
      </c>
      <c r="BN16" s="65">
        <v>25000</v>
      </c>
      <c r="BO16" s="65">
        <v>25000</v>
      </c>
    </row>
    <row r="17" spans="1:67" ht="13.5" thickBot="1" x14ac:dyDescent="0.25">
      <c r="A17">
        <v>25841</v>
      </c>
      <c r="B17" t="s">
        <v>14</v>
      </c>
      <c r="C17" s="3">
        <v>40000</v>
      </c>
      <c r="D17" s="1">
        <v>35827</v>
      </c>
      <c r="E17" s="1">
        <v>37560</v>
      </c>
      <c r="F17" t="s">
        <v>5</v>
      </c>
      <c r="G17" s="6">
        <v>37195</v>
      </c>
      <c r="H17" s="6"/>
      <c r="I17" s="6"/>
      <c r="J17" s="3">
        <v>40000</v>
      </c>
      <c r="K17" s="3">
        <v>40000</v>
      </c>
      <c r="L17" s="3">
        <v>40000</v>
      </c>
      <c r="M17" s="3">
        <v>40000</v>
      </c>
      <c r="N17" s="3">
        <v>40000</v>
      </c>
      <c r="O17" s="3">
        <v>40000</v>
      </c>
      <c r="P17" s="3">
        <v>40000</v>
      </c>
      <c r="Q17" s="67">
        <v>40000</v>
      </c>
      <c r="R17" s="3">
        <v>40000</v>
      </c>
      <c r="S17" s="3">
        <v>40000</v>
      </c>
      <c r="T17" s="3">
        <v>40000</v>
      </c>
      <c r="U17" s="3">
        <v>40000</v>
      </c>
      <c r="V17" s="3">
        <v>40000</v>
      </c>
      <c r="W17" s="3">
        <v>40000</v>
      </c>
      <c r="X17" s="3">
        <v>40000</v>
      </c>
      <c r="Y17" s="3">
        <v>40000</v>
      </c>
      <c r="Z17" s="3">
        <v>40000</v>
      </c>
      <c r="AA17" s="3">
        <v>40000</v>
      </c>
      <c r="AB17" s="3">
        <v>40000</v>
      </c>
      <c r="AC17" s="3">
        <v>40000</v>
      </c>
      <c r="AD17" s="66">
        <v>40000</v>
      </c>
      <c r="AE17" s="66">
        <v>40000</v>
      </c>
      <c r="AF17" s="66">
        <v>40000</v>
      </c>
      <c r="AG17" s="66">
        <v>40000</v>
      </c>
      <c r="AH17" s="66">
        <v>40000</v>
      </c>
      <c r="AI17" s="66">
        <v>40000</v>
      </c>
      <c r="AJ17" s="66">
        <v>40000</v>
      </c>
      <c r="AK17" s="66">
        <v>40000</v>
      </c>
      <c r="AL17" s="66">
        <v>40000</v>
      </c>
      <c r="AM17" s="66">
        <v>40000</v>
      </c>
      <c r="AN17" s="66">
        <v>40000</v>
      </c>
      <c r="AO17" s="66">
        <v>40000</v>
      </c>
      <c r="AP17" s="66">
        <v>40000</v>
      </c>
      <c r="AQ17" s="66">
        <v>40000</v>
      </c>
      <c r="AR17" s="66">
        <v>40000</v>
      </c>
      <c r="AS17" s="66">
        <v>40000</v>
      </c>
      <c r="AT17" s="66">
        <v>40000</v>
      </c>
      <c r="AU17" s="66">
        <v>40000</v>
      </c>
      <c r="AV17" s="66">
        <v>40000</v>
      </c>
      <c r="AW17" s="66">
        <v>40000</v>
      </c>
      <c r="AX17" s="66">
        <v>40000</v>
      </c>
      <c r="AY17" s="66">
        <v>40000</v>
      </c>
      <c r="AZ17" s="66">
        <v>40000</v>
      </c>
      <c r="BA17" s="66">
        <v>40000</v>
      </c>
      <c r="BB17" s="66">
        <v>40000</v>
      </c>
      <c r="BC17" s="66">
        <v>40000</v>
      </c>
      <c r="BD17" s="66">
        <v>40000</v>
      </c>
      <c r="BE17" s="66">
        <v>40000</v>
      </c>
      <c r="BF17" s="66">
        <v>40000</v>
      </c>
      <c r="BG17" s="66">
        <v>40000</v>
      </c>
      <c r="BH17" s="66">
        <v>40000</v>
      </c>
      <c r="BI17" s="66">
        <v>40000</v>
      </c>
      <c r="BJ17" s="66">
        <v>40000</v>
      </c>
      <c r="BK17" s="66">
        <v>40000</v>
      </c>
      <c r="BL17" s="66">
        <v>40000</v>
      </c>
      <c r="BM17" s="66">
        <v>40000</v>
      </c>
      <c r="BN17" s="66">
        <v>40000</v>
      </c>
      <c r="BO17" s="66">
        <v>40000</v>
      </c>
    </row>
    <row r="18" spans="1:67" ht="13.5" thickBot="1" x14ac:dyDescent="0.25">
      <c r="A18">
        <v>25924</v>
      </c>
      <c r="B18" t="s">
        <v>30</v>
      </c>
      <c r="C18" s="3">
        <v>20000</v>
      </c>
      <c r="D18" s="1">
        <v>35855</v>
      </c>
      <c r="E18" s="1">
        <v>39141</v>
      </c>
      <c r="F18" t="s">
        <v>5</v>
      </c>
      <c r="G18" s="6">
        <v>38776</v>
      </c>
      <c r="H18" s="6"/>
      <c r="I18" s="6"/>
      <c r="J18" s="3">
        <v>20000</v>
      </c>
      <c r="K18" s="3">
        <v>20000</v>
      </c>
      <c r="L18" s="3">
        <v>20000</v>
      </c>
      <c r="M18" s="3">
        <v>20000</v>
      </c>
      <c r="N18" s="3">
        <v>20000</v>
      </c>
      <c r="O18" s="3">
        <v>20000</v>
      </c>
      <c r="P18" s="3">
        <v>20000</v>
      </c>
      <c r="Q18" s="3">
        <v>20000</v>
      </c>
      <c r="R18" s="3">
        <v>20000</v>
      </c>
      <c r="S18" s="3">
        <v>20000</v>
      </c>
      <c r="T18" s="3">
        <v>20000</v>
      </c>
      <c r="U18" s="3">
        <v>20000</v>
      </c>
      <c r="V18" s="3">
        <v>20000</v>
      </c>
      <c r="W18" s="3">
        <v>20000</v>
      </c>
      <c r="X18" s="3">
        <v>20000</v>
      </c>
      <c r="Y18" s="3">
        <v>20000</v>
      </c>
      <c r="Z18" s="3">
        <v>20000</v>
      </c>
      <c r="AA18" s="3">
        <v>20000</v>
      </c>
      <c r="AB18" s="3">
        <v>20000</v>
      </c>
      <c r="AC18" s="3">
        <v>20000</v>
      </c>
      <c r="AD18" s="3">
        <v>20000</v>
      </c>
      <c r="AE18" s="3">
        <v>20000</v>
      </c>
      <c r="AF18" s="3">
        <v>20000</v>
      </c>
      <c r="AG18" s="3">
        <v>20000</v>
      </c>
      <c r="AH18" s="3">
        <v>20000</v>
      </c>
      <c r="AI18" s="3">
        <v>20000</v>
      </c>
      <c r="AJ18" s="3">
        <v>20000</v>
      </c>
      <c r="AK18" s="3">
        <v>20000</v>
      </c>
      <c r="AL18" s="3">
        <v>20000</v>
      </c>
      <c r="AM18" s="3">
        <v>20000</v>
      </c>
      <c r="AN18" s="3">
        <v>20000</v>
      </c>
      <c r="AO18" s="3">
        <v>20000</v>
      </c>
      <c r="AP18" s="3">
        <v>20000</v>
      </c>
      <c r="AQ18" s="3">
        <v>20000</v>
      </c>
      <c r="AR18" s="3">
        <v>20000</v>
      </c>
      <c r="AS18" s="3">
        <v>20000</v>
      </c>
      <c r="AT18" s="3">
        <v>20000</v>
      </c>
      <c r="AU18" s="3">
        <v>20000</v>
      </c>
      <c r="AV18" s="3">
        <v>20000</v>
      </c>
      <c r="AW18" s="3">
        <v>20000</v>
      </c>
      <c r="AX18" s="3">
        <v>20000</v>
      </c>
      <c r="AY18" s="3">
        <v>20000</v>
      </c>
      <c r="AZ18" s="3">
        <v>20000</v>
      </c>
      <c r="BA18" s="3">
        <v>20000</v>
      </c>
      <c r="BB18" s="3">
        <v>20000</v>
      </c>
      <c r="BC18" s="3">
        <v>20000</v>
      </c>
      <c r="BD18" s="3">
        <v>20000</v>
      </c>
      <c r="BE18" s="3">
        <v>20000</v>
      </c>
      <c r="BF18" s="3">
        <v>20000</v>
      </c>
      <c r="BG18" s="3">
        <v>20000</v>
      </c>
      <c r="BH18" s="3">
        <v>20000</v>
      </c>
      <c r="BI18" s="3">
        <v>20000</v>
      </c>
      <c r="BJ18" s="3">
        <v>20000</v>
      </c>
      <c r="BK18" s="3">
        <v>20000</v>
      </c>
      <c r="BL18" s="3">
        <v>20000</v>
      </c>
      <c r="BM18" s="3">
        <v>20000</v>
      </c>
      <c r="BN18" s="3">
        <v>20000</v>
      </c>
      <c r="BO18" s="3">
        <v>20000</v>
      </c>
    </row>
    <row r="19" spans="1:67" ht="13.5" thickBot="1" x14ac:dyDescent="0.25">
      <c r="A19">
        <v>26125</v>
      </c>
      <c r="B19" t="s">
        <v>32</v>
      </c>
      <c r="C19" s="3">
        <v>8600</v>
      </c>
      <c r="D19" s="1">
        <v>35947</v>
      </c>
      <c r="E19" s="1">
        <v>37772</v>
      </c>
      <c r="F19" t="s">
        <v>5</v>
      </c>
      <c r="G19" s="6">
        <v>37407</v>
      </c>
      <c r="H19" s="6"/>
      <c r="I19" s="6"/>
      <c r="J19" s="3">
        <v>8600</v>
      </c>
      <c r="K19" s="3">
        <v>8600</v>
      </c>
      <c r="L19" s="3">
        <v>8600</v>
      </c>
      <c r="M19" s="3">
        <v>8600</v>
      </c>
      <c r="N19" s="3">
        <v>8600</v>
      </c>
      <c r="O19" s="3">
        <v>8600</v>
      </c>
      <c r="P19" s="3">
        <v>8600</v>
      </c>
      <c r="Q19" s="3">
        <v>8600</v>
      </c>
      <c r="R19" s="3">
        <v>8600</v>
      </c>
      <c r="S19" s="3">
        <v>8600</v>
      </c>
      <c r="T19" s="3">
        <v>8600</v>
      </c>
      <c r="U19" s="3">
        <v>8600</v>
      </c>
      <c r="V19" s="3">
        <v>8600</v>
      </c>
      <c r="W19" s="3">
        <v>8600</v>
      </c>
      <c r="X19" s="67">
        <v>8600</v>
      </c>
      <c r="Y19" s="3">
        <v>8600</v>
      </c>
      <c r="Z19" s="3">
        <v>8600</v>
      </c>
      <c r="AA19" s="3">
        <v>8600</v>
      </c>
      <c r="AB19" s="3">
        <v>8600</v>
      </c>
      <c r="AC19" s="3">
        <v>8600</v>
      </c>
      <c r="AD19" s="3">
        <v>8600</v>
      </c>
      <c r="AE19" s="3">
        <v>8600</v>
      </c>
      <c r="AF19" s="3">
        <v>8600</v>
      </c>
      <c r="AG19" s="3">
        <v>8600</v>
      </c>
      <c r="AH19" s="3">
        <v>8600</v>
      </c>
      <c r="AI19" s="3">
        <v>8600</v>
      </c>
      <c r="AJ19" s="3">
        <v>8600</v>
      </c>
      <c r="AK19" s="66">
        <v>8600</v>
      </c>
      <c r="AL19" s="66">
        <v>8600</v>
      </c>
      <c r="AM19" s="66">
        <v>8600</v>
      </c>
      <c r="AN19" s="66">
        <v>8600</v>
      </c>
      <c r="AO19" s="66">
        <v>8600</v>
      </c>
      <c r="AP19" s="66">
        <v>8600</v>
      </c>
      <c r="AQ19" s="66">
        <v>8600</v>
      </c>
      <c r="AR19" s="66">
        <v>8600</v>
      </c>
      <c r="AS19" s="66">
        <v>8600</v>
      </c>
      <c r="AT19" s="66">
        <v>8600</v>
      </c>
      <c r="AU19" s="66">
        <v>8600</v>
      </c>
      <c r="AV19" s="66">
        <v>8600</v>
      </c>
      <c r="AW19" s="66">
        <v>8600</v>
      </c>
      <c r="AX19" s="66">
        <v>8600</v>
      </c>
      <c r="AY19" s="66">
        <v>8600</v>
      </c>
      <c r="AZ19" s="66">
        <v>8600</v>
      </c>
      <c r="BA19" s="66">
        <v>8600</v>
      </c>
      <c r="BB19" s="66">
        <v>8600</v>
      </c>
      <c r="BC19" s="66">
        <v>8600</v>
      </c>
      <c r="BD19" s="66">
        <v>8600</v>
      </c>
      <c r="BE19" s="66">
        <v>8600</v>
      </c>
      <c r="BF19" s="66">
        <v>8600</v>
      </c>
      <c r="BG19" s="66">
        <v>8600</v>
      </c>
      <c r="BH19" s="66">
        <v>8600</v>
      </c>
      <c r="BI19" s="66">
        <v>8600</v>
      </c>
      <c r="BJ19" s="66">
        <v>8600</v>
      </c>
      <c r="BK19" s="66">
        <v>8600</v>
      </c>
      <c r="BL19" s="66">
        <v>8600</v>
      </c>
      <c r="BM19" s="66">
        <v>8600</v>
      </c>
      <c r="BN19" s="66">
        <v>8600</v>
      </c>
      <c r="BO19" s="66">
        <v>8600</v>
      </c>
    </row>
    <row r="20" spans="1:67" ht="13.5" thickBot="1" x14ac:dyDescent="0.25">
      <c r="A20">
        <v>26490</v>
      </c>
      <c r="B20" t="s">
        <v>62</v>
      </c>
      <c r="C20" s="3">
        <v>70000</v>
      </c>
      <c r="D20" s="1">
        <v>36100</v>
      </c>
      <c r="E20" s="1">
        <v>37925</v>
      </c>
      <c r="F20" t="s">
        <v>5</v>
      </c>
      <c r="G20" s="6">
        <v>37560</v>
      </c>
      <c r="H20" s="6"/>
      <c r="I20" s="6"/>
      <c r="J20" s="3">
        <v>70000</v>
      </c>
      <c r="K20" s="3">
        <v>70000</v>
      </c>
      <c r="L20" s="3">
        <v>70000</v>
      </c>
      <c r="M20" s="3">
        <v>70000</v>
      </c>
      <c r="N20" s="3">
        <v>70000</v>
      </c>
      <c r="O20" s="3">
        <v>70000</v>
      </c>
      <c r="P20" s="3">
        <v>70000</v>
      </c>
      <c r="Q20" s="3">
        <v>70000</v>
      </c>
      <c r="R20" s="3">
        <v>70000</v>
      </c>
      <c r="S20" s="3">
        <v>70000</v>
      </c>
      <c r="T20" s="3">
        <v>70000</v>
      </c>
      <c r="U20" s="3">
        <v>70000</v>
      </c>
      <c r="V20" s="3">
        <v>70000</v>
      </c>
      <c r="W20" s="3">
        <v>70000</v>
      </c>
      <c r="X20" s="3">
        <v>70000</v>
      </c>
      <c r="Y20" s="3">
        <v>70000</v>
      </c>
      <c r="Z20" s="3">
        <v>70000</v>
      </c>
      <c r="AA20" s="3">
        <v>70000</v>
      </c>
      <c r="AB20" s="3">
        <v>70000</v>
      </c>
      <c r="AC20" s="67">
        <v>70000</v>
      </c>
      <c r="AD20" s="3">
        <v>70000</v>
      </c>
      <c r="AE20" s="3">
        <v>70000</v>
      </c>
      <c r="AF20" s="3">
        <v>70000</v>
      </c>
      <c r="AG20" s="3">
        <v>70000</v>
      </c>
      <c r="AH20" s="3">
        <v>70000</v>
      </c>
      <c r="AI20" s="3">
        <v>70000</v>
      </c>
      <c r="AJ20" s="3">
        <v>70000</v>
      </c>
      <c r="AK20" s="3">
        <v>70000</v>
      </c>
      <c r="AL20" s="3">
        <v>70000</v>
      </c>
      <c r="AM20" s="3">
        <v>70000</v>
      </c>
      <c r="AN20" s="3">
        <v>70000</v>
      </c>
      <c r="AO20" s="3">
        <v>70000</v>
      </c>
      <c r="AP20" s="66">
        <v>70000</v>
      </c>
      <c r="AQ20" s="66">
        <v>70000</v>
      </c>
      <c r="AR20" s="66">
        <v>70000</v>
      </c>
      <c r="AS20" s="66">
        <v>70000</v>
      </c>
      <c r="AT20" s="66">
        <v>70000</v>
      </c>
      <c r="AU20" s="66">
        <v>70000</v>
      </c>
      <c r="AV20" s="66">
        <v>70000</v>
      </c>
      <c r="AW20" s="66">
        <v>70000</v>
      </c>
      <c r="AX20" s="66">
        <v>70000</v>
      </c>
      <c r="AY20" s="66">
        <v>70000</v>
      </c>
      <c r="AZ20" s="66">
        <v>70000</v>
      </c>
      <c r="BA20" s="66">
        <v>70000</v>
      </c>
      <c r="BB20" s="66">
        <v>70000</v>
      </c>
      <c r="BC20" s="66">
        <v>70000</v>
      </c>
      <c r="BD20" s="66">
        <v>70000</v>
      </c>
      <c r="BE20" s="66">
        <v>70000</v>
      </c>
      <c r="BF20" s="66">
        <v>70000</v>
      </c>
      <c r="BG20" s="66">
        <v>70000</v>
      </c>
      <c r="BH20" s="66">
        <v>70000</v>
      </c>
      <c r="BI20" s="66">
        <v>70000</v>
      </c>
      <c r="BJ20" s="66">
        <v>70000</v>
      </c>
      <c r="BK20" s="66">
        <v>70000</v>
      </c>
      <c r="BL20" s="66">
        <v>70000</v>
      </c>
      <c r="BM20" s="66">
        <v>70000</v>
      </c>
      <c r="BN20" s="66">
        <v>70000</v>
      </c>
      <c r="BO20" s="66">
        <v>70000</v>
      </c>
    </row>
    <row r="21" spans="1:67" ht="13.5" thickBot="1" x14ac:dyDescent="0.25">
      <c r="A21">
        <v>26511</v>
      </c>
      <c r="B21" t="s">
        <v>14</v>
      </c>
      <c r="C21" s="3">
        <v>21000</v>
      </c>
      <c r="D21" s="1">
        <v>36100</v>
      </c>
      <c r="E21" s="1">
        <v>37560</v>
      </c>
      <c r="F21" s="1" t="s">
        <v>5</v>
      </c>
      <c r="G21" s="6">
        <v>37195</v>
      </c>
      <c r="H21" s="6"/>
      <c r="I21" s="6"/>
      <c r="J21" s="3">
        <v>21000</v>
      </c>
      <c r="K21" s="3">
        <v>21000</v>
      </c>
      <c r="L21" s="3">
        <v>21000</v>
      </c>
      <c r="M21" s="3">
        <v>21000</v>
      </c>
      <c r="N21" s="3">
        <v>21000</v>
      </c>
      <c r="O21" s="3">
        <v>21000</v>
      </c>
      <c r="P21" s="3">
        <v>21000</v>
      </c>
      <c r="Q21" s="67">
        <v>21000</v>
      </c>
      <c r="R21" s="3">
        <v>21000</v>
      </c>
      <c r="S21" s="3">
        <v>21000</v>
      </c>
      <c r="T21" s="3">
        <v>21000</v>
      </c>
      <c r="U21" s="3">
        <v>21000</v>
      </c>
      <c r="V21" s="3">
        <v>21000</v>
      </c>
      <c r="W21" s="3">
        <v>21000</v>
      </c>
      <c r="X21" s="3">
        <v>21000</v>
      </c>
      <c r="Y21" s="3">
        <v>21000</v>
      </c>
      <c r="Z21" s="3">
        <v>21000</v>
      </c>
      <c r="AA21" s="3">
        <v>21000</v>
      </c>
      <c r="AB21" s="3">
        <v>21000</v>
      </c>
      <c r="AC21" s="3">
        <v>21000</v>
      </c>
      <c r="AD21" s="66">
        <v>21000</v>
      </c>
      <c r="AE21" s="66">
        <v>21000</v>
      </c>
      <c r="AF21" s="66">
        <v>21000</v>
      </c>
      <c r="AG21" s="66">
        <v>21000</v>
      </c>
      <c r="AH21" s="66">
        <v>21000</v>
      </c>
      <c r="AI21" s="66">
        <v>21000</v>
      </c>
      <c r="AJ21" s="66">
        <v>21000</v>
      </c>
      <c r="AK21" s="66">
        <v>21000</v>
      </c>
      <c r="AL21" s="66">
        <v>21000</v>
      </c>
      <c r="AM21" s="66">
        <v>21000</v>
      </c>
      <c r="AN21" s="66">
        <v>21000</v>
      </c>
      <c r="AO21" s="66">
        <v>21000</v>
      </c>
      <c r="AP21" s="66">
        <v>21000</v>
      </c>
      <c r="AQ21" s="66">
        <v>21000</v>
      </c>
      <c r="AR21" s="66">
        <v>21000</v>
      </c>
      <c r="AS21" s="66">
        <v>21000</v>
      </c>
      <c r="AT21" s="66">
        <v>21000</v>
      </c>
      <c r="AU21" s="66">
        <v>21000</v>
      </c>
      <c r="AV21" s="66">
        <v>21000</v>
      </c>
      <c r="AW21" s="66">
        <v>21000</v>
      </c>
      <c r="AX21" s="66">
        <v>21000</v>
      </c>
      <c r="AY21" s="66">
        <v>21000</v>
      </c>
      <c r="AZ21" s="66">
        <v>21000</v>
      </c>
      <c r="BA21" s="66">
        <v>21000</v>
      </c>
      <c r="BB21" s="66">
        <v>21000</v>
      </c>
      <c r="BC21" s="66">
        <v>21000</v>
      </c>
      <c r="BD21" s="66">
        <v>21000</v>
      </c>
      <c r="BE21" s="66">
        <v>21000</v>
      </c>
      <c r="BF21" s="66">
        <v>21000</v>
      </c>
      <c r="BG21" s="66">
        <v>21000</v>
      </c>
      <c r="BH21" s="66">
        <v>21000</v>
      </c>
      <c r="BI21" s="66">
        <v>21000</v>
      </c>
      <c r="BJ21" s="66">
        <v>21000</v>
      </c>
      <c r="BK21" s="66">
        <v>21000</v>
      </c>
      <c r="BL21" s="66">
        <v>21000</v>
      </c>
      <c r="BM21" s="66">
        <v>21000</v>
      </c>
      <c r="BN21" s="66">
        <v>21000</v>
      </c>
      <c r="BO21" s="66">
        <v>21000</v>
      </c>
    </row>
    <row r="22" spans="1:67" ht="13.5" thickBot="1" x14ac:dyDescent="0.25">
      <c r="A22">
        <v>26372</v>
      </c>
      <c r="B22" t="s">
        <v>33</v>
      </c>
      <c r="C22" s="3">
        <v>25000</v>
      </c>
      <c r="D22" s="1">
        <v>36100</v>
      </c>
      <c r="E22" s="1">
        <v>39172</v>
      </c>
      <c r="F22" t="s">
        <v>5</v>
      </c>
      <c r="G22" s="6">
        <v>38807</v>
      </c>
      <c r="H22" s="6"/>
      <c r="I22" s="6"/>
      <c r="J22" s="3">
        <v>25000</v>
      </c>
      <c r="K22" s="3">
        <v>25000</v>
      </c>
      <c r="L22" s="3">
        <v>25000</v>
      </c>
      <c r="M22" s="3">
        <v>25000</v>
      </c>
      <c r="N22" s="3">
        <v>25000</v>
      </c>
      <c r="O22" s="3">
        <v>25000</v>
      </c>
      <c r="P22" s="3">
        <v>25000</v>
      </c>
      <c r="Q22" s="3">
        <v>25000</v>
      </c>
      <c r="R22" s="3">
        <v>25000</v>
      </c>
      <c r="S22" s="3">
        <v>25000</v>
      </c>
      <c r="T22" s="3">
        <v>25000</v>
      </c>
      <c r="U22" s="3">
        <v>25000</v>
      </c>
      <c r="V22" s="3">
        <v>25000</v>
      </c>
      <c r="W22" s="3">
        <v>25000</v>
      </c>
      <c r="X22" s="3">
        <v>25000</v>
      </c>
      <c r="Y22" s="3">
        <v>25000</v>
      </c>
      <c r="Z22" s="3">
        <v>25000</v>
      </c>
      <c r="AA22" s="3">
        <v>25000</v>
      </c>
      <c r="AB22" s="3">
        <v>25000</v>
      </c>
      <c r="AC22" s="3">
        <v>25000</v>
      </c>
      <c r="AD22" s="3">
        <v>25000</v>
      </c>
      <c r="AE22" s="3">
        <v>25000</v>
      </c>
      <c r="AF22" s="3">
        <v>25000</v>
      </c>
      <c r="AG22" s="3">
        <v>25000</v>
      </c>
      <c r="AH22" s="3">
        <v>25000</v>
      </c>
      <c r="AI22" s="3">
        <v>25000</v>
      </c>
      <c r="AJ22" s="3">
        <v>25000</v>
      </c>
      <c r="AK22" s="3">
        <v>25000</v>
      </c>
      <c r="AL22" s="3">
        <v>25000</v>
      </c>
      <c r="AM22" s="3">
        <v>25000</v>
      </c>
      <c r="AN22" s="3">
        <v>25000</v>
      </c>
      <c r="AO22" s="3">
        <v>25000</v>
      </c>
      <c r="AP22" s="3">
        <v>25000</v>
      </c>
      <c r="AQ22" s="3">
        <v>25000</v>
      </c>
      <c r="AR22" s="3">
        <v>25000</v>
      </c>
      <c r="AS22" s="3">
        <v>25000</v>
      </c>
      <c r="AT22" s="3">
        <v>25000</v>
      </c>
      <c r="AU22" s="3">
        <v>25000</v>
      </c>
      <c r="AV22" s="3">
        <v>25000</v>
      </c>
      <c r="AW22" s="3">
        <v>25000</v>
      </c>
      <c r="AX22" s="3">
        <v>25000</v>
      </c>
      <c r="AY22" s="3">
        <v>25000</v>
      </c>
      <c r="AZ22" s="3">
        <v>25000</v>
      </c>
      <c r="BA22" s="3">
        <v>25000</v>
      </c>
      <c r="BB22" s="3">
        <v>25000</v>
      </c>
      <c r="BC22" s="3">
        <v>25000</v>
      </c>
      <c r="BD22" s="3">
        <v>25000</v>
      </c>
      <c r="BE22" s="3">
        <v>25000</v>
      </c>
      <c r="BF22" s="3">
        <v>25000</v>
      </c>
      <c r="BG22" s="3">
        <v>25000</v>
      </c>
      <c r="BH22" s="3">
        <v>25000</v>
      </c>
      <c r="BI22" s="3">
        <v>25000</v>
      </c>
      <c r="BJ22" s="3">
        <v>25000</v>
      </c>
      <c r="BK22" s="3">
        <v>25000</v>
      </c>
      <c r="BL22" s="3">
        <v>25000</v>
      </c>
      <c r="BM22" s="3">
        <v>25000</v>
      </c>
      <c r="BN22" s="3">
        <v>25000</v>
      </c>
      <c r="BO22" s="3">
        <v>25000</v>
      </c>
    </row>
    <row r="23" spans="1:67" ht="13.5" thickBot="1" x14ac:dyDescent="0.25">
      <c r="A23">
        <v>26683</v>
      </c>
      <c r="B23" t="s">
        <v>35</v>
      </c>
      <c r="C23" s="3">
        <v>8000</v>
      </c>
      <c r="D23" s="1">
        <v>36220</v>
      </c>
      <c r="E23" s="1">
        <v>37346</v>
      </c>
      <c r="F23" t="s">
        <v>5</v>
      </c>
      <c r="G23" s="6">
        <v>37164</v>
      </c>
      <c r="H23" s="6"/>
      <c r="I23" s="6"/>
      <c r="J23" s="3">
        <v>8000</v>
      </c>
      <c r="K23" s="3">
        <v>8000</v>
      </c>
      <c r="L23" s="3">
        <v>8000</v>
      </c>
      <c r="M23" s="3">
        <v>8000</v>
      </c>
      <c r="N23" s="3">
        <v>8000</v>
      </c>
      <c r="O23" s="3">
        <v>8000</v>
      </c>
      <c r="P23" s="67">
        <v>8000</v>
      </c>
      <c r="Q23" s="3">
        <v>8000</v>
      </c>
      <c r="R23" s="3">
        <v>8000</v>
      </c>
      <c r="S23" s="3">
        <v>8000</v>
      </c>
      <c r="T23" s="3">
        <v>8000</v>
      </c>
      <c r="U23" s="3">
        <v>8000</v>
      </c>
      <c r="V23" s="3">
        <v>8000</v>
      </c>
      <c r="W23" s="66">
        <v>8000</v>
      </c>
      <c r="X23" s="66">
        <v>8000</v>
      </c>
      <c r="Y23" s="66">
        <v>8000</v>
      </c>
      <c r="Z23" s="66">
        <v>8000</v>
      </c>
      <c r="AA23" s="66">
        <v>8000</v>
      </c>
      <c r="AB23" s="66">
        <v>8000</v>
      </c>
      <c r="AC23" s="66">
        <v>8000</v>
      </c>
      <c r="AD23" s="66">
        <v>8000</v>
      </c>
      <c r="AE23" s="66">
        <v>8000</v>
      </c>
      <c r="AF23" s="66">
        <v>8000</v>
      </c>
      <c r="AG23" s="66">
        <v>8000</v>
      </c>
      <c r="AH23" s="66">
        <v>8000</v>
      </c>
      <c r="AI23" s="66">
        <v>8000</v>
      </c>
      <c r="AJ23" s="66">
        <v>8000</v>
      </c>
      <c r="AK23" s="66">
        <v>8000</v>
      </c>
      <c r="AL23" s="66">
        <v>8000</v>
      </c>
      <c r="AM23" s="66">
        <v>8000</v>
      </c>
      <c r="AN23" s="66">
        <v>8000</v>
      </c>
      <c r="AO23" s="66">
        <v>8000</v>
      </c>
      <c r="AP23" s="66">
        <v>8000</v>
      </c>
      <c r="AQ23" s="66">
        <v>8000</v>
      </c>
      <c r="AR23" s="66">
        <v>8000</v>
      </c>
      <c r="AS23" s="66">
        <v>8000</v>
      </c>
      <c r="AT23" s="66">
        <v>8000</v>
      </c>
      <c r="AU23" s="66">
        <v>8000</v>
      </c>
      <c r="AV23" s="66">
        <v>8000</v>
      </c>
      <c r="AW23" s="66">
        <v>8000</v>
      </c>
      <c r="AX23" s="66">
        <v>8000</v>
      </c>
      <c r="AY23" s="66">
        <v>8000</v>
      </c>
      <c r="AZ23" s="66">
        <v>8000</v>
      </c>
      <c r="BA23" s="66">
        <v>8000</v>
      </c>
      <c r="BB23" s="66">
        <v>8000</v>
      </c>
      <c r="BC23" s="66">
        <v>8000</v>
      </c>
      <c r="BD23" s="66">
        <v>8000</v>
      </c>
      <c r="BE23" s="66">
        <v>8000</v>
      </c>
      <c r="BF23" s="66">
        <v>8000</v>
      </c>
      <c r="BG23" s="66">
        <v>8000</v>
      </c>
      <c r="BH23" s="66">
        <v>8000</v>
      </c>
      <c r="BI23" s="66">
        <v>8000</v>
      </c>
      <c r="BJ23" s="66">
        <v>8000</v>
      </c>
      <c r="BK23" s="66">
        <v>8000</v>
      </c>
      <c r="BL23" s="66">
        <v>8000</v>
      </c>
      <c r="BM23" s="66">
        <v>8000</v>
      </c>
      <c r="BN23" s="66">
        <v>8000</v>
      </c>
      <c r="BO23" s="66">
        <v>8000</v>
      </c>
    </row>
    <row r="24" spans="1:67" ht="13.5" thickBot="1" x14ac:dyDescent="0.25">
      <c r="A24">
        <v>26678</v>
      </c>
      <c r="B24" t="s">
        <v>55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6"/>
      <c r="I24" s="6"/>
      <c r="J24" s="3">
        <v>25000</v>
      </c>
      <c r="K24" s="3">
        <v>25000</v>
      </c>
      <c r="L24" s="3">
        <v>25000</v>
      </c>
      <c r="M24" s="3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3">
        <v>25000</v>
      </c>
      <c r="BL24" s="3">
        <v>25000</v>
      </c>
      <c r="BM24" s="3">
        <v>25000</v>
      </c>
      <c r="BN24" s="3">
        <v>25000</v>
      </c>
      <c r="BO24" s="3">
        <v>25000</v>
      </c>
    </row>
    <row r="25" spans="1:67" ht="13.5" thickBot="1" x14ac:dyDescent="0.25">
      <c r="A25">
        <v>26960</v>
      </c>
      <c r="B25" t="s">
        <v>42</v>
      </c>
      <c r="C25" s="3">
        <v>20000</v>
      </c>
      <c r="D25" s="1">
        <v>36617</v>
      </c>
      <c r="E25" s="1">
        <v>38077</v>
      </c>
      <c r="F25" t="s">
        <v>5</v>
      </c>
      <c r="G25" s="6">
        <v>37711</v>
      </c>
      <c r="H25" s="6"/>
      <c r="I25" s="6"/>
      <c r="J25" s="3">
        <v>20000</v>
      </c>
      <c r="K25" s="3">
        <v>20000</v>
      </c>
      <c r="L25" s="3">
        <v>20000</v>
      </c>
      <c r="M25" s="3">
        <v>20000</v>
      </c>
      <c r="N25" s="3">
        <v>20000</v>
      </c>
      <c r="O25" s="3">
        <v>20000</v>
      </c>
      <c r="P25" s="3">
        <v>20000</v>
      </c>
      <c r="Q25" s="3">
        <v>20000</v>
      </c>
      <c r="R25" s="3">
        <v>20000</v>
      </c>
      <c r="S25" s="3">
        <v>20000</v>
      </c>
      <c r="T25" s="3">
        <v>20000</v>
      </c>
      <c r="U25" s="3">
        <v>20000</v>
      </c>
      <c r="V25" s="3">
        <v>20000</v>
      </c>
      <c r="W25" s="3">
        <v>20000</v>
      </c>
      <c r="X25" s="3">
        <v>20000</v>
      </c>
      <c r="Y25" s="3">
        <v>20000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3">
        <v>20000</v>
      </c>
      <c r="AF25" s="3">
        <v>20000</v>
      </c>
      <c r="AG25" s="3">
        <v>20000</v>
      </c>
      <c r="AH25" s="67">
        <v>20000</v>
      </c>
      <c r="AI25" s="3">
        <v>20000</v>
      </c>
      <c r="AJ25" s="3">
        <v>20000</v>
      </c>
      <c r="AK25" s="3">
        <v>20000</v>
      </c>
      <c r="AL25" s="3">
        <v>20000</v>
      </c>
      <c r="AM25" s="3">
        <v>20000</v>
      </c>
      <c r="AN25" s="3">
        <v>20000</v>
      </c>
      <c r="AO25" s="3">
        <v>20000</v>
      </c>
      <c r="AP25" s="3">
        <v>20000</v>
      </c>
      <c r="AQ25" s="3">
        <v>20000</v>
      </c>
      <c r="AR25" s="3">
        <v>20000</v>
      </c>
      <c r="AS25" s="3">
        <v>20000</v>
      </c>
      <c r="AT25" s="3">
        <v>20000</v>
      </c>
      <c r="AU25" s="69">
        <v>20000</v>
      </c>
      <c r="AV25" s="69">
        <v>20000</v>
      </c>
      <c r="AW25" s="69">
        <v>20000</v>
      </c>
      <c r="AX25" s="69">
        <v>20000</v>
      </c>
      <c r="AY25" s="69">
        <v>20000</v>
      </c>
      <c r="AZ25" s="69">
        <v>20000</v>
      </c>
      <c r="BA25" s="69">
        <v>20000</v>
      </c>
      <c r="BB25" s="69">
        <v>20000</v>
      </c>
      <c r="BC25" s="69">
        <v>20000</v>
      </c>
      <c r="BD25" s="69">
        <v>20000</v>
      </c>
      <c r="BE25" s="69">
        <v>20000</v>
      </c>
      <c r="BF25" s="69">
        <v>20000</v>
      </c>
      <c r="BG25" s="69">
        <v>20000</v>
      </c>
      <c r="BH25" s="69">
        <v>20000</v>
      </c>
      <c r="BI25" s="69">
        <v>20000</v>
      </c>
      <c r="BJ25" s="69">
        <v>20000</v>
      </c>
      <c r="BK25" s="69">
        <v>20000</v>
      </c>
      <c r="BL25" s="69">
        <v>20000</v>
      </c>
      <c r="BM25" s="69">
        <v>20000</v>
      </c>
      <c r="BN25" s="69">
        <v>20000</v>
      </c>
      <c r="BO25" s="69">
        <v>20000</v>
      </c>
    </row>
    <row r="26" spans="1:67" x14ac:dyDescent="0.2">
      <c r="A26">
        <v>26719</v>
      </c>
      <c r="B26" t="s">
        <v>36</v>
      </c>
      <c r="C26" s="3">
        <v>25000</v>
      </c>
      <c r="D26" s="1">
        <v>36647</v>
      </c>
      <c r="E26" s="1">
        <v>38472</v>
      </c>
      <c r="F26" t="s">
        <v>39</v>
      </c>
      <c r="G26" s="6"/>
      <c r="H26" s="6"/>
      <c r="I26" s="6"/>
      <c r="J26" s="3">
        <v>25000</v>
      </c>
      <c r="K26" s="3">
        <v>25000</v>
      </c>
      <c r="L26" s="3">
        <v>25000</v>
      </c>
      <c r="M26" s="3">
        <v>25000</v>
      </c>
      <c r="N26" s="3">
        <v>25000</v>
      </c>
      <c r="O26" s="3">
        <v>25000</v>
      </c>
      <c r="P26" s="3">
        <v>25000</v>
      </c>
      <c r="Q26" s="3">
        <v>25000</v>
      </c>
      <c r="R26" s="3">
        <v>25000</v>
      </c>
      <c r="S26" s="3">
        <v>25000</v>
      </c>
      <c r="T26" s="3">
        <v>25000</v>
      </c>
      <c r="U26" s="3">
        <v>25000</v>
      </c>
      <c r="V26" s="3">
        <v>25000</v>
      </c>
      <c r="W26" s="3">
        <v>25000</v>
      </c>
      <c r="X26" s="3">
        <v>25000</v>
      </c>
      <c r="Y26" s="3">
        <v>25000</v>
      </c>
      <c r="Z26" s="3">
        <v>25000</v>
      </c>
      <c r="AA26" s="3">
        <v>25000</v>
      </c>
      <c r="AB26" s="3">
        <v>25000</v>
      </c>
      <c r="AC26" s="3">
        <v>25000</v>
      </c>
      <c r="AD26" s="3">
        <v>25000</v>
      </c>
      <c r="AE26" s="3">
        <v>25000</v>
      </c>
      <c r="AF26" s="3">
        <v>25000</v>
      </c>
      <c r="AG26" s="3">
        <v>25000</v>
      </c>
      <c r="AH26" s="3">
        <v>25000</v>
      </c>
      <c r="AI26" s="3">
        <v>25000</v>
      </c>
      <c r="AJ26" s="3">
        <v>25000</v>
      </c>
      <c r="AK26" s="3">
        <v>25000</v>
      </c>
      <c r="AL26" s="3">
        <v>25000</v>
      </c>
      <c r="AM26" s="3">
        <v>25000</v>
      </c>
      <c r="AN26" s="3">
        <v>25000</v>
      </c>
      <c r="AO26" s="3">
        <v>25000</v>
      </c>
      <c r="AP26" s="3">
        <v>25000</v>
      </c>
      <c r="AQ26" s="3">
        <v>25000</v>
      </c>
      <c r="AR26" s="3">
        <v>25000</v>
      </c>
      <c r="AS26" s="3">
        <v>25000</v>
      </c>
      <c r="AT26" s="3">
        <v>25000</v>
      </c>
      <c r="AU26" s="3">
        <v>25000</v>
      </c>
      <c r="AV26" s="3">
        <v>25000</v>
      </c>
      <c r="AW26" s="3">
        <v>25000</v>
      </c>
      <c r="AX26" s="3">
        <v>25000</v>
      </c>
      <c r="AY26" s="3">
        <v>25000</v>
      </c>
      <c r="AZ26" s="3">
        <v>25000</v>
      </c>
      <c r="BA26" s="3">
        <v>25000</v>
      </c>
      <c r="BB26" s="3">
        <v>25000</v>
      </c>
      <c r="BC26" s="3">
        <v>25000</v>
      </c>
      <c r="BD26" s="3">
        <v>25000</v>
      </c>
      <c r="BE26" s="3">
        <v>25000</v>
      </c>
      <c r="BF26" s="3">
        <v>25000</v>
      </c>
      <c r="BG26" s="3">
        <v>25000</v>
      </c>
    </row>
    <row r="27" spans="1:67" x14ac:dyDescent="0.2">
      <c r="A27">
        <v>26813</v>
      </c>
      <c r="B27" t="s">
        <v>38</v>
      </c>
      <c r="C27" s="3">
        <v>3500</v>
      </c>
      <c r="D27" s="1">
        <v>36647</v>
      </c>
      <c r="E27" s="1">
        <v>39506</v>
      </c>
      <c r="F27" t="s">
        <v>39</v>
      </c>
      <c r="G27" s="24"/>
      <c r="H27" s="24"/>
      <c r="I27" s="24"/>
      <c r="J27" s="3">
        <v>3500</v>
      </c>
      <c r="K27" s="3">
        <v>3500</v>
      </c>
      <c r="L27" s="3">
        <v>3500</v>
      </c>
      <c r="M27" s="3">
        <v>3500</v>
      </c>
      <c r="N27" s="3">
        <v>3500</v>
      </c>
      <c r="O27" s="3">
        <v>3500</v>
      </c>
      <c r="P27" s="3">
        <v>3500</v>
      </c>
      <c r="Q27" s="3">
        <v>3500</v>
      </c>
      <c r="R27" s="3">
        <v>3500</v>
      </c>
      <c r="S27" s="3">
        <v>3500</v>
      </c>
      <c r="T27" s="3">
        <v>3500</v>
      </c>
      <c r="U27" s="3">
        <v>3500</v>
      </c>
      <c r="V27" s="3">
        <v>3500</v>
      </c>
      <c r="W27" s="3">
        <v>3500</v>
      </c>
      <c r="X27" s="3">
        <v>3500</v>
      </c>
      <c r="Y27" s="3">
        <v>3500</v>
      </c>
      <c r="Z27" s="3">
        <v>3500</v>
      </c>
      <c r="AA27" s="3">
        <v>3500</v>
      </c>
      <c r="AB27" s="3">
        <v>3500</v>
      </c>
      <c r="AC27" s="3">
        <v>3500</v>
      </c>
      <c r="AD27" s="3">
        <v>3500</v>
      </c>
      <c r="AE27" s="3">
        <v>3500</v>
      </c>
      <c r="AF27" s="3">
        <v>3500</v>
      </c>
      <c r="AG27" s="3">
        <v>3500</v>
      </c>
      <c r="AH27" s="3">
        <v>3500</v>
      </c>
      <c r="AI27" s="3">
        <v>3500</v>
      </c>
      <c r="AJ27" s="3">
        <v>3500</v>
      </c>
      <c r="AK27" s="3">
        <v>3500</v>
      </c>
      <c r="AL27" s="3">
        <v>3500</v>
      </c>
      <c r="AM27" s="3">
        <v>3500</v>
      </c>
      <c r="AN27" s="3">
        <v>3500</v>
      </c>
      <c r="AO27" s="3">
        <v>3500</v>
      </c>
      <c r="AP27" s="3">
        <v>3500</v>
      </c>
      <c r="AQ27" s="3">
        <v>3500</v>
      </c>
      <c r="AR27" s="3">
        <v>3500</v>
      </c>
      <c r="AS27" s="3">
        <v>3500</v>
      </c>
      <c r="AT27" s="3">
        <v>3500</v>
      </c>
      <c r="AU27" s="3">
        <v>3500</v>
      </c>
      <c r="AV27" s="3">
        <v>3500</v>
      </c>
      <c r="AW27" s="3">
        <v>3500</v>
      </c>
      <c r="AX27" s="3">
        <v>3500</v>
      </c>
      <c r="AY27" s="3">
        <v>3500</v>
      </c>
      <c r="AZ27" s="3">
        <v>3500</v>
      </c>
      <c r="BA27" s="3">
        <v>3500</v>
      </c>
      <c r="BB27" s="3">
        <v>3500</v>
      </c>
      <c r="BC27" s="3">
        <v>3500</v>
      </c>
      <c r="BD27" s="3">
        <v>3500</v>
      </c>
      <c r="BE27" s="3">
        <v>3500</v>
      </c>
      <c r="BF27" s="3">
        <v>3500</v>
      </c>
      <c r="BG27" s="3">
        <v>3500</v>
      </c>
      <c r="BH27" s="3">
        <v>3500</v>
      </c>
      <c r="BI27" s="3">
        <v>3500</v>
      </c>
      <c r="BJ27" s="3">
        <v>3500</v>
      </c>
      <c r="BK27" s="3">
        <v>3500</v>
      </c>
      <c r="BL27" s="3">
        <v>3500</v>
      </c>
      <c r="BM27" s="3">
        <v>3500</v>
      </c>
      <c r="BN27" s="3">
        <v>3500</v>
      </c>
      <c r="BO27" s="3">
        <v>3500</v>
      </c>
    </row>
    <row r="28" spans="1:67" ht="13.5" thickBot="1" x14ac:dyDescent="0.25">
      <c r="A28">
        <v>26816</v>
      </c>
      <c r="B28" t="s">
        <v>40</v>
      </c>
      <c r="C28" s="3">
        <v>21500</v>
      </c>
      <c r="D28" s="1">
        <v>36647</v>
      </c>
      <c r="E28" s="1">
        <v>38472</v>
      </c>
      <c r="F28" t="s">
        <v>39</v>
      </c>
      <c r="G28" s="2"/>
      <c r="H28" s="2"/>
      <c r="I28" s="2"/>
      <c r="J28" s="3">
        <v>21500</v>
      </c>
      <c r="K28" s="3">
        <v>21500</v>
      </c>
      <c r="L28" s="3">
        <v>21500</v>
      </c>
      <c r="M28" s="3">
        <v>21500</v>
      </c>
      <c r="N28" s="3">
        <v>21500</v>
      </c>
      <c r="O28" s="3">
        <v>21500</v>
      </c>
      <c r="P28" s="3">
        <v>21500</v>
      </c>
      <c r="Q28" s="3">
        <v>21500</v>
      </c>
      <c r="R28" s="3">
        <v>21500</v>
      </c>
      <c r="S28" s="3">
        <v>21500</v>
      </c>
      <c r="T28" s="3">
        <v>21500</v>
      </c>
      <c r="U28" s="3">
        <v>21500</v>
      </c>
      <c r="V28" s="3">
        <v>21500</v>
      </c>
      <c r="W28" s="3">
        <v>21500</v>
      </c>
      <c r="X28" s="3">
        <v>21500</v>
      </c>
      <c r="Y28" s="3">
        <v>21500</v>
      </c>
      <c r="Z28" s="3">
        <v>21500</v>
      </c>
      <c r="AA28" s="3">
        <v>21500</v>
      </c>
      <c r="AB28" s="3">
        <v>21500</v>
      </c>
      <c r="AC28" s="3">
        <v>21500</v>
      </c>
      <c r="AD28" s="3">
        <v>21500</v>
      </c>
      <c r="AE28" s="3">
        <v>21500</v>
      </c>
      <c r="AF28" s="3">
        <v>21500</v>
      </c>
      <c r="AG28" s="3">
        <v>21500</v>
      </c>
      <c r="AH28" s="3">
        <v>21500</v>
      </c>
      <c r="AI28" s="3">
        <v>21500</v>
      </c>
      <c r="AJ28" s="3">
        <v>21500</v>
      </c>
      <c r="AK28" s="3">
        <v>21500</v>
      </c>
      <c r="AL28" s="3">
        <v>21500</v>
      </c>
      <c r="AM28" s="3">
        <v>21500</v>
      </c>
      <c r="AN28" s="3">
        <v>21500</v>
      </c>
      <c r="AO28" s="3">
        <v>21500</v>
      </c>
      <c r="AP28" s="3">
        <v>21500</v>
      </c>
      <c r="AQ28" s="3">
        <v>21500</v>
      </c>
      <c r="AR28" s="3">
        <v>21500</v>
      </c>
      <c r="AS28" s="3">
        <v>21500</v>
      </c>
      <c r="AT28" s="3">
        <v>21500</v>
      </c>
      <c r="AU28" s="3">
        <v>21500</v>
      </c>
      <c r="AV28" s="3">
        <v>21500</v>
      </c>
      <c r="AW28" s="3">
        <v>21500</v>
      </c>
      <c r="AX28" s="3">
        <v>21500</v>
      </c>
      <c r="AY28" s="3">
        <v>21500</v>
      </c>
      <c r="AZ28" s="3">
        <v>21500</v>
      </c>
      <c r="BA28" s="3">
        <v>21500</v>
      </c>
      <c r="BB28" s="3">
        <v>21500</v>
      </c>
      <c r="BC28" s="3">
        <v>21500</v>
      </c>
      <c r="BD28" s="3">
        <v>21500</v>
      </c>
      <c r="BE28" s="3">
        <v>21500</v>
      </c>
      <c r="BF28" s="3">
        <v>21500</v>
      </c>
      <c r="BG28" s="3">
        <v>21500</v>
      </c>
    </row>
    <row r="29" spans="1:67" ht="13.5" thickBot="1" x14ac:dyDescent="0.25">
      <c r="A29">
        <v>26884</v>
      </c>
      <c r="B29" t="s">
        <v>55</v>
      </c>
      <c r="C29" s="3">
        <v>40000</v>
      </c>
      <c r="D29" s="1">
        <v>36647</v>
      </c>
      <c r="E29" s="1">
        <v>38656</v>
      </c>
      <c r="F29" t="s">
        <v>5</v>
      </c>
      <c r="G29" s="6">
        <v>38291</v>
      </c>
      <c r="H29" s="6"/>
      <c r="I29" s="6"/>
      <c r="J29" s="3">
        <v>40000</v>
      </c>
      <c r="K29" s="3">
        <v>40000</v>
      </c>
      <c r="L29" s="3">
        <v>40000</v>
      </c>
      <c r="M29" s="3">
        <v>40000</v>
      </c>
      <c r="N29" s="3">
        <v>40000</v>
      </c>
      <c r="O29" s="3">
        <v>40000</v>
      </c>
      <c r="P29" s="3">
        <v>40000</v>
      </c>
      <c r="Q29" s="3">
        <v>40000</v>
      </c>
      <c r="R29" s="3">
        <v>40000</v>
      </c>
      <c r="S29" s="3">
        <v>40000</v>
      </c>
      <c r="T29" s="3">
        <v>40000</v>
      </c>
      <c r="U29" s="3">
        <v>40000</v>
      </c>
      <c r="V29" s="3">
        <v>40000</v>
      </c>
      <c r="W29" s="3">
        <v>40000</v>
      </c>
      <c r="X29" s="3">
        <v>40000</v>
      </c>
      <c r="Y29" s="3">
        <v>40000</v>
      </c>
      <c r="Z29" s="3">
        <v>40000</v>
      </c>
      <c r="AA29" s="3">
        <v>40000</v>
      </c>
      <c r="AB29" s="3">
        <v>40000</v>
      </c>
      <c r="AC29" s="3">
        <v>40000</v>
      </c>
      <c r="AD29" s="3">
        <v>40000</v>
      </c>
      <c r="AE29" s="3">
        <v>40000</v>
      </c>
      <c r="AF29" s="3">
        <v>40000</v>
      </c>
      <c r="AG29" s="3">
        <v>40000</v>
      </c>
      <c r="AH29" s="3">
        <v>40000</v>
      </c>
      <c r="AI29" s="3">
        <v>40000</v>
      </c>
      <c r="AJ29" s="3">
        <v>40000</v>
      </c>
      <c r="AK29" s="3">
        <v>40000</v>
      </c>
      <c r="AL29" s="3">
        <v>40000</v>
      </c>
      <c r="AM29" s="3">
        <v>40000</v>
      </c>
      <c r="AN29" s="3">
        <v>40000</v>
      </c>
      <c r="AO29" s="3">
        <v>40000</v>
      </c>
      <c r="AP29" s="3">
        <v>40000</v>
      </c>
      <c r="AQ29" s="3">
        <v>40000</v>
      </c>
      <c r="AR29" s="3">
        <v>40000</v>
      </c>
      <c r="AS29" s="3">
        <v>40000</v>
      </c>
      <c r="AT29" s="3">
        <v>40000</v>
      </c>
      <c r="AU29" s="3">
        <v>40000</v>
      </c>
      <c r="AV29" s="3">
        <v>40000</v>
      </c>
      <c r="AW29" s="3">
        <v>40000</v>
      </c>
      <c r="AX29" s="3">
        <v>40000</v>
      </c>
      <c r="AY29" s="3">
        <v>40000</v>
      </c>
      <c r="AZ29" s="3">
        <v>40000</v>
      </c>
      <c r="BA29" s="67">
        <v>40000</v>
      </c>
      <c r="BB29" s="3">
        <v>40000</v>
      </c>
      <c r="BC29" s="3">
        <v>40000</v>
      </c>
      <c r="BD29" s="3">
        <v>40000</v>
      </c>
      <c r="BE29" s="3">
        <v>40000</v>
      </c>
      <c r="BF29" s="3">
        <v>40000</v>
      </c>
      <c r="BG29" s="3">
        <v>40000</v>
      </c>
      <c r="BH29" s="3">
        <v>40000</v>
      </c>
      <c r="BI29" s="3">
        <v>40000</v>
      </c>
      <c r="BJ29" s="3">
        <v>40000</v>
      </c>
      <c r="BK29" s="3">
        <v>40000</v>
      </c>
      <c r="BL29" s="3">
        <v>40000</v>
      </c>
      <c r="BM29" s="3">
        <v>40000</v>
      </c>
      <c r="BN29" s="66">
        <v>40000</v>
      </c>
      <c r="BO29" s="66">
        <v>40000</v>
      </c>
    </row>
    <row r="30" spans="1:67" ht="13.5" thickBot="1" x14ac:dyDescent="0.25">
      <c r="A30">
        <v>26758</v>
      </c>
      <c r="B30" t="s">
        <v>33</v>
      </c>
      <c r="C30" s="3">
        <v>40000</v>
      </c>
      <c r="D30" s="1">
        <v>36647</v>
      </c>
      <c r="E30" s="1">
        <v>38472</v>
      </c>
      <c r="F30" t="s">
        <v>5</v>
      </c>
      <c r="G30" s="6">
        <v>38107</v>
      </c>
      <c r="H30" s="6"/>
      <c r="I30" s="6"/>
      <c r="J30" s="3">
        <v>40000</v>
      </c>
      <c r="K30" s="3">
        <v>40000</v>
      </c>
      <c r="L30" s="3">
        <v>40000</v>
      </c>
      <c r="M30" s="3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3">
        <v>40000</v>
      </c>
      <c r="AU30" s="67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3">
        <v>40000</v>
      </c>
      <c r="BH30" s="66">
        <v>40000</v>
      </c>
      <c r="BI30" s="66">
        <v>40000</v>
      </c>
      <c r="BJ30" s="66">
        <v>40000</v>
      </c>
      <c r="BK30" s="66">
        <v>40000</v>
      </c>
      <c r="BL30" s="66">
        <v>40000</v>
      </c>
      <c r="BM30" s="66">
        <v>40000</v>
      </c>
      <c r="BN30" s="66">
        <v>40000</v>
      </c>
      <c r="BO30" s="66">
        <v>40000</v>
      </c>
    </row>
    <row r="31" spans="1:67" ht="13.5" thickBot="1" x14ac:dyDescent="0.25">
      <c r="A31">
        <v>26819</v>
      </c>
      <c r="B31" t="s">
        <v>41</v>
      </c>
      <c r="C31" s="3">
        <v>10000</v>
      </c>
      <c r="D31" s="1">
        <v>36647</v>
      </c>
      <c r="E31" s="1">
        <v>38472</v>
      </c>
      <c r="F31" t="s">
        <v>5</v>
      </c>
      <c r="G31" s="6">
        <v>38107</v>
      </c>
      <c r="H31" s="6"/>
      <c r="I31" s="6"/>
      <c r="J31" s="3">
        <v>10000</v>
      </c>
      <c r="K31" s="3">
        <v>10000</v>
      </c>
      <c r="L31" s="3">
        <v>10000</v>
      </c>
      <c r="M31" s="3">
        <v>10000</v>
      </c>
      <c r="N31" s="3">
        <v>10000</v>
      </c>
      <c r="O31" s="3">
        <v>10000</v>
      </c>
      <c r="P31" s="3">
        <v>10000</v>
      </c>
      <c r="Q31" s="3">
        <v>10000</v>
      </c>
      <c r="R31" s="3">
        <v>10000</v>
      </c>
      <c r="S31" s="3">
        <v>10000</v>
      </c>
      <c r="T31" s="3">
        <v>10000</v>
      </c>
      <c r="U31" s="3">
        <v>10000</v>
      </c>
      <c r="V31" s="3">
        <v>10000</v>
      </c>
      <c r="W31" s="3">
        <v>10000</v>
      </c>
      <c r="X31" s="3">
        <v>10000</v>
      </c>
      <c r="Y31" s="3">
        <v>10000</v>
      </c>
      <c r="Z31" s="3">
        <v>10000</v>
      </c>
      <c r="AA31" s="3">
        <v>10000</v>
      </c>
      <c r="AB31" s="3">
        <v>10000</v>
      </c>
      <c r="AC31" s="3">
        <v>10000</v>
      </c>
      <c r="AD31" s="3">
        <v>10000</v>
      </c>
      <c r="AE31" s="3">
        <v>10000</v>
      </c>
      <c r="AF31" s="3">
        <v>10000</v>
      </c>
      <c r="AG31" s="3">
        <v>10000</v>
      </c>
      <c r="AH31" s="3">
        <v>10000</v>
      </c>
      <c r="AI31" s="3">
        <v>10000</v>
      </c>
      <c r="AJ31" s="3">
        <v>10000</v>
      </c>
      <c r="AK31" s="3">
        <v>10000</v>
      </c>
      <c r="AL31" s="3">
        <v>10000</v>
      </c>
      <c r="AM31" s="3">
        <v>10000</v>
      </c>
      <c r="AN31" s="3">
        <v>10000</v>
      </c>
      <c r="AO31" s="3">
        <v>10000</v>
      </c>
      <c r="AP31" s="3">
        <v>10000</v>
      </c>
      <c r="AQ31" s="3">
        <v>10000</v>
      </c>
      <c r="AR31" s="3">
        <v>10000</v>
      </c>
      <c r="AS31" s="3">
        <v>10000</v>
      </c>
      <c r="AT31" s="3">
        <v>10000</v>
      </c>
      <c r="AU31" s="67">
        <v>10000</v>
      </c>
      <c r="AV31" s="3">
        <v>10000</v>
      </c>
      <c r="AW31" s="3">
        <v>10000</v>
      </c>
      <c r="AX31" s="3">
        <v>10000</v>
      </c>
      <c r="AY31" s="3">
        <v>10000</v>
      </c>
      <c r="AZ31" s="3">
        <v>10000</v>
      </c>
      <c r="BA31" s="3">
        <v>10000</v>
      </c>
      <c r="BB31" s="3">
        <v>10000</v>
      </c>
      <c r="BC31" s="3">
        <v>10000</v>
      </c>
      <c r="BD31" s="3">
        <v>10000</v>
      </c>
      <c r="BE31" s="3">
        <v>10000</v>
      </c>
      <c r="BF31" s="3">
        <v>10000</v>
      </c>
      <c r="BG31" s="3">
        <v>10000</v>
      </c>
      <c r="BH31" s="66">
        <v>10000</v>
      </c>
      <c r="BI31" s="66">
        <v>10000</v>
      </c>
      <c r="BJ31" s="66">
        <v>10000</v>
      </c>
      <c r="BK31" s="66">
        <v>10000</v>
      </c>
      <c r="BL31" s="66">
        <v>10000</v>
      </c>
      <c r="BM31" s="66">
        <v>10000</v>
      </c>
      <c r="BN31" s="66">
        <v>10000</v>
      </c>
      <c r="BO31" s="66">
        <v>10000</v>
      </c>
    </row>
    <row r="32" spans="1:67" x14ac:dyDescent="0.2">
      <c r="A32">
        <v>27252</v>
      </c>
      <c r="B32" t="s">
        <v>48</v>
      </c>
      <c r="C32" s="3">
        <v>14000</v>
      </c>
      <c r="D32" s="1">
        <v>36831</v>
      </c>
      <c r="E32" s="1">
        <v>40482</v>
      </c>
      <c r="F32" t="s">
        <v>39</v>
      </c>
      <c r="G32" s="2"/>
      <c r="H32" s="2"/>
      <c r="I32" s="2"/>
      <c r="J32" s="3">
        <v>14000</v>
      </c>
      <c r="K32" s="3"/>
      <c r="L32" s="3"/>
      <c r="M32" s="3"/>
      <c r="N32" s="3"/>
      <c r="O32" s="3"/>
      <c r="P32" s="3"/>
      <c r="Q32" s="3"/>
      <c r="R32" s="3">
        <v>14000</v>
      </c>
      <c r="S32" s="3">
        <v>14000</v>
      </c>
      <c r="T32" s="3">
        <v>14000</v>
      </c>
      <c r="U32" s="3">
        <v>14000</v>
      </c>
      <c r="V32" s="3">
        <v>14000</v>
      </c>
      <c r="W32" s="3"/>
      <c r="X32" s="3"/>
      <c r="Y32" s="3"/>
      <c r="Z32" s="3"/>
      <c r="AA32" s="3"/>
      <c r="AB32" s="3"/>
      <c r="AC32" s="3"/>
      <c r="AD32" s="3">
        <v>14000</v>
      </c>
      <c r="AE32" s="3">
        <v>14000</v>
      </c>
      <c r="AF32" s="3">
        <v>14000</v>
      </c>
      <c r="AG32" s="3">
        <v>14000</v>
      </c>
      <c r="AH32" s="3">
        <v>14000</v>
      </c>
      <c r="AI32" s="3"/>
      <c r="AJ32" s="3"/>
      <c r="AK32" s="3"/>
      <c r="AL32" s="3"/>
      <c r="AM32" s="3"/>
      <c r="AN32" s="3"/>
      <c r="AO32" s="3"/>
      <c r="AP32" s="3">
        <v>14000</v>
      </c>
      <c r="AQ32" s="3">
        <v>14000</v>
      </c>
      <c r="AR32" s="3">
        <v>14000</v>
      </c>
      <c r="AS32" s="3">
        <v>14000</v>
      </c>
      <c r="AT32" s="3">
        <v>14000</v>
      </c>
      <c r="AU32" s="3"/>
      <c r="AV32" s="3"/>
      <c r="AW32" s="3"/>
      <c r="AX32" s="3"/>
      <c r="AY32" s="3"/>
      <c r="AZ32" s="3"/>
      <c r="BA32" s="3"/>
      <c r="BB32" s="3">
        <v>14000</v>
      </c>
      <c r="BC32" s="3">
        <v>14000</v>
      </c>
      <c r="BD32" s="3">
        <v>14000</v>
      </c>
      <c r="BE32" s="3">
        <v>14000</v>
      </c>
      <c r="BF32" s="3">
        <v>14000</v>
      </c>
      <c r="BG32" s="3"/>
      <c r="BH32" s="3"/>
      <c r="BI32" s="3"/>
      <c r="BJ32" s="3"/>
      <c r="BK32" s="3"/>
      <c r="BL32" s="3"/>
      <c r="BM32" s="3"/>
      <c r="BN32" s="3">
        <v>14000</v>
      </c>
      <c r="BO32" s="3">
        <v>14000</v>
      </c>
    </row>
    <row r="33" spans="1:67" ht="13.5" thickBot="1" x14ac:dyDescent="0.25">
      <c r="A33">
        <v>27293</v>
      </c>
      <c r="B33" t="s">
        <v>40</v>
      </c>
      <c r="C33" s="3">
        <v>49000</v>
      </c>
      <c r="D33" s="1">
        <v>36831</v>
      </c>
      <c r="E33" s="1">
        <v>37195</v>
      </c>
      <c r="F33" t="s">
        <v>39</v>
      </c>
      <c r="G33" s="2"/>
      <c r="H33" s="2"/>
      <c r="I33" s="2"/>
      <c r="J33" s="3">
        <v>49000</v>
      </c>
      <c r="K33" s="3">
        <v>49000</v>
      </c>
      <c r="L33" s="3">
        <v>49000</v>
      </c>
      <c r="M33" s="3">
        <v>49000</v>
      </c>
      <c r="N33" s="3">
        <v>49000</v>
      </c>
      <c r="O33" s="3">
        <v>49000</v>
      </c>
      <c r="P33" s="3">
        <v>49000</v>
      </c>
      <c r="Q33" s="3">
        <v>49000</v>
      </c>
    </row>
    <row r="34" spans="1:67" ht="13.5" thickBot="1" x14ac:dyDescent="0.25">
      <c r="A34">
        <v>27340</v>
      </c>
      <c r="B34" t="s">
        <v>52</v>
      </c>
      <c r="C34" s="3">
        <v>20000</v>
      </c>
      <c r="D34" s="1">
        <v>36923</v>
      </c>
      <c r="E34" s="1">
        <v>37287</v>
      </c>
      <c r="F34" t="s">
        <v>5</v>
      </c>
      <c r="G34" s="6">
        <v>37103</v>
      </c>
      <c r="H34" s="6"/>
      <c r="I34" s="6"/>
      <c r="J34" s="3">
        <v>20000</v>
      </c>
      <c r="K34" s="3">
        <v>20000</v>
      </c>
      <c r="L34" s="3">
        <v>20000</v>
      </c>
      <c r="M34" s="3">
        <v>20000</v>
      </c>
      <c r="N34" s="67">
        <v>20000</v>
      </c>
      <c r="O34" s="3">
        <v>20000</v>
      </c>
      <c r="P34" s="3">
        <v>20000</v>
      </c>
      <c r="Q34" s="3">
        <v>20000</v>
      </c>
      <c r="R34" s="3">
        <v>20000</v>
      </c>
      <c r="S34" s="3">
        <v>20000</v>
      </c>
      <c r="T34" s="3">
        <v>20000</v>
      </c>
      <c r="U34" s="66">
        <v>20000</v>
      </c>
      <c r="V34" s="66">
        <v>20000</v>
      </c>
      <c r="W34" s="66">
        <v>20000</v>
      </c>
      <c r="X34" s="66">
        <v>20000</v>
      </c>
      <c r="Y34" s="66">
        <v>20000</v>
      </c>
      <c r="Z34" s="66">
        <v>20000</v>
      </c>
      <c r="AA34" s="66">
        <v>20000</v>
      </c>
      <c r="AB34" s="66">
        <v>20000</v>
      </c>
      <c r="AC34" s="66">
        <v>20000</v>
      </c>
      <c r="AD34" s="66">
        <v>20000</v>
      </c>
      <c r="AE34" s="66">
        <v>20000</v>
      </c>
      <c r="AF34" s="66">
        <v>20000</v>
      </c>
      <c r="AG34" s="66">
        <v>20000</v>
      </c>
      <c r="AH34" s="66">
        <v>20000</v>
      </c>
      <c r="AI34" s="66">
        <v>20000</v>
      </c>
      <c r="AJ34" s="66">
        <v>20000</v>
      </c>
      <c r="AK34" s="66">
        <v>20000</v>
      </c>
      <c r="AL34" s="66">
        <v>20000</v>
      </c>
      <c r="AM34" s="66">
        <v>20000</v>
      </c>
      <c r="AN34" s="66">
        <v>20000</v>
      </c>
      <c r="AO34" s="66">
        <v>20000</v>
      </c>
      <c r="AP34" s="66">
        <v>20000</v>
      </c>
      <c r="AQ34" s="66">
        <v>20000</v>
      </c>
      <c r="AR34" s="66">
        <v>20000</v>
      </c>
      <c r="AS34" s="66">
        <v>20000</v>
      </c>
      <c r="AT34" s="66">
        <v>20000</v>
      </c>
      <c r="AU34" s="66">
        <v>20000</v>
      </c>
      <c r="AV34" s="66">
        <v>20000</v>
      </c>
      <c r="AW34" s="66">
        <v>20000</v>
      </c>
      <c r="AX34" s="66">
        <v>20000</v>
      </c>
      <c r="AY34" s="66">
        <v>20000</v>
      </c>
      <c r="AZ34" s="66">
        <v>20000</v>
      </c>
      <c r="BA34" s="66">
        <v>20000</v>
      </c>
      <c r="BB34" s="66">
        <v>20000</v>
      </c>
      <c r="BC34" s="66">
        <v>20000</v>
      </c>
      <c r="BD34" s="66">
        <v>20000</v>
      </c>
      <c r="BE34" s="66">
        <v>20000</v>
      </c>
      <c r="BF34" s="66">
        <v>20000</v>
      </c>
      <c r="BG34" s="66">
        <v>20000</v>
      </c>
      <c r="BH34" s="66">
        <v>20000</v>
      </c>
      <c r="BI34" s="66">
        <v>20000</v>
      </c>
      <c r="BJ34" s="66">
        <v>20000</v>
      </c>
      <c r="BK34" s="66">
        <v>20000</v>
      </c>
      <c r="BL34" s="66">
        <v>20000</v>
      </c>
      <c r="BM34" s="66">
        <v>20000</v>
      </c>
      <c r="BN34" s="66">
        <v>20000</v>
      </c>
      <c r="BO34" s="66">
        <v>20000</v>
      </c>
    </row>
    <row r="35" spans="1:67" x14ac:dyDescent="0.2">
      <c r="A35">
        <v>27334</v>
      </c>
      <c r="B35" t="s">
        <v>35</v>
      </c>
      <c r="C35" s="3">
        <v>14000</v>
      </c>
      <c r="D35" s="1">
        <v>36982</v>
      </c>
      <c r="E35" s="1">
        <v>37195</v>
      </c>
      <c r="F35" t="s">
        <v>39</v>
      </c>
      <c r="G35" s="2"/>
      <c r="H35" s="2"/>
      <c r="I35" s="2"/>
      <c r="J35" s="3"/>
      <c r="K35" s="3">
        <v>14000</v>
      </c>
      <c r="L35" s="3">
        <v>14000</v>
      </c>
      <c r="M35" s="3">
        <v>14000</v>
      </c>
      <c r="N35" s="3">
        <v>14000</v>
      </c>
      <c r="O35" s="3">
        <v>14000</v>
      </c>
      <c r="P35" s="3">
        <v>14000</v>
      </c>
      <c r="Q35" s="3">
        <v>14000</v>
      </c>
    </row>
    <row r="36" spans="1:67" x14ac:dyDescent="0.2">
      <c r="A36">
        <v>27352</v>
      </c>
      <c r="B36" t="s">
        <v>40</v>
      </c>
      <c r="C36" s="3">
        <v>21500</v>
      </c>
      <c r="D36" s="1">
        <v>37196</v>
      </c>
      <c r="E36" s="1">
        <v>37560</v>
      </c>
      <c r="F36" t="s">
        <v>39</v>
      </c>
      <c r="G36" s="2"/>
      <c r="H36" s="2"/>
      <c r="I36" s="2"/>
      <c r="R36" s="3">
        <v>21500</v>
      </c>
      <c r="S36" s="3">
        <v>21500</v>
      </c>
      <c r="T36" s="3">
        <v>21500</v>
      </c>
      <c r="U36" s="3">
        <v>21500</v>
      </c>
      <c r="V36" s="3">
        <v>21500</v>
      </c>
      <c r="W36" s="3">
        <v>21500</v>
      </c>
      <c r="X36" s="3">
        <v>21500</v>
      </c>
      <c r="Y36" s="3">
        <v>21500</v>
      </c>
      <c r="Z36" s="3">
        <v>21500</v>
      </c>
      <c r="AA36" s="3">
        <v>21500</v>
      </c>
      <c r="AB36" s="3">
        <v>21500</v>
      </c>
      <c r="AC36" s="3">
        <v>21500</v>
      </c>
    </row>
    <row r="37" spans="1:67" x14ac:dyDescent="0.2">
      <c r="A37">
        <v>27457</v>
      </c>
      <c r="B37" t="s">
        <v>59</v>
      </c>
      <c r="C37" s="3">
        <v>13500</v>
      </c>
      <c r="D37" s="1">
        <v>37226</v>
      </c>
      <c r="E37" s="1">
        <v>37256</v>
      </c>
      <c r="F37" t="s">
        <v>39</v>
      </c>
      <c r="G37" s="2"/>
      <c r="H37" s="2"/>
      <c r="I37" s="2"/>
      <c r="S37" s="3">
        <v>13500</v>
      </c>
    </row>
    <row r="38" spans="1:67" x14ac:dyDescent="0.2">
      <c r="A38">
        <v>27454</v>
      </c>
      <c r="B38" t="s">
        <v>41</v>
      </c>
      <c r="C38" s="3">
        <v>27500</v>
      </c>
      <c r="D38" s="1">
        <v>37257</v>
      </c>
      <c r="E38" s="1">
        <v>37621</v>
      </c>
      <c r="F38" t="s">
        <v>39</v>
      </c>
      <c r="G38" s="2"/>
      <c r="H38" s="2"/>
      <c r="I38" s="2"/>
      <c r="T38" s="3">
        <v>27500</v>
      </c>
      <c r="U38" s="3">
        <v>27500</v>
      </c>
      <c r="V38" s="3">
        <v>27500</v>
      </c>
      <c r="W38" s="3">
        <v>27500</v>
      </c>
      <c r="X38" s="3">
        <v>27500</v>
      </c>
      <c r="Y38" s="3">
        <v>27500</v>
      </c>
      <c r="Z38" s="3">
        <v>27500</v>
      </c>
      <c r="AA38" s="3">
        <v>27500</v>
      </c>
      <c r="AB38" s="3">
        <v>27500</v>
      </c>
      <c r="AC38" s="3">
        <v>27500</v>
      </c>
      <c r="AD38" s="3">
        <v>27500</v>
      </c>
      <c r="AE38" s="3">
        <v>27500</v>
      </c>
    </row>
    <row r="39" spans="1:67" x14ac:dyDescent="0.2">
      <c r="A39">
        <v>27456</v>
      </c>
      <c r="B39" t="s">
        <v>59</v>
      </c>
      <c r="C39" s="3">
        <v>21500</v>
      </c>
      <c r="D39" s="1">
        <v>37561</v>
      </c>
      <c r="E39" s="1">
        <v>37621</v>
      </c>
      <c r="F39" t="s">
        <v>39</v>
      </c>
      <c r="G39" s="2"/>
      <c r="H39" s="2"/>
      <c r="I39" s="2"/>
      <c r="AD39" s="3">
        <v>21500</v>
      </c>
      <c r="AE39" s="3">
        <v>21500</v>
      </c>
    </row>
    <row r="40" spans="1:67" x14ac:dyDescent="0.2">
      <c r="A40">
        <v>27458</v>
      </c>
      <c r="B40" t="s">
        <v>61</v>
      </c>
      <c r="C40" s="3">
        <v>14000</v>
      </c>
      <c r="D40" s="1">
        <v>37622</v>
      </c>
      <c r="E40" s="1">
        <v>37986</v>
      </c>
      <c r="F40" t="s">
        <v>39</v>
      </c>
      <c r="G40" s="2"/>
      <c r="H40" s="2"/>
      <c r="I40" s="2"/>
      <c r="AF40" s="3">
        <v>14000</v>
      </c>
      <c r="AG40" s="3">
        <v>14000</v>
      </c>
      <c r="AH40" s="3">
        <v>14000</v>
      </c>
      <c r="AI40" s="3">
        <v>14000</v>
      </c>
      <c r="AJ40" s="3">
        <v>14000</v>
      </c>
      <c r="AK40" s="3">
        <v>14000</v>
      </c>
      <c r="AL40" s="3">
        <v>14000</v>
      </c>
      <c r="AM40" s="3">
        <v>14000</v>
      </c>
      <c r="AN40" s="3">
        <v>14000</v>
      </c>
      <c r="AO40" s="3">
        <v>14000</v>
      </c>
      <c r="AP40" s="3">
        <v>14000</v>
      </c>
      <c r="AQ40" s="3">
        <v>14000</v>
      </c>
      <c r="AR40" s="3">
        <v>14000</v>
      </c>
      <c r="AS40" s="3">
        <v>14000</v>
      </c>
      <c r="AT40" s="3">
        <v>14000</v>
      </c>
      <c r="AU40" s="3">
        <v>14000</v>
      </c>
      <c r="AV40" s="3">
        <v>14000</v>
      </c>
      <c r="AW40" s="3">
        <v>14000</v>
      </c>
      <c r="AX40" s="3">
        <v>14000</v>
      </c>
      <c r="AY40" s="3">
        <v>14000</v>
      </c>
      <c r="AZ40" s="3">
        <v>14000</v>
      </c>
      <c r="BA40" s="3">
        <v>14000</v>
      </c>
      <c r="BB40" s="3">
        <v>14000</v>
      </c>
      <c r="BC40" s="3">
        <v>14000</v>
      </c>
      <c r="BD40" s="3">
        <v>14000</v>
      </c>
      <c r="BE40" s="3">
        <v>14000</v>
      </c>
      <c r="BF40" s="3">
        <v>14000</v>
      </c>
      <c r="BG40" s="3">
        <v>14000</v>
      </c>
      <c r="BH40" s="3">
        <v>14000</v>
      </c>
      <c r="BI40" s="3">
        <v>14000</v>
      </c>
      <c r="BJ40" s="3">
        <v>14000</v>
      </c>
      <c r="BK40" s="3">
        <v>14000</v>
      </c>
      <c r="BL40" s="3">
        <v>14000</v>
      </c>
      <c r="BM40" s="3">
        <v>14000</v>
      </c>
      <c r="BN40" s="3">
        <v>14000</v>
      </c>
      <c r="BO40" s="3">
        <v>14000</v>
      </c>
    </row>
    <row r="41" spans="1:67" x14ac:dyDescent="0.2">
      <c r="A41">
        <v>27453</v>
      </c>
      <c r="B41" t="s">
        <v>59</v>
      </c>
      <c r="C41" s="3">
        <v>35000</v>
      </c>
      <c r="D41" s="1">
        <v>37622</v>
      </c>
      <c r="E41" s="1">
        <v>38717</v>
      </c>
      <c r="F41" t="s">
        <v>39</v>
      </c>
      <c r="G41" s="2"/>
      <c r="H41" s="2"/>
      <c r="I41" s="2"/>
      <c r="AF41" s="3">
        <v>35000</v>
      </c>
      <c r="AG41" s="3">
        <v>35000</v>
      </c>
      <c r="AH41" s="3">
        <v>35000</v>
      </c>
      <c r="AI41" s="3">
        <v>35000</v>
      </c>
      <c r="AJ41" s="3">
        <v>35000</v>
      </c>
      <c r="AK41" s="3">
        <v>35000</v>
      </c>
      <c r="AL41" s="3">
        <v>35000</v>
      </c>
      <c r="AM41" s="3">
        <v>35000</v>
      </c>
      <c r="AN41" s="3">
        <v>35000</v>
      </c>
      <c r="AO41" s="3">
        <v>35000</v>
      </c>
      <c r="AP41" s="3">
        <v>35000</v>
      </c>
      <c r="AQ41" s="3">
        <v>35000</v>
      </c>
    </row>
    <row r="42" spans="1:67" x14ac:dyDescent="0.2">
      <c r="A42" s="2">
        <v>27504</v>
      </c>
      <c r="B42" t="s">
        <v>40</v>
      </c>
      <c r="C42" s="4">
        <v>35000</v>
      </c>
      <c r="D42" s="6">
        <v>37987</v>
      </c>
      <c r="E42" s="6">
        <v>38717</v>
      </c>
      <c r="F42" t="s">
        <v>39</v>
      </c>
      <c r="G42" s="2"/>
      <c r="H42" s="2"/>
      <c r="I42" s="2"/>
      <c r="AR42" s="4">
        <v>35000</v>
      </c>
      <c r="AS42" s="4">
        <v>35000</v>
      </c>
      <c r="AT42" s="4">
        <v>35000</v>
      </c>
      <c r="AU42" s="4">
        <v>35000</v>
      </c>
      <c r="AV42" s="4">
        <v>35000</v>
      </c>
      <c r="AW42" s="4">
        <v>35000</v>
      </c>
      <c r="AX42" s="4">
        <v>35000</v>
      </c>
      <c r="AY42" s="4">
        <v>35000</v>
      </c>
      <c r="AZ42" s="4">
        <v>35000</v>
      </c>
      <c r="BA42" s="4">
        <v>35000</v>
      </c>
      <c r="BB42" s="4">
        <v>35000</v>
      </c>
      <c r="BC42" s="4">
        <v>35000</v>
      </c>
      <c r="BD42" s="4">
        <v>35000</v>
      </c>
      <c r="BE42" s="4">
        <v>35000</v>
      </c>
      <c r="BF42" s="4">
        <v>35000</v>
      </c>
      <c r="BG42" s="4">
        <v>35000</v>
      </c>
      <c r="BH42" s="4">
        <v>35000</v>
      </c>
      <c r="BI42" s="4">
        <v>35000</v>
      </c>
      <c r="BJ42" s="4">
        <v>35000</v>
      </c>
      <c r="BK42" s="4">
        <v>35000</v>
      </c>
      <c r="BL42" s="4">
        <v>35000</v>
      </c>
      <c r="BM42" s="4">
        <v>35000</v>
      </c>
      <c r="BN42" s="4">
        <v>35000</v>
      </c>
      <c r="BO42" s="4">
        <v>35000</v>
      </c>
    </row>
    <row r="43" spans="1:67" x14ac:dyDescent="0.2">
      <c r="A43" s="2">
        <v>27581</v>
      </c>
      <c r="B43" t="s">
        <v>148</v>
      </c>
      <c r="C43" s="4" t="s">
        <v>15</v>
      </c>
      <c r="D43" s="6">
        <v>37196</v>
      </c>
      <c r="E43" s="6">
        <v>37925</v>
      </c>
      <c r="F43" t="s">
        <v>39</v>
      </c>
      <c r="G43" s="2"/>
      <c r="H43" s="2"/>
      <c r="I43" s="2"/>
      <c r="R43" s="3">
        <v>27500</v>
      </c>
      <c r="S43" s="3">
        <v>14000</v>
      </c>
      <c r="W43" s="3">
        <v>14000</v>
      </c>
      <c r="X43" s="3">
        <v>14000</v>
      </c>
      <c r="Y43" s="3">
        <v>14000</v>
      </c>
      <c r="Z43" s="3">
        <v>14000</v>
      </c>
      <c r="AA43" s="3">
        <v>14000</v>
      </c>
      <c r="AB43" s="3">
        <v>14000</v>
      </c>
      <c r="AC43" s="3">
        <v>14000</v>
      </c>
      <c r="AI43" s="3">
        <v>14000</v>
      </c>
      <c r="AJ43" s="3">
        <v>14000</v>
      </c>
      <c r="AK43" s="3">
        <v>14000</v>
      </c>
      <c r="AL43" s="3">
        <v>14000</v>
      </c>
      <c r="AM43" s="3">
        <v>14000</v>
      </c>
      <c r="AN43" s="3">
        <v>14000</v>
      </c>
      <c r="AO43" s="3">
        <v>14000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</row>
    <row r="44" spans="1:67" x14ac:dyDescent="0.2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H44" s="2"/>
      <c r="I44" s="2"/>
      <c r="R44" s="3"/>
      <c r="S44" s="3"/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3">
        <v>20000</v>
      </c>
      <c r="AC44" s="3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3">
        <v>20000</v>
      </c>
      <c r="BI44" s="3">
        <v>20000</v>
      </c>
      <c r="BJ44" s="3">
        <v>20000</v>
      </c>
      <c r="BK44" s="3">
        <v>20000</v>
      </c>
      <c r="BL44" s="3">
        <v>20000</v>
      </c>
      <c r="BM44" s="3">
        <v>20000</v>
      </c>
      <c r="BN44" s="3">
        <v>20000</v>
      </c>
      <c r="BO44" s="3">
        <v>20000</v>
      </c>
    </row>
    <row r="45" spans="1:67" x14ac:dyDescent="0.2">
      <c r="A45" s="2"/>
      <c r="B45" t="s">
        <v>153</v>
      </c>
      <c r="C45" s="4">
        <v>3400</v>
      </c>
      <c r="D45" s="6"/>
      <c r="E45" s="6"/>
      <c r="F45" s="6"/>
      <c r="G45" s="6"/>
      <c r="H45" s="6"/>
      <c r="I45" s="6"/>
      <c r="J45" s="63">
        <v>3400</v>
      </c>
      <c r="K45" s="63">
        <v>3400</v>
      </c>
      <c r="L45" s="63">
        <v>3400</v>
      </c>
      <c r="M45" s="63">
        <v>3400</v>
      </c>
      <c r="N45" s="63">
        <v>3400</v>
      </c>
      <c r="O45" s="63">
        <v>3400</v>
      </c>
      <c r="P45" s="63">
        <v>3400</v>
      </c>
      <c r="Q45" s="63">
        <v>3400</v>
      </c>
      <c r="R45" s="63">
        <v>3400</v>
      </c>
      <c r="S45" s="63">
        <v>3400</v>
      </c>
      <c r="T45" s="63">
        <v>3400</v>
      </c>
      <c r="U45" s="63">
        <v>3400</v>
      </c>
      <c r="V45" s="63">
        <v>3400</v>
      </c>
      <c r="W45" s="63">
        <v>3400</v>
      </c>
      <c r="X45" s="63">
        <v>3400</v>
      </c>
      <c r="Y45" s="63">
        <v>3400</v>
      </c>
      <c r="Z45" s="63">
        <v>3400</v>
      </c>
      <c r="AA45" s="63">
        <v>3400</v>
      </c>
      <c r="AB45" s="63">
        <v>3400</v>
      </c>
      <c r="AC45" s="63">
        <v>3400</v>
      </c>
      <c r="AD45" s="63">
        <v>3400</v>
      </c>
      <c r="AE45" s="63">
        <v>3400</v>
      </c>
      <c r="AF45" s="63">
        <v>3400</v>
      </c>
      <c r="AG45" s="63">
        <v>3400</v>
      </c>
      <c r="AH45" s="63">
        <v>3400</v>
      </c>
      <c r="AI45" s="63">
        <v>3400</v>
      </c>
      <c r="AJ45" s="63">
        <v>3400</v>
      </c>
      <c r="AK45" s="63">
        <v>3400</v>
      </c>
      <c r="AL45" s="63">
        <v>3400</v>
      </c>
      <c r="AM45" s="63">
        <v>3400</v>
      </c>
      <c r="AN45" s="63">
        <v>3400</v>
      </c>
      <c r="AO45" s="63">
        <v>3400</v>
      </c>
      <c r="AP45" s="63">
        <v>3400</v>
      </c>
      <c r="AQ45" s="63">
        <v>3400</v>
      </c>
      <c r="AR45" s="63">
        <v>3400</v>
      </c>
      <c r="AS45" s="63">
        <v>3400</v>
      </c>
      <c r="AT45" s="63">
        <v>3400</v>
      </c>
      <c r="AU45" s="63">
        <v>3400</v>
      </c>
      <c r="AV45" s="63">
        <v>3400</v>
      </c>
      <c r="AW45" s="63">
        <v>3400</v>
      </c>
      <c r="AX45" s="63">
        <v>3400</v>
      </c>
      <c r="AY45" s="63">
        <v>3400</v>
      </c>
      <c r="AZ45" s="63">
        <v>3400</v>
      </c>
      <c r="BA45" s="63">
        <v>3400</v>
      </c>
      <c r="BB45" s="63">
        <v>3400</v>
      </c>
      <c r="BC45" s="63">
        <v>3400</v>
      </c>
      <c r="BD45" s="63">
        <v>3400</v>
      </c>
      <c r="BE45" s="63">
        <v>3400</v>
      </c>
      <c r="BF45" s="63">
        <v>3400</v>
      </c>
      <c r="BG45" s="63">
        <v>3400</v>
      </c>
      <c r="BH45" s="63">
        <v>3400</v>
      </c>
      <c r="BI45" s="63">
        <v>3400</v>
      </c>
      <c r="BJ45" s="63">
        <v>3400</v>
      </c>
      <c r="BK45" s="63">
        <v>3400</v>
      </c>
      <c r="BL45" s="63">
        <v>3400</v>
      </c>
      <c r="BM45" s="63">
        <v>3400</v>
      </c>
      <c r="BN45" s="63">
        <v>3400</v>
      </c>
      <c r="BO45" s="63">
        <v>3400</v>
      </c>
    </row>
    <row r="46" spans="1:67" x14ac:dyDescent="0.2">
      <c r="C46" s="18"/>
      <c r="J46" s="3">
        <f t="shared" ref="J46:AO46" si="0">SUM(J9:J45)</f>
        <v>1090000</v>
      </c>
      <c r="K46" s="3">
        <f t="shared" si="0"/>
        <v>1090000</v>
      </c>
      <c r="L46" s="3">
        <f t="shared" si="0"/>
        <v>1090000</v>
      </c>
      <c r="M46" s="3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1090000</v>
      </c>
      <c r="Q46" s="3">
        <f t="shared" si="0"/>
        <v>1090000</v>
      </c>
      <c r="R46" s="3">
        <f t="shared" si="0"/>
        <v>1090000</v>
      </c>
      <c r="S46" s="3">
        <f t="shared" si="0"/>
        <v>1090000</v>
      </c>
      <c r="T46" s="3">
        <f t="shared" si="0"/>
        <v>1090000</v>
      </c>
      <c r="U46" s="3">
        <f t="shared" si="0"/>
        <v>1090000</v>
      </c>
      <c r="V46" s="3">
        <f t="shared" si="0"/>
        <v>1090000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3">
        <f t="shared" si="0"/>
        <v>1090000</v>
      </c>
      <c r="AC46" s="3">
        <f t="shared" si="0"/>
        <v>1090000</v>
      </c>
      <c r="AD46" s="3">
        <f t="shared" si="0"/>
        <v>1090000</v>
      </c>
      <c r="AE46" s="3">
        <f t="shared" si="0"/>
        <v>1090000</v>
      </c>
      <c r="AF46" s="3">
        <f t="shared" si="0"/>
        <v>1090000</v>
      </c>
      <c r="AG46" s="3">
        <f t="shared" si="0"/>
        <v>1090000</v>
      </c>
      <c r="AH46" s="3">
        <f t="shared" si="0"/>
        <v>1090000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si="0"/>
        <v>1090000</v>
      </c>
      <c r="AO46" s="3">
        <f t="shared" si="0"/>
        <v>1090000</v>
      </c>
      <c r="AP46" s="3">
        <f t="shared" ref="AP46:BO46" si="1">SUM(AP9:AP45)</f>
        <v>1090000</v>
      </c>
      <c r="AQ46" s="3">
        <f t="shared" si="1"/>
        <v>1090000</v>
      </c>
      <c r="AR46" s="3">
        <f t="shared" si="1"/>
        <v>1090000</v>
      </c>
      <c r="AS46" s="3">
        <f t="shared" si="1"/>
        <v>1090000</v>
      </c>
      <c r="AT46" s="3">
        <f t="shared" si="1"/>
        <v>1090000</v>
      </c>
      <c r="AU46" s="3">
        <f t="shared" si="1"/>
        <v>1076000</v>
      </c>
      <c r="AV46" s="3">
        <f t="shared" si="1"/>
        <v>1076000</v>
      </c>
      <c r="AW46" s="3">
        <f t="shared" si="1"/>
        <v>1076000</v>
      </c>
      <c r="AX46" s="3">
        <f t="shared" si="1"/>
        <v>1076000</v>
      </c>
      <c r="AY46" s="3">
        <f t="shared" si="1"/>
        <v>1076000</v>
      </c>
      <c r="AZ46" s="3">
        <f t="shared" si="1"/>
        <v>1076000</v>
      </c>
      <c r="BA46" s="3">
        <f t="shared" si="1"/>
        <v>1076000</v>
      </c>
      <c r="BB46" s="3">
        <f t="shared" si="1"/>
        <v>1090000</v>
      </c>
      <c r="BC46" s="3">
        <f t="shared" si="1"/>
        <v>1090000</v>
      </c>
      <c r="BD46" s="3">
        <f t="shared" si="1"/>
        <v>1090000</v>
      </c>
      <c r="BE46" s="3">
        <f t="shared" si="1"/>
        <v>1090000</v>
      </c>
      <c r="BF46" s="3">
        <f t="shared" si="1"/>
        <v>1090000</v>
      </c>
      <c r="BG46" s="3">
        <f t="shared" si="1"/>
        <v>1076000</v>
      </c>
      <c r="BH46" s="3">
        <f t="shared" si="1"/>
        <v>1029500</v>
      </c>
      <c r="BI46" s="3">
        <f t="shared" si="1"/>
        <v>1029500</v>
      </c>
      <c r="BJ46" s="3">
        <f t="shared" si="1"/>
        <v>1029500</v>
      </c>
      <c r="BK46" s="3">
        <f t="shared" si="1"/>
        <v>1029500</v>
      </c>
      <c r="BL46" s="3">
        <f t="shared" si="1"/>
        <v>1029500</v>
      </c>
      <c r="BM46" s="3">
        <f t="shared" si="1"/>
        <v>1029500</v>
      </c>
      <c r="BN46" s="3">
        <f t="shared" si="1"/>
        <v>1043500</v>
      </c>
      <c r="BO46" s="3">
        <f t="shared" si="1"/>
        <v>1043500</v>
      </c>
    </row>
    <row r="48" spans="1:67" x14ac:dyDescent="0.2">
      <c r="C48" s="18" t="s">
        <v>157</v>
      </c>
      <c r="E48" s="18"/>
      <c r="F48" s="18"/>
      <c r="J48" s="3">
        <f>1090000-J46</f>
        <v>0</v>
      </c>
      <c r="K48" s="3">
        <f t="shared" ref="K48:AQ48" si="2">1090000-K46</f>
        <v>0</v>
      </c>
      <c r="L48" s="3">
        <f t="shared" si="2"/>
        <v>0</v>
      </c>
      <c r="M48" s="3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0</v>
      </c>
      <c r="Q48" s="3">
        <f t="shared" si="2"/>
        <v>0</v>
      </c>
      <c r="R48" s="3">
        <f t="shared" si="2"/>
        <v>0</v>
      </c>
      <c r="S48" s="3">
        <f t="shared" si="2"/>
        <v>0</v>
      </c>
      <c r="T48" s="3">
        <f t="shared" si="2"/>
        <v>0</v>
      </c>
      <c r="U48" s="3">
        <f t="shared" si="2"/>
        <v>0</v>
      </c>
      <c r="V48" s="3">
        <f t="shared" si="2"/>
        <v>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>1090000-Z46</f>
        <v>0</v>
      </c>
      <c r="AA48" s="3">
        <f t="shared" si="2"/>
        <v>0</v>
      </c>
      <c r="AB48" s="3">
        <f t="shared" si="2"/>
        <v>0</v>
      </c>
      <c r="AC48" s="3">
        <f t="shared" si="2"/>
        <v>0</v>
      </c>
      <c r="AD48" s="3">
        <f t="shared" si="2"/>
        <v>0</v>
      </c>
      <c r="AE48" s="3">
        <f t="shared" si="2"/>
        <v>0</v>
      </c>
      <c r="AF48" s="3">
        <f t="shared" si="2"/>
        <v>0</v>
      </c>
      <c r="AG48" s="3">
        <f t="shared" si="2"/>
        <v>0</v>
      </c>
      <c r="AH48" s="3">
        <f t="shared" si="2"/>
        <v>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si="2"/>
        <v>0</v>
      </c>
      <c r="AO48" s="3">
        <f t="shared" si="2"/>
        <v>0</v>
      </c>
      <c r="AP48" s="3">
        <f t="shared" si="2"/>
        <v>0</v>
      </c>
      <c r="AQ48" s="3">
        <f t="shared" si="2"/>
        <v>0</v>
      </c>
      <c r="AR48" s="3">
        <f t="shared" ref="AR48:BO48" si="3">1090000-AR46</f>
        <v>0</v>
      </c>
      <c r="AS48" s="3">
        <f t="shared" si="3"/>
        <v>0</v>
      </c>
      <c r="AT48" s="3">
        <f t="shared" si="3"/>
        <v>0</v>
      </c>
      <c r="AU48" s="3">
        <f t="shared" si="3"/>
        <v>14000</v>
      </c>
      <c r="AV48" s="3">
        <f t="shared" si="3"/>
        <v>14000</v>
      </c>
      <c r="AW48" s="3">
        <f t="shared" si="3"/>
        <v>14000</v>
      </c>
      <c r="AX48" s="3">
        <f t="shared" si="3"/>
        <v>14000</v>
      </c>
      <c r="AY48" s="3">
        <f t="shared" si="3"/>
        <v>14000</v>
      </c>
      <c r="AZ48" s="3">
        <f t="shared" si="3"/>
        <v>14000</v>
      </c>
      <c r="BA48" s="3">
        <f t="shared" si="3"/>
        <v>14000</v>
      </c>
      <c r="BB48" s="3">
        <f t="shared" si="3"/>
        <v>0</v>
      </c>
      <c r="BC48" s="3">
        <f t="shared" si="3"/>
        <v>0</v>
      </c>
      <c r="BD48" s="3">
        <f t="shared" si="3"/>
        <v>0</v>
      </c>
      <c r="BE48" s="3">
        <f t="shared" si="3"/>
        <v>0</v>
      </c>
      <c r="BF48" s="3">
        <f t="shared" si="3"/>
        <v>0</v>
      </c>
      <c r="BG48" s="3">
        <f t="shared" si="3"/>
        <v>14000</v>
      </c>
      <c r="BH48" s="3">
        <f t="shared" si="3"/>
        <v>60500</v>
      </c>
      <c r="BI48" s="3">
        <f t="shared" si="3"/>
        <v>60500</v>
      </c>
      <c r="BJ48" s="3">
        <f t="shared" si="3"/>
        <v>60500</v>
      </c>
      <c r="BK48" s="3">
        <f t="shared" si="3"/>
        <v>60500</v>
      </c>
      <c r="BL48" s="3">
        <f t="shared" si="3"/>
        <v>60500</v>
      </c>
      <c r="BM48" s="3">
        <f t="shared" si="3"/>
        <v>60500</v>
      </c>
      <c r="BN48" s="3">
        <f t="shared" si="3"/>
        <v>46500</v>
      </c>
      <c r="BO48" s="3">
        <f t="shared" si="3"/>
        <v>46500</v>
      </c>
    </row>
    <row r="49" spans="1:68" x14ac:dyDescent="0.2">
      <c r="E49" s="18"/>
      <c r="F49" s="1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</row>
    <row r="50" spans="1:68" x14ac:dyDescent="0.2">
      <c r="C50" s="18" t="s">
        <v>155</v>
      </c>
      <c r="E50" s="18"/>
      <c r="F50" s="18"/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f>U34</f>
        <v>20000</v>
      </c>
      <c r="V50" s="3">
        <f>V34</f>
        <v>20000</v>
      </c>
      <c r="W50" s="3">
        <f t="shared" ref="W50:AC50" si="4">W34+W23</f>
        <v>28000</v>
      </c>
      <c r="X50" s="3">
        <f>X34+X23</f>
        <v>28000</v>
      </c>
      <c r="Y50" s="3">
        <f t="shared" si="4"/>
        <v>28000</v>
      </c>
      <c r="Z50" s="3">
        <f>Z34+Z23</f>
        <v>28000</v>
      </c>
      <c r="AA50" s="3">
        <f t="shared" si="4"/>
        <v>28000</v>
      </c>
      <c r="AB50" s="3">
        <f t="shared" si="4"/>
        <v>28000</v>
      </c>
      <c r="AC50" s="3">
        <f t="shared" si="4"/>
        <v>28000</v>
      </c>
      <c r="AD50" s="3">
        <f>AD34+AD23+AD21+AD17</f>
        <v>89000</v>
      </c>
      <c r="AE50" s="3">
        <f>AE34+AE23+AE21+AE17</f>
        <v>89000</v>
      </c>
      <c r="AF50" s="3">
        <f>AF34+AF23+AF21+AF17+AF16</f>
        <v>114000</v>
      </c>
      <c r="AG50" s="3">
        <f>AG34+AG23+AG21+AG17+AG16</f>
        <v>114000</v>
      </c>
      <c r="AH50" s="3">
        <f>AH34+AH23+AH21+AH17+AH16</f>
        <v>114000</v>
      </c>
      <c r="AI50" s="3">
        <f>AI34+AI23+AI21+AI17+AI16</f>
        <v>114000</v>
      </c>
      <c r="AJ50" s="3">
        <f>AJ34+AJ23+AJ21+AJ17+AJ16</f>
        <v>114000</v>
      </c>
      <c r="AK50" s="3">
        <f>AK34+AK23+AK21+AK17+AK16+AK19</f>
        <v>122600</v>
      </c>
      <c r="AL50" s="3">
        <f>AL34+AL23+AL21+AL17+AL16+AL19</f>
        <v>122600</v>
      </c>
      <c r="AM50" s="3">
        <f>AM34+AM23+AM21+AM17+AM16+AM19</f>
        <v>122600</v>
      </c>
      <c r="AN50" s="3">
        <f>AN34+AN23+AN21+AN17+AN16+AN19</f>
        <v>122600</v>
      </c>
      <c r="AO50" s="3">
        <f>AO34+AO23+AO21+AO17+AO16+AO19</f>
        <v>122600</v>
      </c>
      <c r="AP50" s="3">
        <f>AP34+AP23+AP21+AP20+AP19+AP17+AP16</f>
        <v>192600</v>
      </c>
      <c r="AQ50" s="3">
        <f>AQ34+AQ23+AQ21+AQ20+AQ19+AQ17+AQ16</f>
        <v>192600</v>
      </c>
      <c r="AR50" s="3">
        <f>AR34+AR23+AR21+AR20+AR19+AR17+AR16</f>
        <v>192600</v>
      </c>
      <c r="AS50" s="3">
        <f>AS34+AS23+AS21+AS20+AS19+AS17+AS16</f>
        <v>192600</v>
      </c>
      <c r="AT50" s="3">
        <f>AT34+AT23+AT21+AT20+AT19+AT17+AT16</f>
        <v>192600</v>
      </c>
      <c r="AU50" s="3">
        <f>AU34+AU23+AU21+AU20+AU19+AU17+AU16+AU25</f>
        <v>212600</v>
      </c>
      <c r="AV50" s="3">
        <f t="shared" ref="AV50:BA50" si="5">AV34+AV23+AV21+AV20+AV19+AV17+AV16+AV25</f>
        <v>212600</v>
      </c>
      <c r="AW50" s="3">
        <f t="shared" si="5"/>
        <v>212600</v>
      </c>
      <c r="AX50" s="3">
        <f t="shared" si="5"/>
        <v>212600</v>
      </c>
      <c r="AY50" s="3">
        <f t="shared" si="5"/>
        <v>212600</v>
      </c>
      <c r="AZ50" s="3">
        <f t="shared" si="5"/>
        <v>212600</v>
      </c>
      <c r="BA50" s="3">
        <f t="shared" si="5"/>
        <v>212600</v>
      </c>
      <c r="BB50" s="3">
        <f>BB34+BB23+BB21+BB20+BB19+BB17+BB16+BB25</f>
        <v>212600</v>
      </c>
      <c r="BC50" s="3">
        <f>BC34+BC23+BC21+BC20+BC19+BC17+BC16+BC25</f>
        <v>212600</v>
      </c>
      <c r="BD50" s="3">
        <f>BD34+BD23+BD21+BD20+BD19+BD17+BD16+BD25+BD10+BD11</f>
        <v>212600</v>
      </c>
      <c r="BE50" s="3">
        <f>BE34+BE23+BE21+BE20+BE19+BE17+BE16+BE25+BE10+BE11</f>
        <v>212600</v>
      </c>
      <c r="BF50" s="3">
        <f>BF34+BF23+BF21+BF20+BF19+BF17+BF16+BF25+BF10+BF11</f>
        <v>212600</v>
      </c>
      <c r="BG50" s="3">
        <f>BG34+BG23+BG21+BG20+BG19+BG17+BG16+BG25+BG10+BG11</f>
        <v>212600</v>
      </c>
      <c r="BH50" s="3">
        <f t="shared" ref="BH50:BM50" si="6">BH34+BH23+BH21+BH20+BH19+BH17+BH16+BH25+BH10+BH11+BH30+BH31</f>
        <v>262600</v>
      </c>
      <c r="BI50" s="3">
        <f t="shared" si="6"/>
        <v>262600</v>
      </c>
      <c r="BJ50" s="3">
        <f t="shared" si="6"/>
        <v>262600</v>
      </c>
      <c r="BK50" s="3">
        <f t="shared" si="6"/>
        <v>262600</v>
      </c>
      <c r="BL50" s="3">
        <f t="shared" si="6"/>
        <v>262600</v>
      </c>
      <c r="BM50" s="3">
        <f t="shared" si="6"/>
        <v>262600</v>
      </c>
      <c r="BN50" s="3">
        <f>BN34+BN23+BN21+BN20+BN19+BN17+BN16+BN25+BN30+BN31+BN29+BN9+BN10+BN11</f>
        <v>608600</v>
      </c>
      <c r="BO50" s="3">
        <f>BO34+BO23+BO21+BO20+BO19+BO17+BO16+BO25+BO30+BO31+BO29+BO9+BO10+BO11</f>
        <v>608600</v>
      </c>
    </row>
    <row r="51" spans="1:68" x14ac:dyDescent="0.2">
      <c r="E51" s="18"/>
      <c r="F51" s="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</row>
    <row r="52" spans="1:68" x14ac:dyDescent="0.2">
      <c r="C52" s="18" t="s">
        <v>156</v>
      </c>
      <c r="E52" s="18"/>
      <c r="F52" s="18"/>
      <c r="J52" s="3">
        <f t="shared" ref="J52:T52" si="7">SUM(J9:J45)</f>
        <v>1090000</v>
      </c>
      <c r="K52" s="3">
        <f t="shared" si="7"/>
        <v>1090000</v>
      </c>
      <c r="L52" s="3">
        <f t="shared" si="7"/>
        <v>1090000</v>
      </c>
      <c r="M52" s="3">
        <f t="shared" si="7"/>
        <v>1090000</v>
      </c>
      <c r="N52" s="3">
        <f t="shared" si="7"/>
        <v>1090000</v>
      </c>
      <c r="O52" s="3">
        <f t="shared" si="7"/>
        <v>1090000</v>
      </c>
      <c r="P52" s="3">
        <f t="shared" si="7"/>
        <v>1090000</v>
      </c>
      <c r="Q52" s="3">
        <f t="shared" si="7"/>
        <v>1090000</v>
      </c>
      <c r="R52" s="3">
        <f t="shared" si="7"/>
        <v>1090000</v>
      </c>
      <c r="S52" s="3">
        <f t="shared" si="7"/>
        <v>1090000</v>
      </c>
      <c r="T52" s="3">
        <f t="shared" si="7"/>
        <v>1090000</v>
      </c>
      <c r="U52" s="3">
        <f>SUM(U9:U45)-U34</f>
        <v>1070000</v>
      </c>
      <c r="V52" s="3">
        <f>SUM(V9:V45)-V34</f>
        <v>1070000</v>
      </c>
      <c r="W52" s="3">
        <f t="shared" ref="W52:AC52" si="8">SUM(W9:W45)-(W23+W34)</f>
        <v>1062000</v>
      </c>
      <c r="X52" s="3">
        <f t="shared" si="8"/>
        <v>1062000</v>
      </c>
      <c r="Y52" s="3">
        <f t="shared" si="8"/>
        <v>1062000</v>
      </c>
      <c r="Z52" s="3">
        <f>SUM(Z9:Z45)-(Z23+Z34)</f>
        <v>1062000</v>
      </c>
      <c r="AA52" s="3">
        <f t="shared" si="8"/>
        <v>1062000</v>
      </c>
      <c r="AB52" s="3">
        <f t="shared" si="8"/>
        <v>1062000</v>
      </c>
      <c r="AC52" s="3">
        <f t="shared" si="8"/>
        <v>1062000</v>
      </c>
      <c r="AD52" s="3">
        <f>SUM(AD9:AD45)-(AD23+AD34+AD21+AD17)</f>
        <v>1001000</v>
      </c>
      <c r="AE52" s="3">
        <f>SUM(AE9:AE45)-(AE23+AE34+AE21+AE17)</f>
        <v>1001000</v>
      </c>
      <c r="AF52" s="3">
        <f>SUM(AF9:AF45)-(AF23+AF34+AF21+AF17+AF16)</f>
        <v>976000</v>
      </c>
      <c r="AG52" s="3">
        <f>SUM(AG9:AG45)-(AG23+AG34+AG21+AG17+AG16)</f>
        <v>976000</v>
      </c>
      <c r="AH52" s="3">
        <f>SUM(AH9:AH45)-(AH23+AH34+AH21+AH17+AH16)</f>
        <v>976000</v>
      </c>
      <c r="AI52" s="3">
        <f>SUM(AI9:AI45)-(AI23+AI34+AI21+AI17+AI16)</f>
        <v>976000</v>
      </c>
      <c r="AJ52" s="3">
        <f>SUM(AJ9:AJ45)-(AJ23+AJ34+AJ21+AJ17+AJ16)</f>
        <v>976000</v>
      </c>
      <c r="AK52" s="3">
        <f>SUM(AK9:AK45)-(AK23+AK34+AK21+AK17+AK16+AK19)</f>
        <v>967400</v>
      </c>
      <c r="AL52" s="3">
        <f>SUM(AL9:AL45)-(AL23+AL34+AL21+AL17+AL16+AL19)</f>
        <v>967400</v>
      </c>
      <c r="AM52" s="3">
        <f>SUM(AM9:AM45)-(AM23+AM34+AM21+AM17+AM16+AM19)</f>
        <v>967400</v>
      </c>
      <c r="AN52" s="3">
        <f>SUM(AN9:AN45)-(AN23+AN34+AN21+AN17+AN16+AN19)</f>
        <v>967400</v>
      </c>
      <c r="AO52" s="3">
        <f>SUM(AO9:AO45)-(AO23+AO34+AO21+AO17+AO16+AO19)</f>
        <v>967400</v>
      </c>
      <c r="AP52" s="3">
        <f>SUM(AP9:AP45)-(AP23+AP34+AP21+AP17+AP16+AP19+AP20)</f>
        <v>897400</v>
      </c>
      <c r="AQ52" s="3">
        <f>SUM(AQ9:AQ45)-(AQ23+AQ34+AQ21+AQ17+AQ16+AQ19+AQ20)</f>
        <v>897400</v>
      </c>
      <c r="AR52" s="3">
        <f>SUM(AR9:AR45)-(AR23+AR34+AR21+AR17+AR16+AR19+AR20)</f>
        <v>897400</v>
      </c>
      <c r="AS52" s="3">
        <f>SUM(AS9:AS45)-(AS23+AS34+AS21+AS17+AS16+AS19+AS20)</f>
        <v>897400</v>
      </c>
      <c r="AT52" s="3">
        <f>SUM(AT9:AT45)-(AT23+AT34+AT21+AT17+AT16+AT19+AT20)</f>
        <v>897400</v>
      </c>
      <c r="AU52" s="3">
        <f t="shared" ref="AU52:BC52" si="9">SUM(AU9:AU45)-(AU23+AU34+AU21+AU17+AU16+AU19+AU20+AU25)</f>
        <v>863400</v>
      </c>
      <c r="AV52" s="3">
        <f t="shared" si="9"/>
        <v>863400</v>
      </c>
      <c r="AW52" s="3">
        <f t="shared" si="9"/>
        <v>863400</v>
      </c>
      <c r="AX52" s="3">
        <f t="shared" si="9"/>
        <v>863400</v>
      </c>
      <c r="AY52" s="3">
        <f t="shared" si="9"/>
        <v>863400</v>
      </c>
      <c r="AZ52" s="3">
        <f t="shared" si="9"/>
        <v>863400</v>
      </c>
      <c r="BA52" s="3">
        <f t="shared" si="9"/>
        <v>863400</v>
      </c>
      <c r="BB52" s="3">
        <f t="shared" si="9"/>
        <v>877400</v>
      </c>
      <c r="BC52" s="3">
        <f t="shared" si="9"/>
        <v>877400</v>
      </c>
      <c r="BD52" s="3">
        <f>SUM(BD9:BD45)-(BD23+BD34+BD21+BD17+BD16+BD19+BD20+BD25+BD10+BD11)</f>
        <v>877400</v>
      </c>
      <c r="BE52" s="3">
        <f>SUM(BE9:BE45)-(BE23+BE34+BE21+BE17+BE16+BE19+BE20+BE25+BE10+BE11)</f>
        <v>877400</v>
      </c>
      <c r="BF52" s="3">
        <f>SUM(BF9:BF45)-(BF23+BF34+BF21+BF17+BF16+BF19+BF20+BF25+BF10+BF11)</f>
        <v>877400</v>
      </c>
      <c r="BG52" s="3">
        <f>SUM(BG9:BG45)-(BG23+BG34+BG21+BG17+BG16+BG19+BG20+BG25+BG10+BG11)</f>
        <v>863400</v>
      </c>
      <c r="BH52" s="3">
        <f t="shared" ref="BH52:BM52" si="10">SUM(BH9:BH45)-(BH23+BH34+BH21+BH17+BH16+BH19+BH20+BH25+BH10+BH11+BH30+BH31)</f>
        <v>766900</v>
      </c>
      <c r="BI52" s="3">
        <f t="shared" si="10"/>
        <v>766900</v>
      </c>
      <c r="BJ52" s="3">
        <f t="shared" si="10"/>
        <v>766900</v>
      </c>
      <c r="BK52" s="3">
        <f t="shared" si="10"/>
        <v>766900</v>
      </c>
      <c r="BL52" s="3">
        <f t="shared" si="10"/>
        <v>766900</v>
      </c>
      <c r="BM52" s="3">
        <f t="shared" si="10"/>
        <v>766900</v>
      </c>
      <c r="BN52" s="3">
        <f>SUM(BN9:BN45)-(BN23+BN34+BN21+BN17+BN16+BN19+BN20+BN25+BN10+BN11+BN30+BN31+BN29+BN9)</f>
        <v>434900</v>
      </c>
      <c r="BO52" s="3">
        <f>SUM(BO9:BO45)-(BO23+BO34+BO21+BO17+BO16+BO19+BO20+BO25+BO10+BO11+BO30+BO31+BO29+BO9)</f>
        <v>434900</v>
      </c>
      <c r="BP52" s="3"/>
    </row>
    <row r="53" spans="1:68" x14ac:dyDescent="0.2">
      <c r="E53" s="18"/>
      <c r="F53" s="1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</row>
    <row r="54" spans="1:68" x14ac:dyDescent="0.2">
      <c r="E54" s="18"/>
      <c r="F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spans="1:68" ht="13.5" thickBot="1" x14ac:dyDescent="0.25">
      <c r="E55" s="18"/>
      <c r="F55" s="1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1:68" ht="13.5" thickBot="1" x14ac:dyDescent="0.25">
      <c r="A56" t="s">
        <v>2</v>
      </c>
      <c r="B56" t="s">
        <v>3</v>
      </c>
      <c r="C56" t="s">
        <v>151</v>
      </c>
      <c r="D56" t="s">
        <v>152</v>
      </c>
      <c r="E56" t="s">
        <v>64</v>
      </c>
      <c r="F56" t="s">
        <v>1</v>
      </c>
      <c r="G56" s="68" t="s">
        <v>154</v>
      </c>
      <c r="H56" s="25">
        <v>37622</v>
      </c>
      <c r="I56" s="25">
        <v>37653</v>
      </c>
      <c r="J56" s="25">
        <v>37681</v>
      </c>
      <c r="K56" s="25">
        <v>37712</v>
      </c>
      <c r="L56" s="25">
        <v>37742</v>
      </c>
      <c r="M56" s="25">
        <v>37773</v>
      </c>
      <c r="N56" s="25">
        <v>37803</v>
      </c>
      <c r="O56" s="25">
        <v>37834</v>
      </c>
      <c r="P56" s="25">
        <v>37865</v>
      </c>
      <c r="Q56" s="25">
        <v>37895</v>
      </c>
      <c r="R56" s="25">
        <v>37926</v>
      </c>
      <c r="S56" s="25">
        <v>37956</v>
      </c>
      <c r="T56" s="25">
        <v>37987</v>
      </c>
      <c r="U56" s="25">
        <v>38018</v>
      </c>
      <c r="V56" s="25">
        <v>38047</v>
      </c>
      <c r="W56" s="25">
        <v>38078</v>
      </c>
      <c r="X56" s="25">
        <v>38108</v>
      </c>
      <c r="Y56" s="25">
        <v>38139</v>
      </c>
      <c r="Z56" s="25">
        <v>38169</v>
      </c>
      <c r="AA56" s="25">
        <v>38200</v>
      </c>
      <c r="AB56" s="25">
        <v>38231</v>
      </c>
      <c r="AC56" s="25">
        <v>38261</v>
      </c>
      <c r="AD56" s="25">
        <v>38292</v>
      </c>
      <c r="AE56" s="25">
        <v>38322</v>
      </c>
    </row>
    <row r="57" spans="1:68" ht="13.5" thickBot="1" x14ac:dyDescent="0.25"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68" ht="13.5" thickBot="1" x14ac:dyDescent="0.25">
      <c r="A58">
        <v>8255</v>
      </c>
      <c r="B58" t="s">
        <v>0</v>
      </c>
      <c r="C58" s="3">
        <v>306000</v>
      </c>
      <c r="D58" s="1">
        <v>32782</v>
      </c>
      <c r="E58" s="1">
        <v>38656</v>
      </c>
      <c r="F58" t="s">
        <v>5</v>
      </c>
      <c r="G58" s="6">
        <v>38291</v>
      </c>
      <c r="H58" s="3">
        <v>306000</v>
      </c>
      <c r="I58" s="3">
        <v>306000</v>
      </c>
      <c r="J58" s="3">
        <v>306000</v>
      </c>
      <c r="K58" s="3">
        <v>306000</v>
      </c>
      <c r="L58" s="3">
        <v>306000</v>
      </c>
      <c r="M58" s="3">
        <v>306000</v>
      </c>
      <c r="N58" s="3">
        <v>306000</v>
      </c>
      <c r="O58" s="3">
        <v>306000</v>
      </c>
      <c r="P58" s="3">
        <v>306000</v>
      </c>
      <c r="Q58" s="3">
        <v>306000</v>
      </c>
      <c r="R58" s="3">
        <v>306000</v>
      </c>
      <c r="S58" s="3">
        <v>306000</v>
      </c>
      <c r="T58" s="3">
        <v>306000</v>
      </c>
      <c r="U58" s="3">
        <v>306000</v>
      </c>
      <c r="V58" s="3">
        <v>306000</v>
      </c>
      <c r="W58" s="3">
        <v>306000</v>
      </c>
      <c r="X58" s="3">
        <v>306000</v>
      </c>
      <c r="Y58" s="3">
        <v>306000</v>
      </c>
      <c r="Z58" s="3">
        <v>306000</v>
      </c>
      <c r="AA58" s="3">
        <v>306000</v>
      </c>
      <c r="AB58" s="3">
        <v>306000</v>
      </c>
      <c r="AC58" s="67">
        <v>306000</v>
      </c>
      <c r="AD58" s="3">
        <v>306000</v>
      </c>
      <c r="AE58" s="3">
        <v>306000</v>
      </c>
    </row>
    <row r="59" spans="1:68" x14ac:dyDescent="0.2">
      <c r="A59">
        <v>20747</v>
      </c>
      <c r="B59" t="s">
        <v>6</v>
      </c>
      <c r="C59" s="3">
        <v>10000</v>
      </c>
      <c r="D59" s="1">
        <v>33664</v>
      </c>
      <c r="E59" s="1">
        <v>37315</v>
      </c>
      <c r="F59" t="s">
        <v>5</v>
      </c>
      <c r="G59" s="6">
        <v>36950</v>
      </c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</row>
    <row r="60" spans="1:68" x14ac:dyDescent="0.2">
      <c r="A60">
        <v>20748</v>
      </c>
      <c r="B60" t="s">
        <v>6</v>
      </c>
      <c r="C60" s="3">
        <v>10000</v>
      </c>
      <c r="D60" s="1">
        <v>33664</v>
      </c>
      <c r="E60" s="1">
        <v>37315</v>
      </c>
      <c r="F60" t="s">
        <v>5</v>
      </c>
      <c r="G60" s="6">
        <v>36950</v>
      </c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68" x14ac:dyDescent="0.2">
      <c r="A61">
        <v>20822</v>
      </c>
      <c r="B61" t="s">
        <v>7</v>
      </c>
      <c r="C61" s="3">
        <v>25000</v>
      </c>
      <c r="D61" s="1">
        <v>33664</v>
      </c>
      <c r="E61" s="1">
        <v>39141</v>
      </c>
      <c r="F61" t="s">
        <v>5</v>
      </c>
      <c r="G61" s="6">
        <v>38776</v>
      </c>
      <c r="H61" s="3">
        <v>25000</v>
      </c>
      <c r="I61" s="3">
        <v>25000</v>
      </c>
      <c r="J61" s="3">
        <v>25000</v>
      </c>
      <c r="K61" s="3">
        <v>25000</v>
      </c>
      <c r="L61" s="3">
        <v>25000</v>
      </c>
      <c r="M61" s="3">
        <v>25000</v>
      </c>
      <c r="N61" s="3">
        <v>25000</v>
      </c>
      <c r="O61" s="3">
        <v>25000</v>
      </c>
      <c r="P61" s="3">
        <v>25000</v>
      </c>
      <c r="Q61" s="3">
        <v>25000</v>
      </c>
      <c r="R61" s="3">
        <v>25000</v>
      </c>
      <c r="S61" s="3">
        <v>25000</v>
      </c>
      <c r="T61" s="3">
        <v>25000</v>
      </c>
      <c r="U61" s="3">
        <v>25000</v>
      </c>
      <c r="V61" s="3">
        <v>25000</v>
      </c>
      <c r="W61" s="3">
        <v>25000</v>
      </c>
      <c r="X61" s="3">
        <v>25000</v>
      </c>
      <c r="Y61" s="3">
        <v>25000</v>
      </c>
      <c r="Z61" s="3">
        <v>25000</v>
      </c>
      <c r="AA61" s="3">
        <v>25000</v>
      </c>
      <c r="AB61" s="3">
        <v>25000</v>
      </c>
      <c r="AC61" s="3">
        <v>25000</v>
      </c>
      <c r="AD61" s="3">
        <v>25000</v>
      </c>
      <c r="AE61" s="3">
        <v>25000</v>
      </c>
    </row>
    <row r="62" spans="1:68" x14ac:dyDescent="0.2">
      <c r="A62">
        <v>21165</v>
      </c>
      <c r="B62" t="s">
        <v>14</v>
      </c>
      <c r="C62" s="3">
        <v>150000</v>
      </c>
      <c r="D62" s="1">
        <v>33679</v>
      </c>
      <c r="E62" s="1">
        <v>39172</v>
      </c>
      <c r="F62" t="s">
        <v>5</v>
      </c>
      <c r="G62" s="6">
        <v>38807</v>
      </c>
      <c r="H62" s="3">
        <v>150000</v>
      </c>
      <c r="I62" s="3">
        <v>150000</v>
      </c>
      <c r="J62" s="3">
        <v>150000</v>
      </c>
      <c r="K62" s="3">
        <v>150000</v>
      </c>
      <c r="L62" s="3">
        <v>150000</v>
      </c>
      <c r="M62" s="3">
        <v>150000</v>
      </c>
      <c r="N62" s="3">
        <v>150000</v>
      </c>
      <c r="O62" s="3">
        <v>150000</v>
      </c>
      <c r="P62" s="3">
        <v>150000</v>
      </c>
      <c r="Q62" s="3">
        <v>150000</v>
      </c>
      <c r="R62" s="3">
        <v>150000</v>
      </c>
      <c r="S62" s="3">
        <v>150000</v>
      </c>
      <c r="T62" s="3">
        <v>150000</v>
      </c>
      <c r="U62" s="3">
        <v>150000</v>
      </c>
      <c r="V62" s="3">
        <v>150000</v>
      </c>
      <c r="W62" s="3">
        <v>150000</v>
      </c>
      <c r="X62" s="3">
        <v>150000</v>
      </c>
      <c r="Y62" s="3">
        <v>150000</v>
      </c>
      <c r="Z62" s="3">
        <v>150000</v>
      </c>
      <c r="AA62" s="3">
        <v>150000</v>
      </c>
      <c r="AB62" s="3">
        <v>150000</v>
      </c>
      <c r="AC62" s="3">
        <v>150000</v>
      </c>
      <c r="AD62" s="3">
        <v>150000</v>
      </c>
      <c r="AE62" s="3">
        <v>150000</v>
      </c>
    </row>
    <row r="63" spans="1:68" x14ac:dyDescent="0.2">
      <c r="A63">
        <v>25071</v>
      </c>
      <c r="B63" t="s">
        <v>54</v>
      </c>
      <c r="C63" s="3">
        <v>90000</v>
      </c>
      <c r="D63" s="1">
        <v>35400</v>
      </c>
      <c r="E63" s="1">
        <v>39782</v>
      </c>
      <c r="F63" t="s">
        <v>5</v>
      </c>
      <c r="G63" s="6">
        <v>39416</v>
      </c>
      <c r="H63" s="3">
        <v>90000</v>
      </c>
      <c r="I63" s="3">
        <v>90000</v>
      </c>
      <c r="J63" s="3">
        <v>90000</v>
      </c>
      <c r="K63" s="3">
        <v>90000</v>
      </c>
      <c r="L63" s="3">
        <v>90000</v>
      </c>
      <c r="M63" s="3">
        <v>90000</v>
      </c>
      <c r="N63" s="3">
        <v>90000</v>
      </c>
      <c r="O63" s="3">
        <v>90000</v>
      </c>
      <c r="P63" s="3">
        <v>90000</v>
      </c>
      <c r="Q63" s="3">
        <v>90000</v>
      </c>
      <c r="R63" s="3">
        <v>90000</v>
      </c>
      <c r="S63" s="3">
        <v>90000</v>
      </c>
      <c r="T63" s="3">
        <v>90000</v>
      </c>
      <c r="U63" s="3">
        <v>90000</v>
      </c>
      <c r="V63" s="3">
        <v>90000</v>
      </c>
      <c r="W63" s="3">
        <v>90000</v>
      </c>
      <c r="X63" s="3">
        <v>90000</v>
      </c>
      <c r="Y63" s="3">
        <v>90000</v>
      </c>
      <c r="Z63" s="3">
        <v>90000</v>
      </c>
      <c r="AA63" s="3">
        <v>90000</v>
      </c>
      <c r="AB63" s="3">
        <v>90000</v>
      </c>
      <c r="AC63" s="3">
        <v>90000</v>
      </c>
      <c r="AD63" s="3">
        <v>90000</v>
      </c>
      <c r="AE63" s="3">
        <v>90000</v>
      </c>
    </row>
    <row r="64" spans="1:68" x14ac:dyDescent="0.2">
      <c r="A64">
        <v>24670</v>
      </c>
      <c r="B64" t="s">
        <v>23</v>
      </c>
      <c r="C64" s="3">
        <v>10000</v>
      </c>
      <c r="D64" s="1">
        <v>35490</v>
      </c>
      <c r="E64" s="1">
        <v>39172</v>
      </c>
      <c r="F64" t="s">
        <v>5</v>
      </c>
      <c r="G64" s="6">
        <v>38807</v>
      </c>
      <c r="H64" s="3">
        <v>10000</v>
      </c>
      <c r="I64" s="3">
        <v>10000</v>
      </c>
      <c r="J64" s="3">
        <v>10000</v>
      </c>
      <c r="K64" s="3">
        <v>10000</v>
      </c>
      <c r="L64" s="3">
        <v>10000</v>
      </c>
      <c r="M64" s="3">
        <v>10000</v>
      </c>
      <c r="N64" s="3">
        <v>10000</v>
      </c>
      <c r="O64" s="3">
        <v>10000</v>
      </c>
      <c r="P64" s="3">
        <v>10000</v>
      </c>
      <c r="Q64" s="3">
        <v>10000</v>
      </c>
      <c r="R64" s="3">
        <v>10000</v>
      </c>
      <c r="S64" s="3">
        <v>10000</v>
      </c>
      <c r="T64" s="3">
        <v>10000</v>
      </c>
      <c r="U64" s="3">
        <v>10000</v>
      </c>
      <c r="V64" s="3">
        <v>10000</v>
      </c>
      <c r="W64" s="3">
        <v>10000</v>
      </c>
      <c r="X64" s="3">
        <v>10000</v>
      </c>
      <c r="Y64" s="3">
        <v>10000</v>
      </c>
      <c r="Z64" s="3">
        <v>10000</v>
      </c>
      <c r="AA64" s="3">
        <v>10000</v>
      </c>
      <c r="AB64" s="3">
        <v>10000</v>
      </c>
      <c r="AC64" s="3">
        <v>10000</v>
      </c>
      <c r="AD64" s="3">
        <v>10000</v>
      </c>
      <c r="AE64" s="3">
        <v>10000</v>
      </c>
    </row>
    <row r="65" spans="1:31" x14ac:dyDescent="0.2">
      <c r="A65">
        <v>25700</v>
      </c>
      <c r="B65" t="s">
        <v>54</v>
      </c>
      <c r="C65" s="3">
        <v>25000</v>
      </c>
      <c r="D65" s="1">
        <v>35796</v>
      </c>
      <c r="E65" s="1">
        <v>37621</v>
      </c>
      <c r="F65" t="s">
        <v>5</v>
      </c>
      <c r="G65" s="6">
        <v>37256</v>
      </c>
      <c r="H65" s="65">
        <v>25000</v>
      </c>
      <c r="I65" s="65">
        <v>25000</v>
      </c>
      <c r="J65" s="65">
        <v>25000</v>
      </c>
      <c r="K65" s="65">
        <v>25000</v>
      </c>
      <c r="L65" s="65">
        <v>25000</v>
      </c>
      <c r="M65" s="65">
        <v>25000</v>
      </c>
      <c r="N65" s="65">
        <v>25000</v>
      </c>
      <c r="O65" s="65">
        <v>25000</v>
      </c>
      <c r="P65" s="65">
        <v>25000</v>
      </c>
      <c r="Q65" s="65">
        <v>25000</v>
      </c>
      <c r="R65" s="65">
        <v>25000</v>
      </c>
      <c r="S65" s="65">
        <v>25000</v>
      </c>
      <c r="T65" s="65">
        <v>25000</v>
      </c>
      <c r="U65" s="65">
        <v>25000</v>
      </c>
      <c r="V65" s="65">
        <v>25000</v>
      </c>
      <c r="W65" s="65">
        <v>25000</v>
      </c>
      <c r="X65" s="65">
        <v>25000</v>
      </c>
      <c r="Y65" s="65">
        <v>25000</v>
      </c>
      <c r="Z65" s="65">
        <v>25000</v>
      </c>
      <c r="AA65" s="65">
        <v>25000</v>
      </c>
      <c r="AB65" s="65">
        <v>25000</v>
      </c>
      <c r="AC65" s="65">
        <v>25000</v>
      </c>
      <c r="AD65" s="65">
        <v>25000</v>
      </c>
      <c r="AE65" s="65">
        <v>25000</v>
      </c>
    </row>
    <row r="66" spans="1:31" x14ac:dyDescent="0.2">
      <c r="A66">
        <v>25841</v>
      </c>
      <c r="B66" t="s">
        <v>14</v>
      </c>
      <c r="C66" s="3">
        <v>40000</v>
      </c>
      <c r="D66" s="1">
        <v>35827</v>
      </c>
      <c r="E66" s="1">
        <v>37560</v>
      </c>
      <c r="F66" t="s">
        <v>5</v>
      </c>
      <c r="G66" s="6">
        <v>37195</v>
      </c>
      <c r="H66" s="66">
        <v>40000</v>
      </c>
      <c r="I66" s="66">
        <v>40000</v>
      </c>
      <c r="J66" s="66">
        <v>40000</v>
      </c>
      <c r="K66" s="66">
        <v>40000</v>
      </c>
      <c r="L66" s="66">
        <v>40000</v>
      </c>
      <c r="M66" s="66">
        <v>40000</v>
      </c>
      <c r="N66" s="66">
        <v>40000</v>
      </c>
      <c r="O66" s="66">
        <v>40000</v>
      </c>
      <c r="P66" s="66">
        <v>40000</v>
      </c>
      <c r="Q66" s="66">
        <v>40000</v>
      </c>
      <c r="R66" s="66">
        <v>40000</v>
      </c>
      <c r="S66" s="66">
        <v>40000</v>
      </c>
      <c r="T66" s="66">
        <v>40000</v>
      </c>
      <c r="U66" s="66">
        <v>40000</v>
      </c>
      <c r="V66" s="66">
        <v>40000</v>
      </c>
      <c r="W66" s="66">
        <v>40000</v>
      </c>
      <c r="X66" s="66">
        <v>40000</v>
      </c>
      <c r="Y66" s="66">
        <v>40000</v>
      </c>
      <c r="Z66" s="66">
        <v>40000</v>
      </c>
      <c r="AA66" s="66">
        <v>40000</v>
      </c>
      <c r="AB66" s="66">
        <v>40000</v>
      </c>
      <c r="AC66" s="66">
        <v>40000</v>
      </c>
      <c r="AD66" s="66">
        <v>40000</v>
      </c>
      <c r="AE66" s="66">
        <v>40000</v>
      </c>
    </row>
    <row r="67" spans="1:31" x14ac:dyDescent="0.2">
      <c r="A67">
        <v>25924</v>
      </c>
      <c r="B67" t="s">
        <v>30</v>
      </c>
      <c r="C67" s="3">
        <v>20000</v>
      </c>
      <c r="D67" s="1">
        <v>35855</v>
      </c>
      <c r="E67" s="1">
        <v>39141</v>
      </c>
      <c r="F67" t="s">
        <v>5</v>
      </c>
      <c r="G67" s="6">
        <v>38776</v>
      </c>
      <c r="H67" s="3">
        <v>20000</v>
      </c>
      <c r="I67" s="3">
        <v>20000</v>
      </c>
      <c r="J67" s="3">
        <v>20000</v>
      </c>
      <c r="K67" s="3">
        <v>20000</v>
      </c>
      <c r="L67" s="3">
        <v>20000</v>
      </c>
      <c r="M67" s="3">
        <v>20000</v>
      </c>
      <c r="N67" s="3">
        <v>20000</v>
      </c>
      <c r="O67" s="3">
        <v>20000</v>
      </c>
      <c r="P67" s="3">
        <v>20000</v>
      </c>
      <c r="Q67" s="3">
        <v>20000</v>
      </c>
      <c r="R67" s="3">
        <v>20000</v>
      </c>
      <c r="S67" s="3">
        <v>20000</v>
      </c>
      <c r="T67" s="3">
        <v>20000</v>
      </c>
      <c r="U67" s="3">
        <v>20000</v>
      </c>
      <c r="V67" s="3">
        <v>20000</v>
      </c>
      <c r="W67" s="3">
        <v>20000</v>
      </c>
      <c r="X67" s="3">
        <v>20000</v>
      </c>
      <c r="Y67" s="3">
        <v>20000</v>
      </c>
      <c r="Z67" s="3">
        <v>20000</v>
      </c>
      <c r="AA67" s="3">
        <v>20000</v>
      </c>
      <c r="AB67" s="3">
        <v>20000</v>
      </c>
      <c r="AC67" s="3">
        <v>20000</v>
      </c>
      <c r="AD67" s="3">
        <v>20000</v>
      </c>
      <c r="AE67" s="3">
        <v>20000</v>
      </c>
    </row>
    <row r="68" spans="1:31" x14ac:dyDescent="0.2">
      <c r="A68">
        <v>26125</v>
      </c>
      <c r="B68" t="s">
        <v>32</v>
      </c>
      <c r="C68" s="3">
        <v>8600</v>
      </c>
      <c r="D68" s="1">
        <v>35947</v>
      </c>
      <c r="E68" s="1">
        <v>37772</v>
      </c>
      <c r="F68" t="s">
        <v>5</v>
      </c>
      <c r="G68" s="6">
        <v>37407</v>
      </c>
      <c r="H68" s="3">
        <v>8600</v>
      </c>
      <c r="I68" s="3">
        <v>8600</v>
      </c>
      <c r="J68" s="3">
        <v>8600</v>
      </c>
      <c r="K68" s="3">
        <v>8600</v>
      </c>
      <c r="L68" s="3">
        <v>8600</v>
      </c>
      <c r="M68" s="66">
        <v>8600</v>
      </c>
      <c r="N68" s="66">
        <v>8600</v>
      </c>
      <c r="O68" s="66">
        <v>8600</v>
      </c>
      <c r="P68" s="66">
        <v>8600</v>
      </c>
      <c r="Q68" s="66">
        <v>8600</v>
      </c>
      <c r="R68" s="66">
        <v>8600</v>
      </c>
      <c r="S68" s="66">
        <v>8600</v>
      </c>
      <c r="T68" s="66">
        <v>8600</v>
      </c>
      <c r="U68" s="66">
        <v>8600</v>
      </c>
      <c r="V68" s="66">
        <v>8600</v>
      </c>
      <c r="W68" s="66">
        <v>8600</v>
      </c>
      <c r="X68" s="66">
        <v>8600</v>
      </c>
      <c r="Y68" s="66">
        <v>8600</v>
      </c>
      <c r="Z68" s="66">
        <v>8600</v>
      </c>
      <c r="AA68" s="66">
        <v>8600</v>
      </c>
      <c r="AB68" s="66">
        <v>8600</v>
      </c>
      <c r="AC68" s="66">
        <v>8600</v>
      </c>
      <c r="AD68" s="66">
        <v>8600</v>
      </c>
      <c r="AE68" s="66">
        <v>8600</v>
      </c>
    </row>
    <row r="69" spans="1:31" x14ac:dyDescent="0.2">
      <c r="A69">
        <v>26490</v>
      </c>
      <c r="B69" t="s">
        <v>62</v>
      </c>
      <c r="C69" s="3">
        <v>70000</v>
      </c>
      <c r="D69" s="1">
        <v>36100</v>
      </c>
      <c r="E69" s="1">
        <v>37925</v>
      </c>
      <c r="F69" t="s">
        <v>5</v>
      </c>
      <c r="G69" s="6">
        <v>37560</v>
      </c>
      <c r="H69" s="3">
        <v>70000</v>
      </c>
      <c r="I69" s="3">
        <v>70000</v>
      </c>
      <c r="J69" s="3">
        <v>70000</v>
      </c>
      <c r="K69" s="3">
        <v>70000</v>
      </c>
      <c r="L69" s="3">
        <v>70000</v>
      </c>
      <c r="M69" s="3">
        <v>70000</v>
      </c>
      <c r="N69" s="3">
        <v>70000</v>
      </c>
      <c r="O69" s="3">
        <v>70000</v>
      </c>
      <c r="P69" s="3">
        <v>70000</v>
      </c>
      <c r="Q69" s="3">
        <v>70000</v>
      </c>
      <c r="R69" s="66">
        <v>70000</v>
      </c>
      <c r="S69" s="66">
        <v>70000</v>
      </c>
      <c r="T69" s="66">
        <v>70000</v>
      </c>
      <c r="U69" s="66">
        <v>70000</v>
      </c>
      <c r="V69" s="66">
        <v>70000</v>
      </c>
      <c r="W69" s="66">
        <v>70000</v>
      </c>
      <c r="X69" s="66">
        <v>70000</v>
      </c>
      <c r="Y69" s="66">
        <v>70000</v>
      </c>
      <c r="Z69" s="66">
        <v>70000</v>
      </c>
      <c r="AA69" s="66">
        <v>70000</v>
      </c>
      <c r="AB69" s="66">
        <v>70000</v>
      </c>
      <c r="AC69" s="66">
        <v>70000</v>
      </c>
      <c r="AD69" s="66">
        <v>70000</v>
      </c>
      <c r="AE69" s="66">
        <v>70000</v>
      </c>
    </row>
    <row r="70" spans="1:31" x14ac:dyDescent="0.2">
      <c r="A70">
        <v>26511</v>
      </c>
      <c r="B70" t="s">
        <v>14</v>
      </c>
      <c r="C70" s="3">
        <v>21000</v>
      </c>
      <c r="D70" s="1">
        <v>36100</v>
      </c>
      <c r="E70" s="1">
        <v>37560</v>
      </c>
      <c r="F70" s="1" t="s">
        <v>5</v>
      </c>
      <c r="G70" s="6">
        <v>37195</v>
      </c>
      <c r="H70" s="66">
        <v>21000</v>
      </c>
      <c r="I70" s="66">
        <v>21000</v>
      </c>
      <c r="J70" s="66">
        <v>21000</v>
      </c>
      <c r="K70" s="66">
        <v>21000</v>
      </c>
      <c r="L70" s="66">
        <v>21000</v>
      </c>
      <c r="M70" s="66">
        <v>21000</v>
      </c>
      <c r="N70" s="66">
        <v>21000</v>
      </c>
      <c r="O70" s="66">
        <v>21000</v>
      </c>
      <c r="P70" s="66">
        <v>21000</v>
      </c>
      <c r="Q70" s="66">
        <v>21000</v>
      </c>
      <c r="R70" s="66">
        <v>21000</v>
      </c>
      <c r="S70" s="66">
        <v>21000</v>
      </c>
      <c r="T70" s="66">
        <v>21000</v>
      </c>
      <c r="U70" s="66">
        <v>21000</v>
      </c>
      <c r="V70" s="66">
        <v>21000</v>
      </c>
      <c r="W70" s="66">
        <v>21000</v>
      </c>
      <c r="X70" s="66">
        <v>21000</v>
      </c>
      <c r="Y70" s="66">
        <v>21000</v>
      </c>
      <c r="Z70" s="66">
        <v>21000</v>
      </c>
      <c r="AA70" s="66">
        <v>21000</v>
      </c>
      <c r="AB70" s="66">
        <v>21000</v>
      </c>
      <c r="AC70" s="66">
        <v>21000</v>
      </c>
      <c r="AD70" s="66">
        <v>21000</v>
      </c>
      <c r="AE70" s="66">
        <v>21000</v>
      </c>
    </row>
    <row r="71" spans="1:31" x14ac:dyDescent="0.2">
      <c r="A71">
        <v>26372</v>
      </c>
      <c r="B71" t="s">
        <v>33</v>
      </c>
      <c r="C71" s="3">
        <v>25000</v>
      </c>
      <c r="D71" s="1">
        <v>36100</v>
      </c>
      <c r="E71" s="1">
        <v>39172</v>
      </c>
      <c r="F71" t="s">
        <v>5</v>
      </c>
      <c r="G71" s="6">
        <v>38807</v>
      </c>
      <c r="H71" s="3">
        <v>25000</v>
      </c>
      <c r="I71" s="3">
        <v>25000</v>
      </c>
      <c r="J71" s="3">
        <v>25000</v>
      </c>
      <c r="K71" s="3">
        <v>25000</v>
      </c>
      <c r="L71" s="3">
        <v>25000</v>
      </c>
      <c r="M71" s="3">
        <v>25000</v>
      </c>
      <c r="N71" s="3">
        <v>25000</v>
      </c>
      <c r="O71" s="3">
        <v>25000</v>
      </c>
      <c r="P71" s="3">
        <v>25000</v>
      </c>
      <c r="Q71" s="3">
        <v>25000</v>
      </c>
      <c r="R71" s="3">
        <v>25000</v>
      </c>
      <c r="S71" s="3">
        <v>25000</v>
      </c>
      <c r="T71" s="3">
        <v>25000</v>
      </c>
      <c r="U71" s="3">
        <v>25000</v>
      </c>
      <c r="V71" s="3">
        <v>25000</v>
      </c>
      <c r="W71" s="3">
        <v>25000</v>
      </c>
      <c r="X71" s="3">
        <v>25000</v>
      </c>
      <c r="Y71" s="3">
        <v>25000</v>
      </c>
      <c r="Z71" s="3">
        <v>25000</v>
      </c>
      <c r="AA71" s="3">
        <v>25000</v>
      </c>
      <c r="AB71" s="3">
        <v>25000</v>
      </c>
      <c r="AC71" s="3">
        <v>25000</v>
      </c>
      <c r="AD71" s="3">
        <v>25000</v>
      </c>
      <c r="AE71" s="3">
        <v>25000</v>
      </c>
    </row>
    <row r="72" spans="1:31" x14ac:dyDescent="0.2">
      <c r="A72">
        <v>26683</v>
      </c>
      <c r="B72" t="s">
        <v>35</v>
      </c>
      <c r="C72" s="3">
        <v>8000</v>
      </c>
      <c r="D72" s="1">
        <v>36220</v>
      </c>
      <c r="E72" s="1">
        <v>37346</v>
      </c>
      <c r="F72" t="s">
        <v>5</v>
      </c>
      <c r="G72" s="6">
        <v>37164</v>
      </c>
      <c r="H72" s="66">
        <v>8000</v>
      </c>
      <c r="I72" s="66">
        <v>8000</v>
      </c>
      <c r="J72" s="66">
        <v>8000</v>
      </c>
      <c r="K72" s="66">
        <v>8000</v>
      </c>
      <c r="L72" s="66">
        <v>8000</v>
      </c>
      <c r="M72" s="66">
        <v>8000</v>
      </c>
      <c r="N72" s="66">
        <v>8000</v>
      </c>
      <c r="O72" s="66">
        <v>8000</v>
      </c>
      <c r="P72" s="66">
        <v>8000</v>
      </c>
      <c r="Q72" s="66">
        <v>8000</v>
      </c>
      <c r="R72" s="66">
        <v>8000</v>
      </c>
      <c r="S72" s="66">
        <v>8000</v>
      </c>
      <c r="T72" s="66">
        <v>8000</v>
      </c>
      <c r="U72" s="66">
        <v>8000</v>
      </c>
      <c r="V72" s="66">
        <v>8000</v>
      </c>
      <c r="W72" s="66">
        <v>8000</v>
      </c>
      <c r="X72" s="66">
        <v>8000</v>
      </c>
      <c r="Y72" s="66">
        <v>8000</v>
      </c>
      <c r="Z72" s="66">
        <v>8000</v>
      </c>
      <c r="AA72" s="66">
        <v>8000</v>
      </c>
      <c r="AB72" s="66">
        <v>8000</v>
      </c>
      <c r="AC72" s="66">
        <v>8000</v>
      </c>
      <c r="AD72" s="66">
        <v>8000</v>
      </c>
      <c r="AE72" s="66">
        <v>8000</v>
      </c>
    </row>
    <row r="73" spans="1:31" ht="13.5" thickBot="1" x14ac:dyDescent="0.25">
      <c r="A73">
        <v>26678</v>
      </c>
      <c r="B73" t="s">
        <v>55</v>
      </c>
      <c r="C73" s="3">
        <v>25000</v>
      </c>
      <c r="D73" s="1">
        <v>36251</v>
      </c>
      <c r="E73" s="1">
        <v>39172</v>
      </c>
      <c r="F73" t="s">
        <v>5</v>
      </c>
      <c r="G73" s="6">
        <v>38807</v>
      </c>
      <c r="H73" s="3">
        <v>25000</v>
      </c>
      <c r="I73" s="3">
        <v>25000</v>
      </c>
      <c r="J73" s="3">
        <v>25000</v>
      </c>
      <c r="K73" s="3">
        <v>25000</v>
      </c>
      <c r="L73" s="3">
        <v>25000</v>
      </c>
      <c r="M73" s="3">
        <v>25000</v>
      </c>
      <c r="N73" s="3">
        <v>25000</v>
      </c>
      <c r="O73" s="3">
        <v>25000</v>
      </c>
      <c r="P73" s="3">
        <v>25000</v>
      </c>
      <c r="Q73" s="3">
        <v>25000</v>
      </c>
      <c r="R73" s="3">
        <v>25000</v>
      </c>
      <c r="S73" s="3">
        <v>25000</v>
      </c>
      <c r="T73" s="3">
        <v>25000</v>
      </c>
      <c r="U73" s="3">
        <v>25000</v>
      </c>
      <c r="V73" s="3">
        <v>25000</v>
      </c>
      <c r="W73" s="3">
        <v>25000</v>
      </c>
      <c r="X73" s="3">
        <v>25000</v>
      </c>
      <c r="Y73" s="3">
        <v>25000</v>
      </c>
      <c r="Z73" s="3">
        <v>25000</v>
      </c>
      <c r="AA73" s="3">
        <v>25000</v>
      </c>
      <c r="AB73" s="3">
        <v>25000</v>
      </c>
      <c r="AC73" s="3">
        <v>25000</v>
      </c>
      <c r="AD73" s="3">
        <v>25000</v>
      </c>
      <c r="AE73" s="3">
        <v>25000</v>
      </c>
    </row>
    <row r="74" spans="1:31" ht="13.5" thickBot="1" x14ac:dyDescent="0.25">
      <c r="A74">
        <v>26960</v>
      </c>
      <c r="B74" t="s">
        <v>42</v>
      </c>
      <c r="C74" s="3">
        <v>20000</v>
      </c>
      <c r="D74" s="1">
        <v>36617</v>
      </c>
      <c r="E74" s="1">
        <v>38077</v>
      </c>
      <c r="F74" t="s">
        <v>5</v>
      </c>
      <c r="G74" s="6">
        <v>37711</v>
      </c>
      <c r="H74" s="3">
        <v>20000</v>
      </c>
      <c r="I74" s="3">
        <v>20000</v>
      </c>
      <c r="J74" s="67">
        <v>20000</v>
      </c>
      <c r="K74" s="3">
        <v>20000</v>
      </c>
      <c r="L74" s="3">
        <v>20000</v>
      </c>
      <c r="M74" s="3">
        <v>20000</v>
      </c>
      <c r="N74" s="3">
        <v>20000</v>
      </c>
      <c r="O74" s="3">
        <v>20000</v>
      </c>
      <c r="P74" s="3">
        <v>20000</v>
      </c>
      <c r="Q74" s="3">
        <v>20000</v>
      </c>
      <c r="R74" s="3">
        <v>20000</v>
      </c>
      <c r="S74" s="3">
        <v>20000</v>
      </c>
      <c r="T74" s="3">
        <v>20000</v>
      </c>
      <c r="U74" s="3">
        <v>20000</v>
      </c>
      <c r="V74" s="3">
        <v>20000</v>
      </c>
      <c r="W74" s="69">
        <v>20000</v>
      </c>
      <c r="X74" s="69">
        <v>20000</v>
      </c>
      <c r="Y74" s="69">
        <v>20000</v>
      </c>
      <c r="Z74" s="69">
        <v>20000</v>
      </c>
      <c r="AA74" s="69">
        <v>20000</v>
      </c>
      <c r="AB74" s="69">
        <v>20000</v>
      </c>
      <c r="AC74" s="69">
        <v>20000</v>
      </c>
      <c r="AD74" s="69">
        <v>20000</v>
      </c>
      <c r="AE74" s="69">
        <v>20000</v>
      </c>
    </row>
    <row r="75" spans="1:31" x14ac:dyDescent="0.2">
      <c r="A75">
        <v>26719</v>
      </c>
      <c r="B75" t="s">
        <v>36</v>
      </c>
      <c r="C75" s="3">
        <v>25000</v>
      </c>
      <c r="D75" s="1">
        <v>36647</v>
      </c>
      <c r="E75" s="1">
        <v>38472</v>
      </c>
      <c r="F75" t="s">
        <v>39</v>
      </c>
      <c r="G75" s="6"/>
      <c r="H75" s="3">
        <v>25000</v>
      </c>
      <c r="I75" s="3">
        <v>25000</v>
      </c>
      <c r="J75" s="3">
        <v>25000</v>
      </c>
      <c r="K75" s="3">
        <v>25000</v>
      </c>
      <c r="L75" s="3">
        <v>25000</v>
      </c>
      <c r="M75" s="3">
        <v>25000</v>
      </c>
      <c r="N75" s="3">
        <v>25000</v>
      </c>
      <c r="O75" s="3">
        <v>25000</v>
      </c>
      <c r="P75" s="3">
        <v>25000</v>
      </c>
      <c r="Q75" s="3">
        <v>25000</v>
      </c>
      <c r="R75" s="3">
        <v>25000</v>
      </c>
      <c r="S75" s="3">
        <v>25000</v>
      </c>
      <c r="T75" s="3">
        <v>25000</v>
      </c>
      <c r="U75" s="3">
        <v>25000</v>
      </c>
      <c r="V75" s="3">
        <v>25000</v>
      </c>
      <c r="W75" s="3">
        <v>25000</v>
      </c>
      <c r="X75" s="3">
        <v>25000</v>
      </c>
      <c r="Y75" s="3">
        <v>25000</v>
      </c>
      <c r="Z75" s="3">
        <v>25000</v>
      </c>
      <c r="AA75" s="3">
        <v>25000</v>
      </c>
      <c r="AB75" s="3">
        <v>25000</v>
      </c>
      <c r="AC75" s="3">
        <v>25000</v>
      </c>
      <c r="AD75" s="3">
        <v>25000</v>
      </c>
      <c r="AE75" s="3">
        <v>25000</v>
      </c>
    </row>
    <row r="76" spans="1:31" x14ac:dyDescent="0.2">
      <c r="A76">
        <v>26813</v>
      </c>
      <c r="B76" t="s">
        <v>38</v>
      </c>
      <c r="C76" s="3">
        <v>3500</v>
      </c>
      <c r="D76" s="1">
        <v>36647</v>
      </c>
      <c r="E76" s="1">
        <v>39506</v>
      </c>
      <c r="F76" t="s">
        <v>39</v>
      </c>
      <c r="G76" s="24"/>
      <c r="H76" s="3">
        <v>3500</v>
      </c>
      <c r="I76" s="3">
        <v>3500</v>
      </c>
      <c r="J76" s="3">
        <v>3500</v>
      </c>
      <c r="K76" s="3">
        <v>3500</v>
      </c>
      <c r="L76" s="3">
        <v>3500</v>
      </c>
      <c r="M76" s="3">
        <v>3500</v>
      </c>
      <c r="N76" s="3">
        <v>3500</v>
      </c>
      <c r="O76" s="3">
        <v>3500</v>
      </c>
      <c r="P76" s="3">
        <v>3500</v>
      </c>
      <c r="Q76" s="3">
        <v>3500</v>
      </c>
      <c r="R76" s="3">
        <v>3500</v>
      </c>
      <c r="S76" s="3">
        <v>3500</v>
      </c>
      <c r="T76" s="3">
        <v>3500</v>
      </c>
      <c r="U76" s="3">
        <v>3500</v>
      </c>
      <c r="V76" s="3">
        <v>3500</v>
      </c>
      <c r="W76" s="3">
        <v>3500</v>
      </c>
      <c r="X76" s="3">
        <v>3500</v>
      </c>
      <c r="Y76" s="3">
        <v>3500</v>
      </c>
      <c r="Z76" s="3">
        <v>3500</v>
      </c>
      <c r="AA76" s="3">
        <v>3500</v>
      </c>
      <c r="AB76" s="3">
        <v>3500</v>
      </c>
      <c r="AC76" s="3">
        <v>3500</v>
      </c>
      <c r="AD76" s="3">
        <v>3500</v>
      </c>
      <c r="AE76" s="3">
        <v>3500</v>
      </c>
    </row>
    <row r="77" spans="1:31" ht="13.5" thickBot="1" x14ac:dyDescent="0.25">
      <c r="A77">
        <v>26816</v>
      </c>
      <c r="B77" t="s">
        <v>40</v>
      </c>
      <c r="C77" s="3">
        <v>21500</v>
      </c>
      <c r="D77" s="1">
        <v>36647</v>
      </c>
      <c r="E77" s="1">
        <v>38472</v>
      </c>
      <c r="F77" t="s">
        <v>39</v>
      </c>
      <c r="G77" s="2"/>
      <c r="H77" s="3">
        <v>21500</v>
      </c>
      <c r="I77" s="3">
        <v>21500</v>
      </c>
      <c r="J77" s="3">
        <v>21500</v>
      </c>
      <c r="K77" s="3">
        <v>21500</v>
      </c>
      <c r="L77" s="3">
        <v>21500</v>
      </c>
      <c r="M77" s="3">
        <v>21500</v>
      </c>
      <c r="N77" s="3">
        <v>21500</v>
      </c>
      <c r="O77" s="3">
        <v>21500</v>
      </c>
      <c r="P77" s="3">
        <v>21500</v>
      </c>
      <c r="Q77" s="3">
        <v>21500</v>
      </c>
      <c r="R77" s="3">
        <v>21500</v>
      </c>
      <c r="S77" s="3">
        <v>21500</v>
      </c>
      <c r="T77" s="3">
        <v>21500</v>
      </c>
      <c r="U77" s="3">
        <v>21500</v>
      </c>
      <c r="V77" s="3">
        <v>21500</v>
      </c>
      <c r="W77" s="3">
        <v>21500</v>
      </c>
      <c r="X77" s="3">
        <v>21500</v>
      </c>
      <c r="Y77" s="3">
        <v>21500</v>
      </c>
      <c r="Z77" s="3">
        <v>21500</v>
      </c>
      <c r="AA77" s="3">
        <v>21500</v>
      </c>
      <c r="AB77" s="3">
        <v>21500</v>
      </c>
      <c r="AC77" s="3">
        <v>21500</v>
      </c>
      <c r="AD77" s="3">
        <v>21500</v>
      </c>
      <c r="AE77" s="3">
        <v>21500</v>
      </c>
    </row>
    <row r="78" spans="1:31" ht="13.5" thickBot="1" x14ac:dyDescent="0.25">
      <c r="A78">
        <v>26884</v>
      </c>
      <c r="B78" t="s">
        <v>55</v>
      </c>
      <c r="C78" s="3">
        <v>40000</v>
      </c>
      <c r="D78" s="1">
        <v>36647</v>
      </c>
      <c r="E78" s="1">
        <v>38656</v>
      </c>
      <c r="F78" t="s">
        <v>5</v>
      </c>
      <c r="G78" s="6">
        <v>38291</v>
      </c>
      <c r="H78" s="3">
        <v>40000</v>
      </c>
      <c r="I78" s="3">
        <v>40000</v>
      </c>
      <c r="J78" s="3">
        <v>40000</v>
      </c>
      <c r="K78" s="3">
        <v>40000</v>
      </c>
      <c r="L78" s="3">
        <v>40000</v>
      </c>
      <c r="M78" s="3">
        <v>40000</v>
      </c>
      <c r="N78" s="3">
        <v>40000</v>
      </c>
      <c r="O78" s="3">
        <v>40000</v>
      </c>
      <c r="P78" s="3">
        <v>40000</v>
      </c>
      <c r="Q78" s="3">
        <v>40000</v>
      </c>
      <c r="R78" s="3">
        <v>40000</v>
      </c>
      <c r="S78" s="3">
        <v>40000</v>
      </c>
      <c r="T78" s="3">
        <v>40000</v>
      </c>
      <c r="U78" s="3">
        <v>40000</v>
      </c>
      <c r="V78" s="3">
        <v>40000</v>
      </c>
      <c r="W78" s="3">
        <v>40000</v>
      </c>
      <c r="X78" s="3">
        <v>40000</v>
      </c>
      <c r="Y78" s="3">
        <v>40000</v>
      </c>
      <c r="Z78" s="3">
        <v>40000</v>
      </c>
      <c r="AA78" s="3">
        <v>40000</v>
      </c>
      <c r="AB78" s="3">
        <v>40000</v>
      </c>
      <c r="AC78" s="67">
        <v>40000</v>
      </c>
      <c r="AD78" s="3">
        <v>40000</v>
      </c>
      <c r="AE78" s="3">
        <v>40000</v>
      </c>
    </row>
    <row r="79" spans="1:31" ht="13.5" thickBot="1" x14ac:dyDescent="0.25">
      <c r="A79">
        <v>26758</v>
      </c>
      <c r="B79" t="s">
        <v>33</v>
      </c>
      <c r="C79" s="3">
        <v>40000</v>
      </c>
      <c r="D79" s="1">
        <v>36647</v>
      </c>
      <c r="E79" s="1">
        <v>38472</v>
      </c>
      <c r="F79" t="s">
        <v>5</v>
      </c>
      <c r="G79" s="6">
        <v>38107</v>
      </c>
      <c r="H79" s="3">
        <v>40000</v>
      </c>
      <c r="I79" s="3">
        <v>40000</v>
      </c>
      <c r="J79" s="3">
        <v>40000</v>
      </c>
      <c r="K79" s="3">
        <v>40000</v>
      </c>
      <c r="L79" s="3">
        <v>40000</v>
      </c>
      <c r="M79" s="3">
        <v>40000</v>
      </c>
      <c r="N79" s="3">
        <v>40000</v>
      </c>
      <c r="O79" s="3">
        <v>40000</v>
      </c>
      <c r="P79" s="3">
        <v>40000</v>
      </c>
      <c r="Q79" s="3">
        <v>40000</v>
      </c>
      <c r="R79" s="3">
        <v>40000</v>
      </c>
      <c r="S79" s="3">
        <v>40000</v>
      </c>
      <c r="T79" s="3">
        <v>40000</v>
      </c>
      <c r="U79" s="3">
        <v>40000</v>
      </c>
      <c r="V79" s="3">
        <v>40000</v>
      </c>
      <c r="W79" s="67">
        <v>40000</v>
      </c>
      <c r="X79" s="3">
        <v>40000</v>
      </c>
      <c r="Y79" s="3">
        <v>40000</v>
      </c>
      <c r="Z79" s="3">
        <v>40000</v>
      </c>
      <c r="AA79" s="3">
        <v>40000</v>
      </c>
      <c r="AB79" s="3">
        <v>40000</v>
      </c>
      <c r="AC79" s="3">
        <v>40000</v>
      </c>
      <c r="AD79" s="3">
        <v>40000</v>
      </c>
      <c r="AE79" s="3">
        <v>40000</v>
      </c>
    </row>
    <row r="80" spans="1:31" ht="13.5" thickBot="1" x14ac:dyDescent="0.25">
      <c r="A80">
        <v>26819</v>
      </c>
      <c r="B80" t="s">
        <v>41</v>
      </c>
      <c r="C80" s="3">
        <v>10000</v>
      </c>
      <c r="D80" s="1">
        <v>36647</v>
      </c>
      <c r="E80" s="1">
        <v>38472</v>
      </c>
      <c r="F80" t="s">
        <v>5</v>
      </c>
      <c r="G80" s="6">
        <v>38107</v>
      </c>
      <c r="H80" s="3">
        <v>10000</v>
      </c>
      <c r="I80" s="3">
        <v>10000</v>
      </c>
      <c r="J80" s="3">
        <v>10000</v>
      </c>
      <c r="K80" s="3">
        <v>10000</v>
      </c>
      <c r="L80" s="3">
        <v>10000</v>
      </c>
      <c r="M80" s="3">
        <v>10000</v>
      </c>
      <c r="N80" s="3">
        <v>10000</v>
      </c>
      <c r="O80" s="3">
        <v>10000</v>
      </c>
      <c r="P80" s="3">
        <v>10000</v>
      </c>
      <c r="Q80" s="3">
        <v>10000</v>
      </c>
      <c r="R80" s="3">
        <v>10000</v>
      </c>
      <c r="S80" s="3">
        <v>10000</v>
      </c>
      <c r="T80" s="3">
        <v>10000</v>
      </c>
      <c r="U80" s="3">
        <v>10000</v>
      </c>
      <c r="V80" s="3">
        <v>10000</v>
      </c>
      <c r="W80" s="67">
        <v>10000</v>
      </c>
      <c r="X80" s="3">
        <v>10000</v>
      </c>
      <c r="Y80" s="3">
        <v>10000</v>
      </c>
      <c r="Z80" s="3">
        <v>10000</v>
      </c>
      <c r="AA80" s="3">
        <v>10000</v>
      </c>
      <c r="AB80" s="3">
        <v>10000</v>
      </c>
      <c r="AC80" s="3">
        <v>10000</v>
      </c>
      <c r="AD80" s="3">
        <v>10000</v>
      </c>
      <c r="AE80" s="3">
        <v>10000</v>
      </c>
    </row>
    <row r="81" spans="1:31" x14ac:dyDescent="0.2">
      <c r="A81">
        <v>27252</v>
      </c>
      <c r="B81" t="s">
        <v>48</v>
      </c>
      <c r="C81" s="3">
        <v>14000</v>
      </c>
      <c r="D81" s="1">
        <v>36831</v>
      </c>
      <c r="E81" s="1">
        <v>40482</v>
      </c>
      <c r="F81" t="s">
        <v>39</v>
      </c>
      <c r="G81" s="2"/>
      <c r="H81" s="3">
        <v>14000</v>
      </c>
      <c r="I81" s="3">
        <v>14000</v>
      </c>
      <c r="J81" s="3">
        <v>14000</v>
      </c>
      <c r="K81" s="3"/>
      <c r="L81" s="3"/>
      <c r="M81" s="3"/>
      <c r="N81" s="3"/>
      <c r="O81" s="3"/>
      <c r="P81" s="3"/>
      <c r="Q81" s="3"/>
      <c r="R81" s="3">
        <v>14000</v>
      </c>
      <c r="S81" s="3">
        <v>14000</v>
      </c>
      <c r="T81" s="3">
        <v>14000</v>
      </c>
      <c r="U81" s="3">
        <v>14000</v>
      </c>
      <c r="V81" s="3">
        <v>14000</v>
      </c>
      <c r="W81" s="3"/>
      <c r="X81" s="3"/>
      <c r="Y81" s="3"/>
      <c r="Z81" s="3"/>
      <c r="AA81" s="3"/>
      <c r="AB81" s="3"/>
      <c r="AC81" s="3"/>
      <c r="AD81" s="3">
        <v>14000</v>
      </c>
      <c r="AE81" s="3">
        <v>14000</v>
      </c>
    </row>
    <row r="82" spans="1:31" x14ac:dyDescent="0.2">
      <c r="A82">
        <v>27293</v>
      </c>
      <c r="B82" t="s">
        <v>40</v>
      </c>
      <c r="C82" s="3">
        <v>49000</v>
      </c>
      <c r="D82" s="1">
        <v>36831</v>
      </c>
      <c r="E82" s="1">
        <v>37195</v>
      </c>
      <c r="F82" t="s">
        <v>39</v>
      </c>
      <c r="G82" s="2"/>
    </row>
    <row r="83" spans="1:31" x14ac:dyDescent="0.2">
      <c r="A83">
        <v>27340</v>
      </c>
      <c r="B83" t="s">
        <v>52</v>
      </c>
      <c r="C83" s="3">
        <v>20000</v>
      </c>
      <c r="D83" s="1">
        <v>36923</v>
      </c>
      <c r="E83" s="1">
        <v>37287</v>
      </c>
      <c r="F83" t="s">
        <v>5</v>
      </c>
      <c r="G83" s="6">
        <v>37103</v>
      </c>
      <c r="H83" s="66">
        <v>20000</v>
      </c>
      <c r="I83" s="66">
        <v>20000</v>
      </c>
      <c r="J83" s="66">
        <v>20000</v>
      </c>
      <c r="K83" s="66">
        <v>20000</v>
      </c>
      <c r="L83" s="66">
        <v>20000</v>
      </c>
      <c r="M83" s="66">
        <v>20000</v>
      </c>
      <c r="N83" s="66">
        <v>20000</v>
      </c>
      <c r="O83" s="66">
        <v>20000</v>
      </c>
      <c r="P83" s="66">
        <v>20000</v>
      </c>
      <c r="Q83" s="66">
        <v>20000</v>
      </c>
      <c r="R83" s="66">
        <v>20000</v>
      </c>
      <c r="S83" s="66">
        <v>20000</v>
      </c>
      <c r="T83" s="66">
        <v>20000</v>
      </c>
      <c r="U83" s="66">
        <v>20000</v>
      </c>
      <c r="V83" s="66">
        <v>20000</v>
      </c>
      <c r="W83" s="66">
        <v>20000</v>
      </c>
      <c r="X83" s="66">
        <v>20000</v>
      </c>
      <c r="Y83" s="66">
        <v>20000</v>
      </c>
      <c r="Z83" s="66">
        <v>20000</v>
      </c>
      <c r="AA83" s="66">
        <v>20000</v>
      </c>
      <c r="AB83" s="66">
        <v>20000</v>
      </c>
      <c r="AC83" s="66">
        <v>20000</v>
      </c>
      <c r="AD83" s="66">
        <v>20000</v>
      </c>
      <c r="AE83" s="66">
        <v>20000</v>
      </c>
    </row>
    <row r="84" spans="1:31" x14ac:dyDescent="0.2">
      <c r="A84">
        <v>27334</v>
      </c>
      <c r="B84" t="s">
        <v>35</v>
      </c>
      <c r="C84" s="3">
        <v>14000</v>
      </c>
      <c r="D84" s="1">
        <v>36982</v>
      </c>
      <c r="E84" s="1">
        <v>37195</v>
      </c>
      <c r="F84" t="s">
        <v>39</v>
      </c>
      <c r="G84" s="2"/>
    </row>
    <row r="85" spans="1:31" x14ac:dyDescent="0.2">
      <c r="A85">
        <v>27352</v>
      </c>
      <c r="B85" t="s">
        <v>40</v>
      </c>
      <c r="C85" s="3">
        <v>21500</v>
      </c>
      <c r="D85" s="1">
        <v>37196</v>
      </c>
      <c r="E85" s="1">
        <v>37560</v>
      </c>
      <c r="F85" t="s">
        <v>39</v>
      </c>
      <c r="G85" s="2"/>
    </row>
    <row r="86" spans="1:31" x14ac:dyDescent="0.2">
      <c r="A86">
        <v>27457</v>
      </c>
      <c r="B86" t="s">
        <v>59</v>
      </c>
      <c r="C86" s="3">
        <v>13500</v>
      </c>
      <c r="D86" s="1">
        <v>37226</v>
      </c>
      <c r="E86" s="1">
        <v>37256</v>
      </c>
      <c r="F86" t="s">
        <v>39</v>
      </c>
      <c r="G86" s="2"/>
    </row>
    <row r="87" spans="1:31" x14ac:dyDescent="0.2">
      <c r="A87">
        <v>27454</v>
      </c>
      <c r="B87" t="s">
        <v>41</v>
      </c>
      <c r="C87" s="3">
        <v>27500</v>
      </c>
      <c r="D87" s="1">
        <v>37257</v>
      </c>
      <c r="E87" s="1">
        <v>37621</v>
      </c>
      <c r="F87" t="s">
        <v>39</v>
      </c>
      <c r="G87" s="2"/>
    </row>
    <row r="88" spans="1:31" x14ac:dyDescent="0.2">
      <c r="A88">
        <v>27456</v>
      </c>
      <c r="B88" t="s">
        <v>59</v>
      </c>
      <c r="C88" s="3">
        <v>21500</v>
      </c>
      <c r="D88" s="1">
        <v>37561</v>
      </c>
      <c r="E88" s="1">
        <v>37621</v>
      </c>
      <c r="F88" t="s">
        <v>39</v>
      </c>
      <c r="G88" s="2"/>
    </row>
    <row r="89" spans="1:31" x14ac:dyDescent="0.2">
      <c r="A89">
        <v>27458</v>
      </c>
      <c r="B89" t="s">
        <v>61</v>
      </c>
      <c r="C89" s="3">
        <v>14000</v>
      </c>
      <c r="D89" s="1">
        <v>37622</v>
      </c>
      <c r="E89" s="1">
        <v>38717</v>
      </c>
      <c r="F89" t="s">
        <v>39</v>
      </c>
      <c r="G89" s="2"/>
      <c r="H89" s="3">
        <v>14000</v>
      </c>
      <c r="I89" s="3">
        <v>14000</v>
      </c>
      <c r="J89" s="3">
        <v>14000</v>
      </c>
      <c r="K89" s="3">
        <v>14000</v>
      </c>
      <c r="L89" s="3">
        <v>14000</v>
      </c>
      <c r="M89" s="3">
        <v>14000</v>
      </c>
      <c r="N89" s="3">
        <v>14000</v>
      </c>
      <c r="O89" s="3">
        <v>14000</v>
      </c>
      <c r="P89" s="3">
        <v>14000</v>
      </c>
      <c r="Q89" s="3">
        <v>14000</v>
      </c>
      <c r="R89" s="3">
        <v>14000</v>
      </c>
      <c r="S89" s="3">
        <v>14000</v>
      </c>
      <c r="T89" s="3">
        <v>14000</v>
      </c>
      <c r="U89" s="3">
        <v>14000</v>
      </c>
      <c r="V89" s="3">
        <v>14000</v>
      </c>
      <c r="W89" s="3">
        <v>14000</v>
      </c>
      <c r="X89" s="3">
        <v>14000</v>
      </c>
      <c r="Y89" s="3">
        <v>14000</v>
      </c>
      <c r="Z89" s="3">
        <v>14000</v>
      </c>
      <c r="AA89" s="3">
        <v>14000</v>
      </c>
      <c r="AB89" s="3">
        <v>14000</v>
      </c>
      <c r="AC89" s="3">
        <v>14000</v>
      </c>
      <c r="AD89" s="3">
        <v>14000</v>
      </c>
      <c r="AE89" s="3">
        <v>14000</v>
      </c>
    </row>
    <row r="90" spans="1:31" x14ac:dyDescent="0.2">
      <c r="A90">
        <v>27453</v>
      </c>
      <c r="B90" t="s">
        <v>59</v>
      </c>
      <c r="C90" s="3">
        <v>35000</v>
      </c>
      <c r="D90" s="1">
        <v>37622</v>
      </c>
      <c r="E90" s="1">
        <v>37986</v>
      </c>
      <c r="F90" t="s">
        <v>39</v>
      </c>
      <c r="G90" s="2"/>
      <c r="H90" s="3">
        <v>35000</v>
      </c>
      <c r="I90" s="3">
        <v>35000</v>
      </c>
      <c r="J90" s="3">
        <v>35000</v>
      </c>
      <c r="K90" s="3">
        <v>35000</v>
      </c>
      <c r="L90" s="3">
        <v>35000</v>
      </c>
      <c r="M90" s="3">
        <v>35000</v>
      </c>
      <c r="N90" s="3">
        <v>35000</v>
      </c>
      <c r="O90" s="3">
        <v>35000</v>
      </c>
      <c r="P90" s="3">
        <v>35000</v>
      </c>
      <c r="Q90" s="3">
        <v>35000</v>
      </c>
      <c r="R90" s="3">
        <v>35000</v>
      </c>
      <c r="S90" s="3">
        <v>35000</v>
      </c>
    </row>
    <row r="91" spans="1:31" x14ac:dyDescent="0.2">
      <c r="A91" s="2">
        <v>27504</v>
      </c>
      <c r="B91" t="s">
        <v>40</v>
      </c>
      <c r="C91" s="4">
        <v>35000</v>
      </c>
      <c r="D91" s="6">
        <v>37987</v>
      </c>
      <c r="E91" s="6">
        <v>38717</v>
      </c>
      <c r="F91" t="s">
        <v>39</v>
      </c>
      <c r="G91" s="2"/>
      <c r="T91" s="4">
        <v>35000</v>
      </c>
      <c r="U91" s="4">
        <v>35000</v>
      </c>
      <c r="V91" s="4">
        <v>35000</v>
      </c>
      <c r="W91" s="4">
        <v>35000</v>
      </c>
      <c r="X91" s="4">
        <v>35000</v>
      </c>
      <c r="Y91" s="4">
        <v>35000</v>
      </c>
      <c r="Z91" s="4">
        <v>35000</v>
      </c>
      <c r="AA91" s="4">
        <v>35000</v>
      </c>
      <c r="AB91" s="4">
        <v>35000</v>
      </c>
      <c r="AC91" s="4">
        <v>35000</v>
      </c>
      <c r="AD91" s="4">
        <v>35000</v>
      </c>
      <c r="AE91" s="4">
        <v>35000</v>
      </c>
    </row>
    <row r="92" spans="1:31" x14ac:dyDescent="0.2">
      <c r="A92" s="2">
        <v>27581</v>
      </c>
      <c r="B92" t="s">
        <v>148</v>
      </c>
      <c r="C92" s="4" t="s">
        <v>15</v>
      </c>
      <c r="D92" s="6">
        <v>37196</v>
      </c>
      <c r="E92" s="6">
        <v>37925</v>
      </c>
      <c r="F92" t="s">
        <v>39</v>
      </c>
      <c r="G92" s="2"/>
      <c r="K92" s="3">
        <v>14000</v>
      </c>
      <c r="L92" s="3">
        <v>14000</v>
      </c>
      <c r="M92" s="3">
        <v>14000</v>
      </c>
      <c r="N92" s="3">
        <v>14000</v>
      </c>
      <c r="O92" s="3">
        <v>14000</v>
      </c>
      <c r="P92" s="3">
        <v>14000</v>
      </c>
      <c r="Q92" s="3">
        <v>14000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">
      <c r="A93" s="2">
        <v>27566</v>
      </c>
      <c r="B93" t="s">
        <v>6</v>
      </c>
      <c r="C93" s="4">
        <v>20000</v>
      </c>
      <c r="D93" s="6">
        <v>37316</v>
      </c>
      <c r="E93" s="6">
        <v>39172</v>
      </c>
      <c r="F93" t="s">
        <v>5</v>
      </c>
      <c r="G93" s="6">
        <v>38807</v>
      </c>
      <c r="H93" s="3">
        <v>20000</v>
      </c>
      <c r="I93" s="3">
        <v>20000</v>
      </c>
      <c r="J93" s="3">
        <v>20000</v>
      </c>
      <c r="K93" s="3">
        <v>20000</v>
      </c>
      <c r="L93" s="3">
        <v>20000</v>
      </c>
      <c r="M93" s="3">
        <v>20000</v>
      </c>
      <c r="N93" s="3">
        <v>20000</v>
      </c>
      <c r="O93" s="3">
        <v>20000</v>
      </c>
      <c r="P93" s="3">
        <v>20000</v>
      </c>
      <c r="Q93" s="3">
        <v>20000</v>
      </c>
      <c r="R93" s="3">
        <v>20000</v>
      </c>
      <c r="S93" s="3">
        <v>20000</v>
      </c>
      <c r="T93" s="3">
        <v>20000</v>
      </c>
      <c r="U93" s="3">
        <v>20000</v>
      </c>
      <c r="V93" s="3">
        <v>20000</v>
      </c>
      <c r="W93" s="3">
        <v>20000</v>
      </c>
      <c r="X93" s="3">
        <v>20000</v>
      </c>
      <c r="Y93" s="3">
        <v>20000</v>
      </c>
      <c r="Z93" s="3">
        <v>20000</v>
      </c>
      <c r="AA93" s="3">
        <v>20000</v>
      </c>
      <c r="AB93" s="3">
        <v>20000</v>
      </c>
      <c r="AC93" s="3">
        <v>20000</v>
      </c>
      <c r="AD93" s="3">
        <v>20000</v>
      </c>
      <c r="AE93" s="3">
        <v>20000</v>
      </c>
    </row>
    <row r="94" spans="1:31" x14ac:dyDescent="0.2">
      <c r="A94" s="2"/>
      <c r="B94" t="s">
        <v>153</v>
      </c>
      <c r="C94" s="4">
        <v>3400</v>
      </c>
      <c r="D94" s="6"/>
      <c r="E94" s="6"/>
      <c r="F94" s="6"/>
      <c r="G94" s="6"/>
      <c r="H94" s="63">
        <v>3400</v>
      </c>
      <c r="I94" s="63">
        <v>3400</v>
      </c>
      <c r="J94" s="63">
        <v>3400</v>
      </c>
      <c r="K94" s="63">
        <v>3400</v>
      </c>
      <c r="L94" s="63">
        <v>3400</v>
      </c>
      <c r="M94" s="63">
        <v>3400</v>
      </c>
      <c r="N94" s="63">
        <v>3400</v>
      </c>
      <c r="O94" s="63">
        <v>3400</v>
      </c>
      <c r="P94" s="63">
        <v>3400</v>
      </c>
      <c r="Q94" s="63">
        <v>3400</v>
      </c>
      <c r="R94" s="63">
        <v>3400</v>
      </c>
      <c r="S94" s="63">
        <v>3400</v>
      </c>
      <c r="T94" s="63">
        <v>3400</v>
      </c>
      <c r="U94" s="63">
        <v>3400</v>
      </c>
      <c r="V94" s="63">
        <v>3400</v>
      </c>
      <c r="W94" s="63">
        <v>3400</v>
      </c>
      <c r="X94" s="63">
        <v>3400</v>
      </c>
      <c r="Y94" s="63">
        <v>3400</v>
      </c>
      <c r="Z94" s="63">
        <v>3400</v>
      </c>
      <c r="AA94" s="63">
        <v>3400</v>
      </c>
      <c r="AB94" s="63">
        <v>3400</v>
      </c>
      <c r="AC94" s="63">
        <v>3400</v>
      </c>
      <c r="AD94" s="63">
        <v>3400</v>
      </c>
      <c r="AE94" s="63">
        <v>3400</v>
      </c>
    </row>
    <row r="95" spans="1:31" x14ac:dyDescent="0.2">
      <c r="C95" s="18"/>
      <c r="H95" s="3">
        <f t="shared" ref="H95:AE95" si="11">SUM(H58:H94)</f>
        <v>1090000</v>
      </c>
      <c r="I95" s="3">
        <f t="shared" si="11"/>
        <v>1090000</v>
      </c>
      <c r="J95" s="3">
        <f t="shared" si="11"/>
        <v>1090000</v>
      </c>
      <c r="K95" s="3">
        <f t="shared" si="11"/>
        <v>1090000</v>
      </c>
      <c r="L95" s="3">
        <f t="shared" si="11"/>
        <v>1090000</v>
      </c>
      <c r="M95" s="3">
        <f t="shared" si="11"/>
        <v>1090000</v>
      </c>
      <c r="N95" s="3">
        <f t="shared" si="11"/>
        <v>1090000</v>
      </c>
      <c r="O95" s="3">
        <f t="shared" si="11"/>
        <v>1090000</v>
      </c>
      <c r="P95" s="3">
        <f t="shared" si="11"/>
        <v>1090000</v>
      </c>
      <c r="Q95" s="3">
        <f t="shared" si="11"/>
        <v>1090000</v>
      </c>
      <c r="R95" s="3">
        <f t="shared" si="11"/>
        <v>1090000</v>
      </c>
      <c r="S95" s="3">
        <f t="shared" si="11"/>
        <v>1090000</v>
      </c>
      <c r="T95" s="3">
        <f t="shared" si="11"/>
        <v>1090000</v>
      </c>
      <c r="U95" s="3">
        <f t="shared" si="11"/>
        <v>1090000</v>
      </c>
      <c r="V95" s="3">
        <f t="shared" si="11"/>
        <v>1090000</v>
      </c>
      <c r="W95" s="3">
        <f t="shared" si="11"/>
        <v>1076000</v>
      </c>
      <c r="X95" s="3">
        <f t="shared" si="11"/>
        <v>1076000</v>
      </c>
      <c r="Y95" s="3">
        <f t="shared" si="11"/>
        <v>1076000</v>
      </c>
      <c r="Z95" s="3">
        <f t="shared" si="11"/>
        <v>1076000</v>
      </c>
      <c r="AA95" s="3">
        <f t="shared" si="11"/>
        <v>1076000</v>
      </c>
      <c r="AB95" s="3">
        <f t="shared" si="11"/>
        <v>1076000</v>
      </c>
      <c r="AC95" s="3">
        <f t="shared" si="11"/>
        <v>1076000</v>
      </c>
      <c r="AD95" s="3">
        <f t="shared" si="11"/>
        <v>1090000</v>
      </c>
      <c r="AE95" s="3">
        <f t="shared" si="11"/>
        <v>1090000</v>
      </c>
    </row>
    <row r="97" spans="1:31" x14ac:dyDescent="0.2">
      <c r="C97" s="18" t="s">
        <v>157</v>
      </c>
      <c r="E97" s="18"/>
      <c r="F97" s="18"/>
      <c r="H97" s="3">
        <f t="shared" ref="H97:AE97" si="12">1090000-H95</f>
        <v>0</v>
      </c>
      <c r="I97" s="3">
        <f t="shared" si="12"/>
        <v>0</v>
      </c>
      <c r="J97" s="3">
        <f t="shared" si="12"/>
        <v>0</v>
      </c>
      <c r="K97" s="3">
        <f t="shared" si="12"/>
        <v>0</v>
      </c>
      <c r="L97" s="3">
        <f t="shared" si="12"/>
        <v>0</v>
      </c>
      <c r="M97" s="3">
        <f t="shared" si="12"/>
        <v>0</v>
      </c>
      <c r="N97" s="3">
        <f t="shared" si="12"/>
        <v>0</v>
      </c>
      <c r="O97" s="3">
        <f t="shared" si="12"/>
        <v>0</v>
      </c>
      <c r="P97" s="3">
        <f t="shared" si="12"/>
        <v>0</v>
      </c>
      <c r="Q97" s="3">
        <f t="shared" si="12"/>
        <v>0</v>
      </c>
      <c r="R97" s="3">
        <f t="shared" si="12"/>
        <v>0</v>
      </c>
      <c r="S97" s="3">
        <f t="shared" si="12"/>
        <v>0</v>
      </c>
      <c r="T97" s="3">
        <f t="shared" si="12"/>
        <v>0</v>
      </c>
      <c r="U97" s="3">
        <f t="shared" si="12"/>
        <v>0</v>
      </c>
      <c r="V97" s="3">
        <f t="shared" si="12"/>
        <v>0</v>
      </c>
      <c r="W97" s="3">
        <f t="shared" si="12"/>
        <v>14000</v>
      </c>
      <c r="X97" s="3">
        <f t="shared" si="12"/>
        <v>14000</v>
      </c>
      <c r="Y97" s="3">
        <f t="shared" si="12"/>
        <v>14000</v>
      </c>
      <c r="Z97" s="3">
        <f t="shared" si="12"/>
        <v>14000</v>
      </c>
      <c r="AA97" s="3">
        <f t="shared" si="12"/>
        <v>14000</v>
      </c>
      <c r="AB97" s="3">
        <f t="shared" si="12"/>
        <v>14000</v>
      </c>
      <c r="AC97" s="3">
        <f t="shared" si="12"/>
        <v>14000</v>
      </c>
      <c r="AD97" s="3">
        <f t="shared" si="12"/>
        <v>0</v>
      </c>
      <c r="AE97" s="3">
        <f t="shared" si="12"/>
        <v>0</v>
      </c>
    </row>
    <row r="98" spans="1:31" x14ac:dyDescent="0.2">
      <c r="E98" s="18"/>
      <c r="F98" s="1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C99" s="18" t="s">
        <v>155</v>
      </c>
      <c r="E99" s="18"/>
      <c r="F99" s="18"/>
      <c r="H99" s="3">
        <f>H83+H72+H70+H66+H65</f>
        <v>114000</v>
      </c>
      <c r="I99" s="3">
        <f>I83+I72+I70+I66+I65</f>
        <v>114000</v>
      </c>
      <c r="J99" s="3">
        <f>J83+J72+J70+J66+J65</f>
        <v>114000</v>
      </c>
      <c r="K99" s="3">
        <f>K83+K72+K70+K66+K65</f>
        <v>114000</v>
      </c>
      <c r="L99" s="3">
        <f>L83+L72+L70+L66+L65</f>
        <v>114000</v>
      </c>
      <c r="M99" s="3">
        <f>M83+M72+M70+M66+M65+M68</f>
        <v>122600</v>
      </c>
      <c r="N99" s="3">
        <f>N83+N72+N70+N66+N65+N68</f>
        <v>122600</v>
      </c>
      <c r="O99" s="3">
        <f>O83+O72+O70+O66+O65+O68</f>
        <v>122600</v>
      </c>
      <c r="P99" s="3">
        <f>P83+P72+P70+P66+P65+P68</f>
        <v>122600</v>
      </c>
      <c r="Q99" s="3">
        <f>Q83+Q72+Q70+Q66+Q65+Q68</f>
        <v>122600</v>
      </c>
      <c r="R99" s="3">
        <f>R83+R72+R70+R69+R68+R66+R65</f>
        <v>192600</v>
      </c>
      <c r="S99" s="3">
        <f>S83+S72+S70+S69+S68+S66+S65</f>
        <v>192600</v>
      </c>
      <c r="T99" s="3">
        <f>T83+T72+T70+T69+T68+T66+T65</f>
        <v>192600</v>
      </c>
      <c r="U99" s="3">
        <f>U83+U72+U70+U69+U68+U66+U65</f>
        <v>192600</v>
      </c>
      <c r="V99" s="3">
        <f>V83+V72+V70+V69+V68+V66+V65</f>
        <v>192600</v>
      </c>
      <c r="W99" s="3">
        <f>W83+W72+W70+W69+W68+W66+W65+W74</f>
        <v>212600</v>
      </c>
      <c r="X99" s="3">
        <f t="shared" ref="X99:AC99" si="13">X83+X72+X70+X69+X68+X66+X65+X74</f>
        <v>212600</v>
      </c>
      <c r="Y99" s="3">
        <f t="shared" si="13"/>
        <v>212600</v>
      </c>
      <c r="Z99" s="3">
        <f t="shared" si="13"/>
        <v>212600</v>
      </c>
      <c r="AA99" s="3">
        <f t="shared" si="13"/>
        <v>212600</v>
      </c>
      <c r="AB99" s="3">
        <f t="shared" si="13"/>
        <v>212600</v>
      </c>
      <c r="AC99" s="3">
        <f t="shared" si="13"/>
        <v>212600</v>
      </c>
      <c r="AD99" s="3">
        <f>AD83+AD72+AD70+AD69+AD68+AD66+AD65+AD74</f>
        <v>212600</v>
      </c>
      <c r="AE99" s="3">
        <f>AE83+AE72+AE70+AE69+AE68+AE66+AE65+AE74</f>
        <v>212600</v>
      </c>
    </row>
    <row r="100" spans="1:31" x14ac:dyDescent="0.2">
      <c r="E100" s="18"/>
      <c r="F100" s="1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C101" s="18" t="s">
        <v>156</v>
      </c>
      <c r="E101" s="18"/>
      <c r="F101" s="18"/>
      <c r="H101" s="3">
        <f>SUM(H58:H94)-(H72+H83+H70+H66+H65)</f>
        <v>976000</v>
      </c>
      <c r="I101" s="3">
        <f>SUM(I58:I94)-(I72+I83+I70+I66+I65)</f>
        <v>976000</v>
      </c>
      <c r="J101" s="3">
        <f>SUM(J58:J94)-(J72+J83+J70+J66+J65)</f>
        <v>976000</v>
      </c>
      <c r="K101" s="3">
        <f>SUM(K58:K94)-(K72+K83+K70+K66+K65)</f>
        <v>976000</v>
      </c>
      <c r="L101" s="3">
        <f>SUM(L58:L94)-(L72+L83+L70+L66+L65)</f>
        <v>976000</v>
      </c>
      <c r="M101" s="3">
        <f>SUM(M58:M94)-(M72+M83+M70+M66+M65+M68)</f>
        <v>967400</v>
      </c>
      <c r="N101" s="3">
        <f>SUM(N58:N94)-(N72+N83+N70+N66+N65+N68)</f>
        <v>967400</v>
      </c>
      <c r="O101" s="3">
        <f>SUM(O58:O94)-(O72+O83+O70+O66+O65+O68)</f>
        <v>967400</v>
      </c>
      <c r="P101" s="3">
        <f>SUM(P58:P94)-(P72+P83+P70+P66+P65+P68)</f>
        <v>967400</v>
      </c>
      <c r="Q101" s="3">
        <f>SUM(Q58:Q94)-(Q72+Q83+Q70+Q66+Q65+Q68)</f>
        <v>967400</v>
      </c>
      <c r="R101" s="3">
        <f>SUM(R58:R94)-(R72+R83+R70+R66+R65+R68+R69)</f>
        <v>897400</v>
      </c>
      <c r="S101" s="3">
        <f>SUM(S58:S94)-(S72+S83+S70+S66+S65+S68+S69)</f>
        <v>897400</v>
      </c>
      <c r="T101" s="3">
        <f>SUM(T58:T94)-(T72+T83+T70+T66+T65+T68+T69)</f>
        <v>897400</v>
      </c>
      <c r="U101" s="3">
        <f>SUM(U58:U94)-(U72+U83+U70+U66+U65+U68+U69)</f>
        <v>897400</v>
      </c>
      <c r="V101" s="3">
        <f>SUM(V58:V94)-(V72+V83+V70+V66+V65+V68+V69)</f>
        <v>897400</v>
      </c>
      <c r="W101" s="3">
        <f t="shared" ref="W101:AE101" si="14">SUM(W58:W94)-(W72+W83+W70+W66+W65+W68+W69+W74)</f>
        <v>863400</v>
      </c>
      <c r="X101" s="3">
        <f t="shared" si="14"/>
        <v>863400</v>
      </c>
      <c r="Y101" s="3">
        <f t="shared" si="14"/>
        <v>863400</v>
      </c>
      <c r="Z101" s="3">
        <f t="shared" si="14"/>
        <v>863400</v>
      </c>
      <c r="AA101" s="3">
        <f t="shared" si="14"/>
        <v>863400</v>
      </c>
      <c r="AB101" s="3">
        <f t="shared" si="14"/>
        <v>863400</v>
      </c>
      <c r="AC101" s="3">
        <f t="shared" si="14"/>
        <v>863400</v>
      </c>
      <c r="AD101" s="3">
        <f t="shared" si="14"/>
        <v>877400</v>
      </c>
      <c r="AE101" s="3">
        <f t="shared" si="14"/>
        <v>877400</v>
      </c>
    </row>
    <row r="104" spans="1:31" ht="13.5" thickBot="1" x14ac:dyDescent="0.25"/>
    <row r="105" spans="1:31" ht="13.5" thickBot="1" x14ac:dyDescent="0.25">
      <c r="A105" t="s">
        <v>2</v>
      </c>
      <c r="B105" t="s">
        <v>3</v>
      </c>
      <c r="C105" t="s">
        <v>151</v>
      </c>
      <c r="D105" t="s">
        <v>152</v>
      </c>
      <c r="E105" t="s">
        <v>64</v>
      </c>
      <c r="F105" t="s">
        <v>1</v>
      </c>
      <c r="G105" s="68" t="s">
        <v>154</v>
      </c>
      <c r="H105" s="25">
        <v>38353</v>
      </c>
      <c r="I105" s="25">
        <v>38384</v>
      </c>
      <c r="J105" s="25">
        <v>38412</v>
      </c>
      <c r="K105" s="25">
        <v>38443</v>
      </c>
      <c r="L105" s="25">
        <v>38473</v>
      </c>
      <c r="M105" s="25">
        <v>38504</v>
      </c>
      <c r="N105" s="25">
        <v>38534</v>
      </c>
      <c r="O105" s="25">
        <v>38565</v>
      </c>
      <c r="P105" s="25">
        <v>38596</v>
      </c>
      <c r="Q105" s="25">
        <v>38626</v>
      </c>
      <c r="R105" s="25">
        <v>38657</v>
      </c>
      <c r="S105" s="25">
        <v>38687</v>
      </c>
    </row>
    <row r="107" spans="1:31" x14ac:dyDescent="0.2">
      <c r="A107">
        <v>8255</v>
      </c>
      <c r="B107" t="s">
        <v>0</v>
      </c>
      <c r="C107" s="3">
        <v>306000</v>
      </c>
      <c r="D107" s="1">
        <v>32782</v>
      </c>
      <c r="E107" s="1">
        <v>38656</v>
      </c>
      <c r="F107" t="s">
        <v>5</v>
      </c>
      <c r="G107" s="6">
        <v>38291</v>
      </c>
      <c r="H107" s="3">
        <v>306000</v>
      </c>
      <c r="I107" s="3">
        <v>306000</v>
      </c>
      <c r="J107" s="3">
        <v>306000</v>
      </c>
      <c r="K107" s="3">
        <v>306000</v>
      </c>
      <c r="L107" s="3">
        <v>306000</v>
      </c>
      <c r="M107" s="3">
        <v>306000</v>
      </c>
      <c r="N107" s="3">
        <v>306000</v>
      </c>
      <c r="O107" s="3">
        <v>306000</v>
      </c>
      <c r="P107" s="3">
        <v>306000</v>
      </c>
      <c r="Q107" s="3">
        <v>306000</v>
      </c>
      <c r="R107" s="66">
        <v>306000</v>
      </c>
      <c r="S107" s="66">
        <v>306000</v>
      </c>
    </row>
    <row r="108" spans="1:31" x14ac:dyDescent="0.2">
      <c r="A108">
        <v>20747</v>
      </c>
      <c r="B108" t="s">
        <v>6</v>
      </c>
      <c r="C108" s="3">
        <v>10000</v>
      </c>
      <c r="D108" s="1">
        <v>33664</v>
      </c>
      <c r="E108" s="1">
        <v>37315</v>
      </c>
      <c r="F108" t="s">
        <v>5</v>
      </c>
      <c r="G108" s="6">
        <v>36950</v>
      </c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</row>
    <row r="109" spans="1:31" x14ac:dyDescent="0.2">
      <c r="A109">
        <v>20748</v>
      </c>
      <c r="B109" t="s">
        <v>6</v>
      </c>
      <c r="C109" s="3">
        <v>10000</v>
      </c>
      <c r="D109" s="1">
        <v>33664</v>
      </c>
      <c r="E109" s="1">
        <v>37315</v>
      </c>
      <c r="F109" t="s">
        <v>5</v>
      </c>
      <c r="G109" s="6">
        <v>36950</v>
      </c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</row>
    <row r="110" spans="1:31" x14ac:dyDescent="0.2">
      <c r="A110">
        <v>20822</v>
      </c>
      <c r="B110" t="s">
        <v>7</v>
      </c>
      <c r="C110" s="3">
        <v>25000</v>
      </c>
      <c r="D110" s="1">
        <v>33664</v>
      </c>
      <c r="E110" s="1">
        <v>39141</v>
      </c>
      <c r="F110" t="s">
        <v>5</v>
      </c>
      <c r="G110" s="6">
        <v>38776</v>
      </c>
      <c r="H110" s="3">
        <v>25000</v>
      </c>
      <c r="I110" s="3">
        <v>25000</v>
      </c>
      <c r="J110" s="3">
        <v>25000</v>
      </c>
      <c r="K110" s="3">
        <v>25000</v>
      </c>
      <c r="L110" s="3">
        <v>25000</v>
      </c>
      <c r="M110" s="3">
        <v>25000</v>
      </c>
      <c r="N110" s="3">
        <v>25000</v>
      </c>
      <c r="O110" s="3">
        <v>25000</v>
      </c>
      <c r="P110" s="3">
        <v>25000</v>
      </c>
      <c r="Q110" s="3">
        <v>25000</v>
      </c>
      <c r="R110" s="3">
        <v>25000</v>
      </c>
      <c r="S110" s="3">
        <v>25000</v>
      </c>
    </row>
    <row r="111" spans="1:31" x14ac:dyDescent="0.2">
      <c r="A111">
        <v>21165</v>
      </c>
      <c r="B111" t="s">
        <v>14</v>
      </c>
      <c r="C111" s="3">
        <v>150000</v>
      </c>
      <c r="D111" s="1">
        <v>33679</v>
      </c>
      <c r="E111" s="1">
        <v>39172</v>
      </c>
      <c r="F111" t="s">
        <v>5</v>
      </c>
      <c r="G111" s="6">
        <v>38807</v>
      </c>
      <c r="H111" s="3">
        <v>150000</v>
      </c>
      <c r="I111" s="3">
        <v>150000</v>
      </c>
      <c r="J111" s="3">
        <v>150000</v>
      </c>
      <c r="K111" s="3">
        <v>150000</v>
      </c>
      <c r="L111" s="3">
        <v>150000</v>
      </c>
      <c r="M111" s="3">
        <v>150000</v>
      </c>
      <c r="N111" s="3">
        <v>150000</v>
      </c>
      <c r="O111" s="3">
        <v>150000</v>
      </c>
      <c r="P111" s="3">
        <v>150000</v>
      </c>
      <c r="Q111" s="3">
        <v>150000</v>
      </c>
      <c r="R111" s="3">
        <v>150000</v>
      </c>
      <c r="S111" s="3">
        <v>150000</v>
      </c>
    </row>
    <row r="112" spans="1:31" x14ac:dyDescent="0.2">
      <c r="A112">
        <v>25071</v>
      </c>
      <c r="B112" t="s">
        <v>54</v>
      </c>
      <c r="C112" s="3">
        <v>90000</v>
      </c>
      <c r="D112" s="1">
        <v>35400</v>
      </c>
      <c r="E112" s="1">
        <v>39782</v>
      </c>
      <c r="F112" t="s">
        <v>5</v>
      </c>
      <c r="G112" s="6">
        <v>39416</v>
      </c>
      <c r="H112" s="3">
        <v>90000</v>
      </c>
      <c r="I112" s="3">
        <v>90000</v>
      </c>
      <c r="J112" s="3">
        <v>90000</v>
      </c>
      <c r="K112" s="3">
        <v>90000</v>
      </c>
      <c r="L112" s="3">
        <v>90000</v>
      </c>
      <c r="M112" s="3">
        <v>90000</v>
      </c>
      <c r="N112" s="3">
        <v>90000</v>
      </c>
      <c r="O112" s="3">
        <v>90000</v>
      </c>
      <c r="P112" s="3">
        <v>90000</v>
      </c>
      <c r="Q112" s="3">
        <v>90000</v>
      </c>
      <c r="R112" s="3">
        <v>90000</v>
      </c>
      <c r="S112" s="3">
        <v>90000</v>
      </c>
    </row>
    <row r="113" spans="1:19" x14ac:dyDescent="0.2">
      <c r="A113">
        <v>24670</v>
      </c>
      <c r="B113" t="s">
        <v>23</v>
      </c>
      <c r="C113" s="3">
        <v>10000</v>
      </c>
      <c r="D113" s="1">
        <v>35490</v>
      </c>
      <c r="E113" s="1">
        <v>39172</v>
      </c>
      <c r="F113" t="s">
        <v>5</v>
      </c>
      <c r="G113" s="6">
        <v>38807</v>
      </c>
      <c r="H113" s="3">
        <v>10000</v>
      </c>
      <c r="I113" s="3">
        <v>10000</v>
      </c>
      <c r="J113" s="3">
        <v>10000</v>
      </c>
      <c r="K113" s="3">
        <v>10000</v>
      </c>
      <c r="L113" s="3">
        <v>10000</v>
      </c>
      <c r="M113" s="3">
        <v>10000</v>
      </c>
      <c r="N113" s="3">
        <v>10000</v>
      </c>
      <c r="O113" s="3">
        <v>10000</v>
      </c>
      <c r="P113" s="3">
        <v>10000</v>
      </c>
      <c r="Q113" s="3">
        <v>10000</v>
      </c>
      <c r="R113" s="3">
        <v>10000</v>
      </c>
      <c r="S113" s="3">
        <v>10000</v>
      </c>
    </row>
    <row r="114" spans="1:19" x14ac:dyDescent="0.2">
      <c r="A114">
        <v>25700</v>
      </c>
      <c r="B114" t="s">
        <v>54</v>
      </c>
      <c r="C114" s="3">
        <v>25000</v>
      </c>
      <c r="D114" s="1">
        <v>35796</v>
      </c>
      <c r="E114" s="1">
        <v>37621</v>
      </c>
      <c r="F114" t="s">
        <v>5</v>
      </c>
      <c r="G114" s="6">
        <v>37256</v>
      </c>
      <c r="H114" s="65">
        <v>25000</v>
      </c>
      <c r="I114" s="65">
        <v>25000</v>
      </c>
      <c r="J114" s="65">
        <v>25000</v>
      </c>
      <c r="K114" s="65">
        <v>25000</v>
      </c>
      <c r="L114" s="65">
        <v>25000</v>
      </c>
      <c r="M114" s="65">
        <v>25000</v>
      </c>
      <c r="N114" s="65">
        <v>25000</v>
      </c>
      <c r="O114" s="65">
        <v>25000</v>
      </c>
      <c r="P114" s="65">
        <v>25000</v>
      </c>
      <c r="Q114" s="65">
        <v>25000</v>
      </c>
      <c r="R114" s="65">
        <v>25000</v>
      </c>
      <c r="S114" s="65">
        <v>25000</v>
      </c>
    </row>
    <row r="115" spans="1:19" x14ac:dyDescent="0.2">
      <c r="A115">
        <v>25841</v>
      </c>
      <c r="B115" t="s">
        <v>14</v>
      </c>
      <c r="C115" s="3">
        <v>40000</v>
      </c>
      <c r="D115" s="1">
        <v>35827</v>
      </c>
      <c r="E115" s="1">
        <v>37560</v>
      </c>
      <c r="F115" t="s">
        <v>5</v>
      </c>
      <c r="G115" s="6">
        <v>37195</v>
      </c>
      <c r="H115" s="66">
        <v>40000</v>
      </c>
      <c r="I115" s="66">
        <v>40000</v>
      </c>
      <c r="J115" s="66">
        <v>40000</v>
      </c>
      <c r="K115" s="66">
        <v>40000</v>
      </c>
      <c r="L115" s="66">
        <v>40000</v>
      </c>
      <c r="M115" s="66">
        <v>40000</v>
      </c>
      <c r="N115" s="66">
        <v>40000</v>
      </c>
      <c r="O115" s="66">
        <v>40000</v>
      </c>
      <c r="P115" s="66">
        <v>40000</v>
      </c>
      <c r="Q115" s="66">
        <v>40000</v>
      </c>
      <c r="R115" s="66">
        <v>40000</v>
      </c>
      <c r="S115" s="66">
        <v>40000</v>
      </c>
    </row>
    <row r="116" spans="1:19" x14ac:dyDescent="0.2">
      <c r="A116">
        <v>25924</v>
      </c>
      <c r="B116" t="s">
        <v>30</v>
      </c>
      <c r="C116" s="3">
        <v>20000</v>
      </c>
      <c r="D116" s="1">
        <v>35855</v>
      </c>
      <c r="E116" s="1">
        <v>39141</v>
      </c>
      <c r="F116" t="s">
        <v>5</v>
      </c>
      <c r="G116" s="6">
        <v>38776</v>
      </c>
      <c r="H116" s="3">
        <v>20000</v>
      </c>
      <c r="I116" s="3">
        <v>20000</v>
      </c>
      <c r="J116" s="3">
        <v>20000</v>
      </c>
      <c r="K116" s="3">
        <v>20000</v>
      </c>
      <c r="L116" s="3">
        <v>20000</v>
      </c>
      <c r="M116" s="3">
        <v>20000</v>
      </c>
      <c r="N116" s="3">
        <v>20000</v>
      </c>
      <c r="O116" s="3">
        <v>20000</v>
      </c>
      <c r="P116" s="3">
        <v>20000</v>
      </c>
      <c r="Q116" s="3">
        <v>20000</v>
      </c>
      <c r="R116" s="3">
        <v>20000</v>
      </c>
      <c r="S116" s="3">
        <v>20000</v>
      </c>
    </row>
    <row r="117" spans="1:19" x14ac:dyDescent="0.2">
      <c r="A117">
        <v>26125</v>
      </c>
      <c r="B117" t="s">
        <v>32</v>
      </c>
      <c r="C117" s="3">
        <v>8600</v>
      </c>
      <c r="D117" s="1">
        <v>35947</v>
      </c>
      <c r="E117" s="1">
        <v>37772</v>
      </c>
      <c r="F117" t="s">
        <v>5</v>
      </c>
      <c r="G117" s="6">
        <v>37407</v>
      </c>
      <c r="H117" s="66">
        <v>8600</v>
      </c>
      <c r="I117" s="66">
        <v>8600</v>
      </c>
      <c r="J117" s="66">
        <v>8600</v>
      </c>
      <c r="K117" s="66">
        <v>8600</v>
      </c>
      <c r="L117" s="66">
        <v>8600</v>
      </c>
      <c r="M117" s="66">
        <v>8600</v>
      </c>
      <c r="N117" s="66">
        <v>8600</v>
      </c>
      <c r="O117" s="66">
        <v>8600</v>
      </c>
      <c r="P117" s="66">
        <v>8600</v>
      </c>
      <c r="Q117" s="66">
        <v>8600</v>
      </c>
      <c r="R117" s="66">
        <v>8600</v>
      </c>
      <c r="S117" s="66">
        <v>8600</v>
      </c>
    </row>
    <row r="118" spans="1:19" x14ac:dyDescent="0.2">
      <c r="A118">
        <v>26490</v>
      </c>
      <c r="B118" t="s">
        <v>62</v>
      </c>
      <c r="C118" s="3">
        <v>70000</v>
      </c>
      <c r="D118" s="1">
        <v>36100</v>
      </c>
      <c r="E118" s="1">
        <v>37925</v>
      </c>
      <c r="F118" t="s">
        <v>5</v>
      </c>
      <c r="G118" s="6">
        <v>37560</v>
      </c>
      <c r="H118" s="66">
        <v>70000</v>
      </c>
      <c r="I118" s="66">
        <v>70000</v>
      </c>
      <c r="J118" s="66">
        <v>70000</v>
      </c>
      <c r="K118" s="66">
        <v>70000</v>
      </c>
      <c r="L118" s="66">
        <v>70000</v>
      </c>
      <c r="M118" s="66">
        <v>70000</v>
      </c>
      <c r="N118" s="66">
        <v>70000</v>
      </c>
      <c r="O118" s="66">
        <v>70000</v>
      </c>
      <c r="P118" s="66">
        <v>70000</v>
      </c>
      <c r="Q118" s="66">
        <v>70000</v>
      </c>
      <c r="R118" s="66">
        <v>70000</v>
      </c>
      <c r="S118" s="66">
        <v>70000</v>
      </c>
    </row>
    <row r="119" spans="1:19" x14ac:dyDescent="0.2">
      <c r="A119">
        <v>26511</v>
      </c>
      <c r="B119" t="s">
        <v>14</v>
      </c>
      <c r="C119" s="3">
        <v>21000</v>
      </c>
      <c r="D119" s="1">
        <v>36100</v>
      </c>
      <c r="E119" s="1">
        <v>37560</v>
      </c>
      <c r="F119" s="1" t="s">
        <v>5</v>
      </c>
      <c r="G119" s="6">
        <v>37195</v>
      </c>
      <c r="H119" s="66">
        <v>21000</v>
      </c>
      <c r="I119" s="66">
        <v>21000</v>
      </c>
      <c r="J119" s="66">
        <v>21000</v>
      </c>
      <c r="K119" s="66">
        <v>21000</v>
      </c>
      <c r="L119" s="66">
        <v>21000</v>
      </c>
      <c r="M119" s="66">
        <v>21000</v>
      </c>
      <c r="N119" s="66">
        <v>21000</v>
      </c>
      <c r="O119" s="66">
        <v>21000</v>
      </c>
      <c r="P119" s="66">
        <v>21000</v>
      </c>
      <c r="Q119" s="66">
        <v>21000</v>
      </c>
      <c r="R119" s="66">
        <v>21000</v>
      </c>
      <c r="S119" s="66">
        <v>21000</v>
      </c>
    </row>
    <row r="120" spans="1:19" x14ac:dyDescent="0.2">
      <c r="A120">
        <v>26372</v>
      </c>
      <c r="B120" t="s">
        <v>33</v>
      </c>
      <c r="C120" s="3">
        <v>25000</v>
      </c>
      <c r="D120" s="1">
        <v>36100</v>
      </c>
      <c r="E120" s="1">
        <v>39172</v>
      </c>
      <c r="F120" t="s">
        <v>5</v>
      </c>
      <c r="G120" s="6">
        <v>38807</v>
      </c>
      <c r="H120" s="3">
        <v>25000</v>
      </c>
      <c r="I120" s="3">
        <v>25000</v>
      </c>
      <c r="J120" s="3">
        <v>25000</v>
      </c>
      <c r="K120" s="3">
        <v>25000</v>
      </c>
      <c r="L120" s="3">
        <v>25000</v>
      </c>
      <c r="M120" s="3">
        <v>25000</v>
      </c>
      <c r="N120" s="3">
        <v>25000</v>
      </c>
      <c r="O120" s="3">
        <v>25000</v>
      </c>
      <c r="P120" s="3">
        <v>25000</v>
      </c>
      <c r="Q120" s="3">
        <v>25000</v>
      </c>
      <c r="R120" s="3">
        <v>25000</v>
      </c>
      <c r="S120" s="3">
        <v>25000</v>
      </c>
    </row>
    <row r="121" spans="1:19" x14ac:dyDescent="0.2">
      <c r="A121">
        <v>26683</v>
      </c>
      <c r="B121" t="s">
        <v>35</v>
      </c>
      <c r="C121" s="3">
        <v>8000</v>
      </c>
      <c r="D121" s="1">
        <v>36220</v>
      </c>
      <c r="E121" s="1">
        <v>37346</v>
      </c>
      <c r="F121" t="s">
        <v>5</v>
      </c>
      <c r="G121" s="6">
        <v>37164</v>
      </c>
      <c r="H121" s="66">
        <v>8000</v>
      </c>
      <c r="I121" s="66">
        <v>8000</v>
      </c>
      <c r="J121" s="66">
        <v>8000</v>
      </c>
      <c r="K121" s="66">
        <v>8000</v>
      </c>
      <c r="L121" s="66">
        <v>8000</v>
      </c>
      <c r="M121" s="66">
        <v>8000</v>
      </c>
      <c r="N121" s="66">
        <v>8000</v>
      </c>
      <c r="O121" s="66">
        <v>8000</v>
      </c>
      <c r="P121" s="66">
        <v>8000</v>
      </c>
      <c r="Q121" s="66">
        <v>8000</v>
      </c>
      <c r="R121" s="66">
        <v>8000</v>
      </c>
      <c r="S121" s="66">
        <v>8000</v>
      </c>
    </row>
    <row r="122" spans="1:19" x14ac:dyDescent="0.2">
      <c r="A122">
        <v>26678</v>
      </c>
      <c r="B122" t="s">
        <v>55</v>
      </c>
      <c r="C122" s="3">
        <v>25000</v>
      </c>
      <c r="D122" s="1">
        <v>36251</v>
      </c>
      <c r="E122" s="1">
        <v>39172</v>
      </c>
      <c r="F122" t="s">
        <v>5</v>
      </c>
      <c r="G122" s="6">
        <v>38807</v>
      </c>
      <c r="H122" s="3">
        <v>25000</v>
      </c>
      <c r="I122" s="3">
        <v>25000</v>
      </c>
      <c r="J122" s="3">
        <v>25000</v>
      </c>
      <c r="K122" s="3">
        <v>25000</v>
      </c>
      <c r="L122" s="3">
        <v>25000</v>
      </c>
      <c r="M122" s="3">
        <v>25000</v>
      </c>
      <c r="N122" s="3">
        <v>25000</v>
      </c>
      <c r="O122" s="3">
        <v>25000</v>
      </c>
      <c r="P122" s="3">
        <v>25000</v>
      </c>
      <c r="Q122" s="3">
        <v>25000</v>
      </c>
      <c r="R122" s="3">
        <v>25000</v>
      </c>
      <c r="S122" s="3">
        <v>25000</v>
      </c>
    </row>
    <row r="123" spans="1:19" x14ac:dyDescent="0.2">
      <c r="A123">
        <v>26960</v>
      </c>
      <c r="B123" t="s">
        <v>42</v>
      </c>
      <c r="C123" s="3">
        <v>20000</v>
      </c>
      <c r="D123" s="1">
        <v>36617</v>
      </c>
      <c r="E123" s="1">
        <v>38077</v>
      </c>
      <c r="F123" t="s">
        <v>5</v>
      </c>
      <c r="G123" s="6">
        <v>37711</v>
      </c>
      <c r="H123" s="69">
        <v>20000</v>
      </c>
      <c r="I123" s="69">
        <v>20000</v>
      </c>
      <c r="J123" s="69">
        <v>20000</v>
      </c>
      <c r="K123" s="69">
        <v>20000</v>
      </c>
      <c r="L123" s="69">
        <v>20000</v>
      </c>
      <c r="M123" s="69">
        <v>20000</v>
      </c>
      <c r="N123" s="69">
        <v>20000</v>
      </c>
      <c r="O123" s="69">
        <v>20000</v>
      </c>
      <c r="P123" s="69">
        <v>20000</v>
      </c>
      <c r="Q123" s="69">
        <v>20000</v>
      </c>
      <c r="R123" s="69">
        <v>20000</v>
      </c>
      <c r="S123" s="69">
        <v>20000</v>
      </c>
    </row>
    <row r="124" spans="1:19" x14ac:dyDescent="0.2">
      <c r="A124">
        <v>26719</v>
      </c>
      <c r="B124" t="s">
        <v>36</v>
      </c>
      <c r="C124" s="3">
        <v>25000</v>
      </c>
      <c r="D124" s="1">
        <v>36647</v>
      </c>
      <c r="E124" s="1">
        <v>38472</v>
      </c>
      <c r="F124" t="s">
        <v>39</v>
      </c>
      <c r="G124" s="6"/>
      <c r="H124" s="3">
        <v>25000</v>
      </c>
      <c r="I124" s="3">
        <v>25000</v>
      </c>
      <c r="J124" s="3">
        <v>25000</v>
      </c>
      <c r="K124" s="3">
        <v>25000</v>
      </c>
    </row>
    <row r="125" spans="1:19" x14ac:dyDescent="0.2">
      <c r="A125">
        <v>26813</v>
      </c>
      <c r="B125" t="s">
        <v>38</v>
      </c>
      <c r="C125" s="3">
        <v>3500</v>
      </c>
      <c r="D125" s="1">
        <v>36647</v>
      </c>
      <c r="E125" s="1">
        <v>39506</v>
      </c>
      <c r="F125" t="s">
        <v>39</v>
      </c>
      <c r="G125" s="24"/>
      <c r="H125" s="3">
        <v>3500</v>
      </c>
      <c r="I125" s="3">
        <v>3500</v>
      </c>
      <c r="J125" s="3">
        <v>3500</v>
      </c>
      <c r="K125" s="3">
        <v>3500</v>
      </c>
      <c r="L125" s="3">
        <v>3500</v>
      </c>
      <c r="M125" s="3">
        <v>3500</v>
      </c>
      <c r="N125" s="3">
        <v>3500</v>
      </c>
      <c r="O125" s="3">
        <v>3500</v>
      </c>
      <c r="P125" s="3">
        <v>3500</v>
      </c>
      <c r="Q125" s="3">
        <v>3500</v>
      </c>
      <c r="R125" s="3">
        <v>3500</v>
      </c>
      <c r="S125" s="3">
        <v>3500</v>
      </c>
    </row>
    <row r="126" spans="1:19" x14ac:dyDescent="0.2">
      <c r="A126">
        <v>26816</v>
      </c>
      <c r="B126" t="s">
        <v>40</v>
      </c>
      <c r="C126" s="3">
        <v>21500</v>
      </c>
      <c r="D126" s="1">
        <v>36647</v>
      </c>
      <c r="E126" s="1">
        <v>38472</v>
      </c>
      <c r="F126" t="s">
        <v>39</v>
      </c>
      <c r="G126" s="2"/>
      <c r="H126" s="3">
        <v>21500</v>
      </c>
      <c r="I126" s="3">
        <v>21500</v>
      </c>
      <c r="J126" s="3">
        <v>21500</v>
      </c>
      <c r="K126" s="3">
        <v>21500</v>
      </c>
    </row>
    <row r="127" spans="1:19" x14ac:dyDescent="0.2">
      <c r="A127">
        <v>26884</v>
      </c>
      <c r="B127" t="s">
        <v>55</v>
      </c>
      <c r="C127" s="3">
        <v>40000</v>
      </c>
      <c r="D127" s="1">
        <v>36647</v>
      </c>
      <c r="E127" s="1">
        <v>38656</v>
      </c>
      <c r="F127" t="s">
        <v>5</v>
      </c>
      <c r="G127" s="6">
        <v>38291</v>
      </c>
      <c r="H127" s="3">
        <v>40000</v>
      </c>
      <c r="I127" s="3">
        <v>40000</v>
      </c>
      <c r="J127" s="3">
        <v>40000</v>
      </c>
      <c r="K127" s="3">
        <v>40000</v>
      </c>
      <c r="L127" s="3">
        <v>40000</v>
      </c>
      <c r="M127" s="3">
        <v>40000</v>
      </c>
      <c r="N127" s="3">
        <v>40000</v>
      </c>
      <c r="O127" s="3">
        <v>40000</v>
      </c>
      <c r="P127" s="3">
        <v>40000</v>
      </c>
      <c r="Q127" s="3">
        <v>40000</v>
      </c>
      <c r="R127" s="66">
        <v>40000</v>
      </c>
      <c r="S127" s="66">
        <v>40000</v>
      </c>
    </row>
    <row r="128" spans="1:19" x14ac:dyDescent="0.2">
      <c r="A128">
        <v>26758</v>
      </c>
      <c r="B128" t="s">
        <v>33</v>
      </c>
      <c r="C128" s="3">
        <v>40000</v>
      </c>
      <c r="D128" s="1">
        <v>36647</v>
      </c>
      <c r="E128" s="1">
        <v>38472</v>
      </c>
      <c r="F128" t="s">
        <v>5</v>
      </c>
      <c r="G128" s="6">
        <v>38107</v>
      </c>
      <c r="H128" s="3">
        <v>40000</v>
      </c>
      <c r="I128" s="3">
        <v>40000</v>
      </c>
      <c r="J128" s="3">
        <v>40000</v>
      </c>
      <c r="K128" s="3">
        <v>40000</v>
      </c>
      <c r="L128" s="66">
        <v>40000</v>
      </c>
      <c r="M128" s="66">
        <v>40000</v>
      </c>
      <c r="N128" s="66">
        <v>40000</v>
      </c>
      <c r="O128" s="66">
        <v>40000</v>
      </c>
      <c r="P128" s="66">
        <v>40000</v>
      </c>
      <c r="Q128" s="66">
        <v>40000</v>
      </c>
      <c r="R128" s="66">
        <v>40000</v>
      </c>
      <c r="S128" s="66">
        <v>40000</v>
      </c>
    </row>
    <row r="129" spans="1:19" x14ac:dyDescent="0.2">
      <c r="A129">
        <v>26819</v>
      </c>
      <c r="B129" t="s">
        <v>41</v>
      </c>
      <c r="C129" s="3">
        <v>10000</v>
      </c>
      <c r="D129" s="1">
        <v>36647</v>
      </c>
      <c r="E129" s="1">
        <v>38472</v>
      </c>
      <c r="F129" t="s">
        <v>5</v>
      </c>
      <c r="G129" s="6">
        <v>38107</v>
      </c>
      <c r="H129" s="3">
        <v>10000</v>
      </c>
      <c r="I129" s="3">
        <v>10000</v>
      </c>
      <c r="J129" s="3">
        <v>10000</v>
      </c>
      <c r="K129" s="3">
        <v>10000</v>
      </c>
      <c r="L129" s="66">
        <v>10000</v>
      </c>
      <c r="M129" s="66">
        <v>10000</v>
      </c>
      <c r="N129" s="66">
        <v>10000</v>
      </c>
      <c r="O129" s="66">
        <v>10000</v>
      </c>
      <c r="P129" s="66">
        <v>10000</v>
      </c>
      <c r="Q129" s="66">
        <v>10000</v>
      </c>
      <c r="R129" s="66">
        <v>10000</v>
      </c>
      <c r="S129" s="66">
        <v>10000</v>
      </c>
    </row>
    <row r="130" spans="1:19" x14ac:dyDescent="0.2">
      <c r="A130">
        <v>27252</v>
      </c>
      <c r="B130" t="s">
        <v>48</v>
      </c>
      <c r="C130" s="3">
        <v>14000</v>
      </c>
      <c r="D130" s="1">
        <v>36831</v>
      </c>
      <c r="E130" s="1">
        <v>40482</v>
      </c>
      <c r="F130" t="s">
        <v>39</v>
      </c>
      <c r="G130" s="2"/>
      <c r="H130" s="3">
        <v>14000</v>
      </c>
      <c r="I130" s="3">
        <v>14000</v>
      </c>
      <c r="J130" s="3">
        <v>14000</v>
      </c>
      <c r="K130" s="3"/>
      <c r="L130" s="3"/>
      <c r="M130" s="3"/>
      <c r="N130" s="3"/>
      <c r="O130" s="3"/>
      <c r="P130" s="3"/>
      <c r="Q130" s="3"/>
      <c r="R130" s="3">
        <v>14000</v>
      </c>
      <c r="S130" s="3">
        <v>14000</v>
      </c>
    </row>
    <row r="131" spans="1:19" x14ac:dyDescent="0.2">
      <c r="A131">
        <v>27293</v>
      </c>
      <c r="B131" t="s">
        <v>40</v>
      </c>
      <c r="C131" s="3">
        <v>49000</v>
      </c>
      <c r="D131" s="1">
        <v>36831</v>
      </c>
      <c r="E131" s="1">
        <v>37195</v>
      </c>
      <c r="F131" t="s">
        <v>39</v>
      </c>
      <c r="G131" s="2"/>
    </row>
    <row r="132" spans="1:19" x14ac:dyDescent="0.2">
      <c r="A132">
        <v>27340</v>
      </c>
      <c r="B132" t="s">
        <v>52</v>
      </c>
      <c r="C132" s="3">
        <v>20000</v>
      </c>
      <c r="D132" s="1">
        <v>36923</v>
      </c>
      <c r="E132" s="1">
        <v>37287</v>
      </c>
      <c r="F132" t="s">
        <v>5</v>
      </c>
      <c r="G132" s="6">
        <v>37103</v>
      </c>
      <c r="H132" s="66">
        <v>20000</v>
      </c>
      <c r="I132" s="66">
        <v>20000</v>
      </c>
      <c r="J132" s="66">
        <v>20000</v>
      </c>
      <c r="K132" s="66">
        <v>20000</v>
      </c>
      <c r="L132" s="66">
        <v>20000</v>
      </c>
      <c r="M132" s="66">
        <v>20000</v>
      </c>
      <c r="N132" s="66">
        <v>20000</v>
      </c>
      <c r="O132" s="66">
        <v>20000</v>
      </c>
      <c r="P132" s="66">
        <v>20000</v>
      </c>
      <c r="Q132" s="66">
        <v>20000</v>
      </c>
      <c r="R132" s="66">
        <v>20000</v>
      </c>
      <c r="S132" s="66">
        <v>20000</v>
      </c>
    </row>
    <row r="133" spans="1:19" x14ac:dyDescent="0.2">
      <c r="A133">
        <v>27334</v>
      </c>
      <c r="B133" t="s">
        <v>35</v>
      </c>
      <c r="C133" s="3">
        <v>14000</v>
      </c>
      <c r="D133" s="1">
        <v>36982</v>
      </c>
      <c r="E133" s="1">
        <v>37195</v>
      </c>
      <c r="F133" t="s">
        <v>39</v>
      </c>
      <c r="G133" s="2"/>
    </row>
    <row r="134" spans="1:19" x14ac:dyDescent="0.2">
      <c r="A134">
        <v>27352</v>
      </c>
      <c r="B134" t="s">
        <v>40</v>
      </c>
      <c r="C134" s="3">
        <v>21500</v>
      </c>
      <c r="D134" s="1">
        <v>37196</v>
      </c>
      <c r="E134" s="1">
        <v>37560</v>
      </c>
      <c r="F134" t="s">
        <v>39</v>
      </c>
      <c r="G134" s="2"/>
    </row>
    <row r="135" spans="1:19" x14ac:dyDescent="0.2">
      <c r="A135">
        <v>27457</v>
      </c>
      <c r="B135" t="s">
        <v>59</v>
      </c>
      <c r="C135" s="3">
        <v>13500</v>
      </c>
      <c r="D135" s="1">
        <v>37226</v>
      </c>
      <c r="E135" s="1">
        <v>37256</v>
      </c>
      <c r="F135" t="s">
        <v>39</v>
      </c>
      <c r="G135" s="2"/>
    </row>
    <row r="136" spans="1:19" x14ac:dyDescent="0.2">
      <c r="A136">
        <v>27454</v>
      </c>
      <c r="B136" t="s">
        <v>41</v>
      </c>
      <c r="C136" s="3">
        <v>27500</v>
      </c>
      <c r="D136" s="1">
        <v>37257</v>
      </c>
      <c r="E136" s="1">
        <v>37621</v>
      </c>
      <c r="F136" t="s">
        <v>39</v>
      </c>
      <c r="G136" s="2"/>
    </row>
    <row r="137" spans="1:19" x14ac:dyDescent="0.2">
      <c r="A137">
        <v>27456</v>
      </c>
      <c r="B137" t="s">
        <v>59</v>
      </c>
      <c r="C137" s="3">
        <v>21500</v>
      </c>
      <c r="D137" s="1">
        <v>37561</v>
      </c>
      <c r="E137" s="1">
        <v>37621</v>
      </c>
      <c r="F137" t="s">
        <v>39</v>
      </c>
      <c r="G137" s="2"/>
    </row>
    <row r="138" spans="1:19" x14ac:dyDescent="0.2">
      <c r="A138">
        <v>27458</v>
      </c>
      <c r="B138" t="s">
        <v>61</v>
      </c>
      <c r="C138" s="3">
        <v>14000</v>
      </c>
      <c r="D138" s="1">
        <v>37622</v>
      </c>
      <c r="E138" s="1">
        <v>38717</v>
      </c>
      <c r="F138" t="s">
        <v>39</v>
      </c>
      <c r="G138" s="2"/>
      <c r="H138" s="3">
        <v>14000</v>
      </c>
      <c r="I138" s="3">
        <v>14000</v>
      </c>
      <c r="J138" s="3">
        <v>14000</v>
      </c>
      <c r="K138" s="3">
        <v>14000</v>
      </c>
      <c r="L138" s="3">
        <v>14000</v>
      </c>
      <c r="M138" s="3">
        <v>14000</v>
      </c>
      <c r="N138" s="3">
        <v>14000</v>
      </c>
      <c r="O138" s="3">
        <v>14000</v>
      </c>
      <c r="P138" s="3">
        <v>14000</v>
      </c>
      <c r="Q138" s="3">
        <v>14000</v>
      </c>
      <c r="R138" s="3">
        <v>14000</v>
      </c>
      <c r="S138" s="3">
        <v>14000</v>
      </c>
    </row>
    <row r="139" spans="1:19" x14ac:dyDescent="0.2">
      <c r="A139">
        <v>27453</v>
      </c>
      <c r="B139" t="s">
        <v>59</v>
      </c>
      <c r="C139" s="3">
        <v>35000</v>
      </c>
      <c r="D139" s="1">
        <v>37622</v>
      </c>
      <c r="E139" s="1">
        <v>37986</v>
      </c>
      <c r="F139" t="s">
        <v>39</v>
      </c>
      <c r="G139" s="2"/>
    </row>
    <row r="140" spans="1:19" x14ac:dyDescent="0.2">
      <c r="A140" s="2">
        <v>27504</v>
      </c>
      <c r="B140" t="s">
        <v>40</v>
      </c>
      <c r="C140" s="4">
        <v>35000</v>
      </c>
      <c r="D140" s="6">
        <v>37987</v>
      </c>
      <c r="E140" s="6">
        <v>38717</v>
      </c>
      <c r="F140" t="s">
        <v>39</v>
      </c>
      <c r="G140" s="2"/>
      <c r="H140" s="4">
        <v>35000</v>
      </c>
      <c r="I140" s="4">
        <v>35000</v>
      </c>
      <c r="J140" s="4">
        <v>35000</v>
      </c>
      <c r="K140" s="4">
        <v>35000</v>
      </c>
      <c r="L140" s="4">
        <v>35000</v>
      </c>
      <c r="M140" s="4">
        <v>35000</v>
      </c>
      <c r="N140" s="4">
        <v>35000</v>
      </c>
      <c r="O140" s="4">
        <v>35000</v>
      </c>
      <c r="P140" s="4">
        <v>35000</v>
      </c>
      <c r="Q140" s="4">
        <v>35000</v>
      </c>
      <c r="R140" s="4">
        <v>35000</v>
      </c>
      <c r="S140" s="4">
        <v>35000</v>
      </c>
    </row>
    <row r="141" spans="1:19" x14ac:dyDescent="0.2">
      <c r="A141" s="2">
        <v>27581</v>
      </c>
      <c r="B141" t="s">
        <v>148</v>
      </c>
      <c r="C141" s="4" t="s">
        <v>15</v>
      </c>
      <c r="D141" s="6">
        <v>37196</v>
      </c>
      <c r="E141" s="6">
        <v>37925</v>
      </c>
      <c r="F141" t="s">
        <v>39</v>
      </c>
      <c r="G141" s="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x14ac:dyDescent="0.2">
      <c r="A142" s="2">
        <v>27566</v>
      </c>
      <c r="B142" t="s">
        <v>6</v>
      </c>
      <c r="C142" s="4">
        <v>20000</v>
      </c>
      <c r="D142" s="6">
        <v>37316</v>
      </c>
      <c r="E142" s="6">
        <v>39172</v>
      </c>
      <c r="F142" t="s">
        <v>5</v>
      </c>
      <c r="G142" s="6">
        <v>38807</v>
      </c>
      <c r="H142" s="3">
        <v>20000</v>
      </c>
      <c r="I142" s="3">
        <v>20000</v>
      </c>
      <c r="J142" s="3">
        <v>20000</v>
      </c>
      <c r="K142" s="3">
        <v>20000</v>
      </c>
      <c r="L142" s="3">
        <v>20000</v>
      </c>
      <c r="M142" s="3">
        <v>20000</v>
      </c>
      <c r="N142" s="3">
        <v>20000</v>
      </c>
      <c r="O142" s="3">
        <v>20000</v>
      </c>
      <c r="P142" s="3">
        <v>20000</v>
      </c>
      <c r="Q142" s="3">
        <v>20000</v>
      </c>
      <c r="R142" s="3">
        <v>20000</v>
      </c>
      <c r="S142" s="3">
        <v>20000</v>
      </c>
    </row>
    <row r="143" spans="1:19" x14ac:dyDescent="0.2">
      <c r="A143" s="2"/>
      <c r="B143" t="s">
        <v>153</v>
      </c>
      <c r="C143" s="4">
        <v>3400</v>
      </c>
      <c r="D143" s="6"/>
      <c r="E143" s="6"/>
      <c r="F143" s="6"/>
      <c r="G143" s="6"/>
      <c r="H143" s="63">
        <v>3400</v>
      </c>
      <c r="I143" s="63">
        <v>3400</v>
      </c>
      <c r="J143" s="63">
        <v>3400</v>
      </c>
      <c r="K143" s="63">
        <v>3400</v>
      </c>
      <c r="L143" s="63">
        <v>3400</v>
      </c>
      <c r="M143" s="63">
        <v>3400</v>
      </c>
      <c r="N143" s="63">
        <v>3400</v>
      </c>
      <c r="O143" s="63">
        <v>3400</v>
      </c>
      <c r="P143" s="63">
        <v>3400</v>
      </c>
      <c r="Q143" s="63">
        <v>3400</v>
      </c>
      <c r="R143" s="63">
        <v>3400</v>
      </c>
      <c r="S143" s="63">
        <v>3400</v>
      </c>
    </row>
    <row r="144" spans="1:19" x14ac:dyDescent="0.2">
      <c r="C144" s="18"/>
      <c r="H144" s="3">
        <f t="shared" ref="H144:S144" si="15">SUM(H107:H143)</f>
        <v>1090000</v>
      </c>
      <c r="I144" s="3">
        <f t="shared" si="15"/>
        <v>1090000</v>
      </c>
      <c r="J144" s="3">
        <f t="shared" si="15"/>
        <v>1090000</v>
      </c>
      <c r="K144" s="3">
        <f t="shared" si="15"/>
        <v>1076000</v>
      </c>
      <c r="L144" s="3">
        <f t="shared" si="15"/>
        <v>1029500</v>
      </c>
      <c r="M144" s="3">
        <f t="shared" si="15"/>
        <v>1029500</v>
      </c>
      <c r="N144" s="3">
        <f t="shared" si="15"/>
        <v>1029500</v>
      </c>
      <c r="O144" s="3">
        <f t="shared" si="15"/>
        <v>1029500</v>
      </c>
      <c r="P144" s="3">
        <f t="shared" si="15"/>
        <v>1029500</v>
      </c>
      <c r="Q144" s="3">
        <f t="shared" si="15"/>
        <v>1029500</v>
      </c>
      <c r="R144" s="3">
        <f t="shared" si="15"/>
        <v>1043500</v>
      </c>
      <c r="S144" s="3">
        <f t="shared" si="15"/>
        <v>1043500</v>
      </c>
    </row>
    <row r="146" spans="3:19" x14ac:dyDescent="0.2">
      <c r="C146" s="18" t="s">
        <v>157</v>
      </c>
      <c r="E146" s="18"/>
      <c r="F146" s="18"/>
      <c r="H146" s="3">
        <f t="shared" ref="H146:S146" si="16">1090000-H144</f>
        <v>0</v>
      </c>
      <c r="I146" s="3">
        <f t="shared" si="16"/>
        <v>0</v>
      </c>
      <c r="J146" s="3">
        <f t="shared" si="16"/>
        <v>0</v>
      </c>
      <c r="K146" s="3">
        <f t="shared" si="16"/>
        <v>14000</v>
      </c>
      <c r="L146" s="3">
        <f t="shared" si="16"/>
        <v>60500</v>
      </c>
      <c r="M146" s="3">
        <f t="shared" si="16"/>
        <v>60500</v>
      </c>
      <c r="N146" s="3">
        <f t="shared" si="16"/>
        <v>60500</v>
      </c>
      <c r="O146" s="3">
        <f t="shared" si="16"/>
        <v>60500</v>
      </c>
      <c r="P146" s="3">
        <f t="shared" si="16"/>
        <v>60500</v>
      </c>
      <c r="Q146" s="3">
        <f t="shared" si="16"/>
        <v>60500</v>
      </c>
      <c r="R146" s="3">
        <f t="shared" si="16"/>
        <v>46500</v>
      </c>
      <c r="S146" s="3">
        <f t="shared" si="16"/>
        <v>46500</v>
      </c>
    </row>
    <row r="147" spans="3:19" x14ac:dyDescent="0.2">
      <c r="E147" s="18"/>
      <c r="F147" s="1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3:19" x14ac:dyDescent="0.2">
      <c r="C148" s="18" t="s">
        <v>155</v>
      </c>
      <c r="E148" s="18"/>
      <c r="F148" s="18"/>
      <c r="H148" s="3">
        <f>H132+H121+H119+H118+H117+H115+H114+H123+H108+H109</f>
        <v>212600</v>
      </c>
      <c r="I148" s="3">
        <f>I132+I121+I119+I118+I117+I115+I114+I123+I108+I109</f>
        <v>212600</v>
      </c>
      <c r="J148" s="3">
        <f>J132+J121+J119+J118+J117+J115+J114+J123+J108+J109</f>
        <v>212600</v>
      </c>
      <c r="K148" s="3">
        <f>K132+K121+K119+K118+K117+K115+K114+K123+K108+K109</f>
        <v>212600</v>
      </c>
      <c r="L148" s="3">
        <f t="shared" ref="L148:Q148" si="17">L132+L121+L119+L118+L117+L115+L114+L123+L108+L109+L128+L129</f>
        <v>262600</v>
      </c>
      <c r="M148" s="3">
        <f t="shared" si="17"/>
        <v>262600</v>
      </c>
      <c r="N148" s="3">
        <f t="shared" si="17"/>
        <v>262600</v>
      </c>
      <c r="O148" s="3">
        <f t="shared" si="17"/>
        <v>262600</v>
      </c>
      <c r="P148" s="3">
        <f t="shared" si="17"/>
        <v>262600</v>
      </c>
      <c r="Q148" s="3">
        <f t="shared" si="17"/>
        <v>262600</v>
      </c>
      <c r="R148" s="3">
        <f>R132+R121+R119+R118+R117+R115+R114+R123+R128+R129+R127+R107+R108+R109</f>
        <v>608600</v>
      </c>
      <c r="S148" s="3">
        <f>S132+S121+S119+S118+S117+S115+S114+S123+S128+S129+S127+S107+S108+S109</f>
        <v>608600</v>
      </c>
    </row>
    <row r="149" spans="3:19" x14ac:dyDescent="0.2">
      <c r="E149" s="18"/>
      <c r="F149" s="1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3:19" x14ac:dyDescent="0.2">
      <c r="C150" s="18" t="s">
        <v>156</v>
      </c>
      <c r="E150" s="18"/>
      <c r="F150" s="18"/>
      <c r="H150" s="3">
        <f>SUM(H107:H143)-(H121+H132+H119+H115+H114+H117+H118+H123+H108+H109)</f>
        <v>877400</v>
      </c>
      <c r="I150" s="3">
        <f>SUM(I107:I143)-(I121+I132+I119+I115+I114+I117+I118+I123+I108+I109)</f>
        <v>877400</v>
      </c>
      <c r="J150" s="3">
        <f>SUM(J107:J143)-(J121+J132+J119+J115+J114+J117+J118+J123+J108+J109)</f>
        <v>877400</v>
      </c>
      <c r="K150" s="3">
        <f>SUM(K107:K143)-(K121+K132+K119+K115+K114+K117+K118+K123+K108+K109)</f>
        <v>863400</v>
      </c>
      <c r="L150" s="3">
        <f t="shared" ref="L150:Q150" si="18">SUM(L107:L143)-(L121+L132+L119+L115+L114+L117+L118+L123+L108+L109+L128+L129)</f>
        <v>766900</v>
      </c>
      <c r="M150" s="3">
        <f t="shared" si="18"/>
        <v>766900</v>
      </c>
      <c r="N150" s="3">
        <f t="shared" si="18"/>
        <v>766900</v>
      </c>
      <c r="O150" s="3">
        <f t="shared" si="18"/>
        <v>766900</v>
      </c>
      <c r="P150" s="3">
        <f t="shared" si="18"/>
        <v>766900</v>
      </c>
      <c r="Q150" s="3">
        <f t="shared" si="18"/>
        <v>766900</v>
      </c>
      <c r="R150" s="3">
        <f>SUM(R107:R143)-(R121+R132+R119+R115+R114+R117+R118+R123+R108+R109+R128+R129+R127+R107)</f>
        <v>434900</v>
      </c>
      <c r="S150" s="3">
        <f>SUM(S107:S143)-(S121+S132+S119+S115+S114+S117+S118+S123+S108+S109+S128+S129+S127+S107)</f>
        <v>434900</v>
      </c>
    </row>
  </sheetData>
  <phoneticPr fontId="0" type="noConversion"/>
  <printOptions verticalCentered="1"/>
  <pageMargins left="0.75" right="0.75" top="1" bottom="1" header="0.5" footer="0.5"/>
  <pageSetup paperSize="5" scale="51" fitToHeight="0" orientation="landscape" r:id="rId1"/>
  <headerFooter alignWithMargins="0">
    <oddHeader xml:space="preserve">&amp;L&amp;D&amp;CWest Capacity 2001 - 2005
ROFR Rights
</oddHeader>
  </headerFooter>
  <rowBreaks count="2" manualBreakCount="2">
    <brk id="53" max="16383" man="1"/>
    <brk id="103" max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26"/>
  <sheetViews>
    <sheetView zoomScale="75" zoomScaleNormal="75" workbookViewId="0"/>
  </sheetViews>
  <sheetFormatPr defaultRowHeight="12.75" x14ac:dyDescent="0.2"/>
  <cols>
    <col min="4" max="5" width="10.7109375" customWidth="1"/>
    <col min="6" max="6" width="4.7109375" customWidth="1"/>
    <col min="7" max="7" width="10.7109375" customWidth="1"/>
  </cols>
  <sheetData>
    <row r="1" spans="1:67" ht="15" x14ac:dyDescent="0.2">
      <c r="A1" s="78" t="s">
        <v>160</v>
      </c>
    </row>
    <row r="2" spans="1:67" ht="15" x14ac:dyDescent="0.2">
      <c r="A2" s="77"/>
    </row>
    <row r="3" spans="1:67" x14ac:dyDescent="0.2">
      <c r="A3" s="74" t="s">
        <v>159</v>
      </c>
    </row>
    <row r="6" spans="1:67" ht="13.5" thickBot="1" x14ac:dyDescent="0.25"/>
    <row r="7" spans="1:67" ht="13.5" thickBot="1" x14ac:dyDescent="0.25">
      <c r="A7" s="2" t="s">
        <v>2</v>
      </c>
      <c r="B7" t="s">
        <v>3</v>
      </c>
      <c r="C7" s="2" t="s">
        <v>151</v>
      </c>
      <c r="D7" t="s">
        <v>152</v>
      </c>
      <c r="E7" t="s">
        <v>64</v>
      </c>
      <c r="F7" t="s">
        <v>1</v>
      </c>
      <c r="G7" s="68" t="s">
        <v>154</v>
      </c>
      <c r="H7" s="25">
        <v>36892</v>
      </c>
      <c r="I7" s="25">
        <v>36923</v>
      </c>
      <c r="J7" s="25">
        <v>36951</v>
      </c>
      <c r="K7" s="25">
        <v>36982</v>
      </c>
      <c r="L7" s="25">
        <v>37012</v>
      </c>
      <c r="M7" s="25">
        <v>37043</v>
      </c>
      <c r="N7" s="25">
        <v>37073</v>
      </c>
      <c r="O7" s="25">
        <v>37104</v>
      </c>
      <c r="P7" s="25">
        <v>37135</v>
      </c>
      <c r="Q7" s="25">
        <v>37165</v>
      </c>
      <c r="R7" s="25">
        <v>37196</v>
      </c>
      <c r="S7" s="25">
        <v>37226</v>
      </c>
      <c r="T7" s="25">
        <v>37257</v>
      </c>
      <c r="U7" s="25">
        <v>37288</v>
      </c>
      <c r="V7" s="25">
        <v>37316</v>
      </c>
      <c r="W7" s="25">
        <v>37347</v>
      </c>
      <c r="X7" s="25">
        <v>37377</v>
      </c>
      <c r="Y7" s="25">
        <v>37408</v>
      </c>
      <c r="Z7" s="25">
        <v>37438</v>
      </c>
      <c r="AA7" s="25">
        <v>37469</v>
      </c>
      <c r="AB7" s="25">
        <v>37500</v>
      </c>
      <c r="AC7" s="25">
        <v>37530</v>
      </c>
      <c r="AD7" s="25">
        <v>37561</v>
      </c>
      <c r="AE7" s="25">
        <v>37591</v>
      </c>
      <c r="AF7" s="25">
        <v>37622</v>
      </c>
      <c r="AG7" s="25">
        <v>37653</v>
      </c>
      <c r="AH7" s="25">
        <v>37681</v>
      </c>
      <c r="AI7" s="25">
        <v>37712</v>
      </c>
      <c r="AJ7" s="25">
        <v>37742</v>
      </c>
      <c r="AK7" s="25">
        <v>37773</v>
      </c>
      <c r="AL7" s="25">
        <v>37803</v>
      </c>
      <c r="AM7" s="25">
        <v>37834</v>
      </c>
      <c r="AN7" s="25">
        <v>37865</v>
      </c>
      <c r="AO7" s="25">
        <v>37895</v>
      </c>
      <c r="AP7" s="25">
        <v>37926</v>
      </c>
      <c r="AQ7" s="25">
        <v>37956</v>
      </c>
      <c r="AR7" s="25">
        <v>37987</v>
      </c>
      <c r="AS7" s="25">
        <v>38018</v>
      </c>
      <c r="AT7" s="25">
        <v>38047</v>
      </c>
      <c r="AU7" s="25">
        <v>38078</v>
      </c>
      <c r="AV7" s="25">
        <v>38108</v>
      </c>
      <c r="AW7" s="25">
        <v>38139</v>
      </c>
      <c r="AX7" s="25">
        <v>38169</v>
      </c>
      <c r="AY7" s="25">
        <v>38200</v>
      </c>
      <c r="AZ7" s="25">
        <v>38231</v>
      </c>
      <c r="BA7" s="25">
        <v>38261</v>
      </c>
      <c r="BB7" s="25">
        <v>38292</v>
      </c>
      <c r="BC7" s="25">
        <v>38322</v>
      </c>
      <c r="BD7" s="25">
        <v>38353</v>
      </c>
      <c r="BE7" s="25">
        <v>38384</v>
      </c>
      <c r="BF7" s="25">
        <v>38412</v>
      </c>
      <c r="BG7" s="25">
        <v>38443</v>
      </c>
      <c r="BH7" s="25">
        <v>38473</v>
      </c>
      <c r="BI7" s="25">
        <v>38504</v>
      </c>
      <c r="BJ7" s="25">
        <v>38534</v>
      </c>
      <c r="BK7" s="25">
        <v>38565</v>
      </c>
      <c r="BL7" s="25">
        <v>38596</v>
      </c>
      <c r="BM7" s="25">
        <v>38626</v>
      </c>
      <c r="BN7" s="25">
        <v>38657</v>
      </c>
      <c r="BO7" s="25">
        <v>38687</v>
      </c>
    </row>
    <row r="8" spans="1:67" ht="13.5" thickBot="1" x14ac:dyDescent="0.25">
      <c r="A8" s="2"/>
      <c r="C8" s="2"/>
      <c r="G8" s="19"/>
    </row>
    <row r="9" spans="1:67" ht="13.5" thickBot="1" x14ac:dyDescent="0.25">
      <c r="A9">
        <v>20715</v>
      </c>
      <c r="B9" t="s">
        <v>0</v>
      </c>
      <c r="C9" s="3">
        <v>200000</v>
      </c>
      <c r="D9" s="1">
        <v>33664</v>
      </c>
      <c r="E9" s="1">
        <v>38656</v>
      </c>
      <c r="F9" t="s">
        <v>5</v>
      </c>
      <c r="G9" s="6">
        <v>38291</v>
      </c>
      <c r="J9" s="3">
        <v>200000</v>
      </c>
      <c r="K9" s="3">
        <v>200000</v>
      </c>
      <c r="L9" s="3">
        <v>200000</v>
      </c>
      <c r="M9" s="3">
        <v>200000</v>
      </c>
      <c r="N9" s="3">
        <v>200000</v>
      </c>
      <c r="O9" s="3">
        <v>200000</v>
      </c>
      <c r="P9" s="3">
        <v>200000</v>
      </c>
      <c r="Q9" s="3">
        <v>200000</v>
      </c>
      <c r="R9" s="3">
        <v>200000</v>
      </c>
      <c r="S9" s="3">
        <v>200000</v>
      </c>
      <c r="T9" s="3">
        <v>200000</v>
      </c>
      <c r="U9" s="3">
        <v>200000</v>
      </c>
      <c r="V9" s="3">
        <v>200000</v>
      </c>
      <c r="W9" s="3">
        <v>200000</v>
      </c>
      <c r="X9" s="3">
        <v>200000</v>
      </c>
      <c r="Y9" s="3">
        <v>200000</v>
      </c>
      <c r="Z9" s="3">
        <v>200000</v>
      </c>
      <c r="AA9" s="3">
        <v>200000</v>
      </c>
      <c r="AB9" s="3">
        <v>200000</v>
      </c>
      <c r="AC9" s="3">
        <v>200000</v>
      </c>
      <c r="AD9" s="3">
        <v>200000</v>
      </c>
      <c r="AE9" s="3">
        <v>200000</v>
      </c>
      <c r="AF9" s="3">
        <v>200000</v>
      </c>
      <c r="AG9" s="3">
        <v>200000</v>
      </c>
      <c r="AH9" s="3">
        <v>200000</v>
      </c>
      <c r="AI9" s="3">
        <v>200000</v>
      </c>
      <c r="AJ9" s="3">
        <v>200000</v>
      </c>
      <c r="AK9" s="3">
        <v>200000</v>
      </c>
      <c r="AL9" s="3">
        <v>200000</v>
      </c>
      <c r="AM9" s="3">
        <v>200000</v>
      </c>
      <c r="AN9" s="3">
        <v>200000</v>
      </c>
      <c r="AO9" s="3">
        <v>200000</v>
      </c>
      <c r="AP9" s="3">
        <v>200000</v>
      </c>
      <c r="AQ9" s="3">
        <v>200000</v>
      </c>
      <c r="AR9" s="3">
        <v>200000</v>
      </c>
      <c r="AS9" s="3">
        <v>200000</v>
      </c>
      <c r="AT9" s="3">
        <v>200000</v>
      </c>
      <c r="AU9" s="3">
        <v>200000</v>
      </c>
      <c r="AV9" s="3">
        <v>200000</v>
      </c>
      <c r="AW9" s="3">
        <v>200000</v>
      </c>
      <c r="AX9" s="3">
        <v>200000</v>
      </c>
      <c r="AY9" s="3">
        <v>200000</v>
      </c>
      <c r="AZ9" s="3">
        <v>200000</v>
      </c>
      <c r="BA9" s="67">
        <v>200000</v>
      </c>
      <c r="BB9" s="3">
        <v>200000</v>
      </c>
      <c r="BC9" s="3">
        <v>200000</v>
      </c>
      <c r="BD9" s="3">
        <v>200000</v>
      </c>
      <c r="BE9" s="3">
        <v>200000</v>
      </c>
      <c r="BF9" s="3">
        <v>200000</v>
      </c>
      <c r="BG9" s="3">
        <v>200000</v>
      </c>
      <c r="BH9" s="3">
        <v>200000</v>
      </c>
      <c r="BI9" s="3">
        <v>200000</v>
      </c>
      <c r="BJ9" s="3">
        <v>200000</v>
      </c>
      <c r="BK9" s="3">
        <v>200000</v>
      </c>
      <c r="BL9" s="3">
        <v>200000</v>
      </c>
      <c r="BM9" s="3">
        <v>200000</v>
      </c>
      <c r="BN9" s="66">
        <v>200000</v>
      </c>
      <c r="BO9" s="66">
        <v>200000</v>
      </c>
    </row>
    <row r="10" spans="1:67" x14ac:dyDescent="0.2">
      <c r="A10">
        <v>20834</v>
      </c>
      <c r="B10" t="s">
        <v>7</v>
      </c>
      <c r="C10" s="3">
        <v>25000</v>
      </c>
      <c r="D10" s="1">
        <v>33664</v>
      </c>
      <c r="E10" s="1">
        <v>39141</v>
      </c>
      <c r="F10" t="s">
        <v>5</v>
      </c>
      <c r="G10" s="6">
        <v>38776</v>
      </c>
      <c r="J10" s="3">
        <v>25000</v>
      </c>
      <c r="K10" s="3">
        <v>25000</v>
      </c>
      <c r="L10" s="3">
        <v>25000</v>
      </c>
      <c r="M10" s="3">
        <v>25000</v>
      </c>
      <c r="N10" s="3">
        <v>25000</v>
      </c>
      <c r="O10" s="3">
        <v>25000</v>
      </c>
      <c r="P10" s="3">
        <v>25000</v>
      </c>
      <c r="Q10" s="3">
        <v>25000</v>
      </c>
      <c r="R10" s="3">
        <v>25000</v>
      </c>
      <c r="S10" s="3">
        <v>25000</v>
      </c>
      <c r="T10" s="3">
        <v>25000</v>
      </c>
      <c r="U10" s="3">
        <v>25000</v>
      </c>
      <c r="V10" s="3">
        <v>25000</v>
      </c>
      <c r="W10" s="3">
        <v>25000</v>
      </c>
      <c r="X10" s="3">
        <v>25000</v>
      </c>
      <c r="Y10" s="3">
        <v>25000</v>
      </c>
      <c r="Z10" s="3">
        <v>25000</v>
      </c>
      <c r="AA10" s="3">
        <v>25000</v>
      </c>
      <c r="AB10" s="3">
        <v>25000</v>
      </c>
      <c r="AC10" s="3">
        <v>25000</v>
      </c>
      <c r="AD10" s="3">
        <v>25000</v>
      </c>
      <c r="AE10" s="3">
        <v>25000</v>
      </c>
      <c r="AF10" s="3">
        <v>25000</v>
      </c>
      <c r="AG10" s="3">
        <v>25000</v>
      </c>
      <c r="AH10" s="3">
        <v>25000</v>
      </c>
      <c r="AI10" s="3">
        <v>25000</v>
      </c>
      <c r="AJ10" s="3">
        <v>25000</v>
      </c>
      <c r="AK10" s="3">
        <v>25000</v>
      </c>
      <c r="AL10" s="3">
        <v>25000</v>
      </c>
      <c r="AM10" s="3">
        <v>25000</v>
      </c>
      <c r="AN10" s="3">
        <v>25000</v>
      </c>
      <c r="AO10" s="3">
        <v>25000</v>
      </c>
      <c r="AP10" s="3">
        <v>25000</v>
      </c>
      <c r="AQ10" s="3">
        <v>25000</v>
      </c>
      <c r="AR10" s="3">
        <v>25000</v>
      </c>
      <c r="AS10" s="3">
        <v>25000</v>
      </c>
      <c r="AT10" s="3">
        <v>25000</v>
      </c>
      <c r="AU10" s="3">
        <v>25000</v>
      </c>
      <c r="AV10" s="3">
        <v>25000</v>
      </c>
      <c r="AW10" s="3">
        <v>25000</v>
      </c>
      <c r="AX10" s="3">
        <v>25000</v>
      </c>
      <c r="AY10" s="3">
        <v>25000</v>
      </c>
      <c r="AZ10" s="3">
        <v>25000</v>
      </c>
      <c r="BA10" s="3">
        <v>25000</v>
      </c>
      <c r="BB10" s="3">
        <v>25000</v>
      </c>
      <c r="BC10" s="3">
        <v>25000</v>
      </c>
      <c r="BD10" s="3">
        <v>25000</v>
      </c>
      <c r="BE10" s="3">
        <v>25000</v>
      </c>
      <c r="BF10" s="3">
        <v>25000</v>
      </c>
      <c r="BG10" s="3">
        <v>25000</v>
      </c>
      <c r="BH10" s="3">
        <v>25000</v>
      </c>
      <c r="BI10" s="3">
        <v>25000</v>
      </c>
      <c r="BJ10" s="3">
        <v>25000</v>
      </c>
      <c r="BK10" s="3">
        <v>25000</v>
      </c>
      <c r="BL10" s="3">
        <v>25000</v>
      </c>
      <c r="BM10" s="3">
        <v>25000</v>
      </c>
      <c r="BN10" s="3">
        <v>25000</v>
      </c>
      <c r="BO10" s="3">
        <v>25000</v>
      </c>
    </row>
    <row r="11" spans="1:67" x14ac:dyDescent="0.2">
      <c r="A11">
        <v>20835</v>
      </c>
      <c r="B11" t="s">
        <v>6</v>
      </c>
      <c r="C11" s="3">
        <v>20000</v>
      </c>
      <c r="D11" s="1">
        <v>33664</v>
      </c>
      <c r="E11" s="1">
        <v>37315</v>
      </c>
      <c r="F11" t="s">
        <v>5</v>
      </c>
      <c r="G11" s="6">
        <v>36950</v>
      </c>
      <c r="J11" s="3">
        <v>20000</v>
      </c>
      <c r="K11" s="3">
        <v>20000</v>
      </c>
      <c r="L11" s="3">
        <v>20000</v>
      </c>
      <c r="M11" s="3">
        <v>20000</v>
      </c>
      <c r="N11" s="3">
        <v>20000</v>
      </c>
      <c r="O11" s="3">
        <v>20000</v>
      </c>
      <c r="P11" s="3">
        <v>20000</v>
      </c>
      <c r="Q11" s="3">
        <v>20000</v>
      </c>
      <c r="R11" s="3">
        <v>20000</v>
      </c>
      <c r="S11" s="3">
        <v>20000</v>
      </c>
      <c r="T11" s="3">
        <v>20000</v>
      </c>
      <c r="U11" s="3">
        <v>20000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</row>
    <row r="12" spans="1:67" ht="13.5" thickBot="1" x14ac:dyDescent="0.25">
      <c r="A12">
        <v>21175</v>
      </c>
      <c r="B12" t="s">
        <v>14</v>
      </c>
      <c r="C12" s="3">
        <v>150000</v>
      </c>
      <c r="D12" s="1">
        <v>33679</v>
      </c>
      <c r="E12" s="1">
        <v>39172</v>
      </c>
      <c r="F12" t="s">
        <v>5</v>
      </c>
      <c r="G12" s="6">
        <v>38807</v>
      </c>
      <c r="J12" s="3">
        <v>150000</v>
      </c>
      <c r="K12" s="3">
        <v>150000</v>
      </c>
      <c r="L12" s="3">
        <v>150000</v>
      </c>
      <c r="M12" s="3">
        <v>150000</v>
      </c>
      <c r="N12" s="3">
        <v>150000</v>
      </c>
      <c r="O12" s="3">
        <v>150000</v>
      </c>
      <c r="P12" s="3">
        <v>150000</v>
      </c>
      <c r="Q12" s="3">
        <v>150000</v>
      </c>
      <c r="R12" s="3">
        <v>150000</v>
      </c>
      <c r="S12" s="3">
        <v>150000</v>
      </c>
      <c r="T12" s="3">
        <v>150000</v>
      </c>
      <c r="U12" s="3">
        <v>150000</v>
      </c>
      <c r="V12" s="3">
        <v>150000</v>
      </c>
      <c r="W12" s="3">
        <v>150000</v>
      </c>
      <c r="X12" s="3">
        <v>150000</v>
      </c>
      <c r="Y12" s="3">
        <v>150000</v>
      </c>
      <c r="Z12" s="3">
        <v>150000</v>
      </c>
      <c r="AA12" s="3">
        <v>150000</v>
      </c>
      <c r="AB12" s="3">
        <v>150000</v>
      </c>
      <c r="AC12" s="3">
        <v>150000</v>
      </c>
      <c r="AD12" s="3">
        <v>150000</v>
      </c>
      <c r="AE12" s="3">
        <v>150000</v>
      </c>
      <c r="AF12" s="3">
        <v>150000</v>
      </c>
      <c r="AG12" s="3">
        <v>150000</v>
      </c>
      <c r="AH12" s="3">
        <v>150000</v>
      </c>
      <c r="AI12" s="3">
        <v>150000</v>
      </c>
      <c r="AJ12" s="3">
        <v>150000</v>
      </c>
      <c r="AK12" s="3">
        <v>150000</v>
      </c>
      <c r="AL12" s="3">
        <v>150000</v>
      </c>
      <c r="AM12" s="3">
        <v>150000</v>
      </c>
      <c r="AN12" s="3">
        <v>150000</v>
      </c>
      <c r="AO12" s="3">
        <v>150000</v>
      </c>
      <c r="AP12" s="3">
        <v>150000</v>
      </c>
      <c r="AQ12" s="3">
        <v>150000</v>
      </c>
      <c r="AR12" s="3">
        <v>150000</v>
      </c>
      <c r="AS12" s="3">
        <v>150000</v>
      </c>
      <c r="AT12" s="3">
        <v>150000</v>
      </c>
      <c r="AU12" s="3">
        <v>150000</v>
      </c>
      <c r="AV12" s="3">
        <v>150000</v>
      </c>
      <c r="AW12" s="3">
        <v>150000</v>
      </c>
      <c r="AX12" s="3">
        <v>150000</v>
      </c>
      <c r="AY12" s="3">
        <v>150000</v>
      </c>
      <c r="AZ12" s="3">
        <v>150000</v>
      </c>
      <c r="BA12" s="3">
        <v>150000</v>
      </c>
      <c r="BB12" s="3">
        <v>150000</v>
      </c>
      <c r="BC12" s="3">
        <v>150000</v>
      </c>
      <c r="BD12" s="3">
        <v>150000</v>
      </c>
      <c r="BE12" s="3">
        <v>150000</v>
      </c>
      <c r="BF12" s="3">
        <v>150000</v>
      </c>
      <c r="BG12" s="3">
        <v>150000</v>
      </c>
      <c r="BH12" s="3">
        <v>150000</v>
      </c>
      <c r="BI12" s="3">
        <v>150000</v>
      </c>
      <c r="BJ12" s="3">
        <v>150000</v>
      </c>
      <c r="BK12" s="3">
        <v>150000</v>
      </c>
      <c r="BL12" s="3">
        <v>150000</v>
      </c>
      <c r="BM12" s="3">
        <v>150000</v>
      </c>
      <c r="BN12" s="3">
        <v>150000</v>
      </c>
      <c r="BO12" s="3">
        <v>150000</v>
      </c>
    </row>
    <row r="13" spans="1:67" ht="13.5" thickBot="1" x14ac:dyDescent="0.25">
      <c r="A13">
        <v>21372</v>
      </c>
      <c r="B13" t="s">
        <v>51</v>
      </c>
      <c r="C13" s="3">
        <v>1346</v>
      </c>
      <c r="D13" s="1">
        <v>34001</v>
      </c>
      <c r="E13" s="1">
        <v>37986</v>
      </c>
      <c r="F13" t="s">
        <v>5</v>
      </c>
      <c r="G13" s="6">
        <v>37621</v>
      </c>
      <c r="J13" s="3">
        <v>1346</v>
      </c>
      <c r="K13" s="3">
        <v>1346</v>
      </c>
      <c r="L13" s="3">
        <v>1346</v>
      </c>
      <c r="M13" s="3">
        <v>1346</v>
      </c>
      <c r="N13" s="3">
        <v>1346</v>
      </c>
      <c r="O13" s="3">
        <v>1346</v>
      </c>
      <c r="P13" s="3">
        <v>1346</v>
      </c>
      <c r="Q13" s="3">
        <v>1346</v>
      </c>
      <c r="R13" s="3">
        <v>1346</v>
      </c>
      <c r="S13" s="3">
        <v>1346</v>
      </c>
      <c r="T13" s="3">
        <v>1346</v>
      </c>
      <c r="U13" s="3">
        <v>1346</v>
      </c>
      <c r="V13" s="3">
        <v>1346</v>
      </c>
      <c r="W13" s="3">
        <v>1346</v>
      </c>
      <c r="X13" s="3">
        <v>1346</v>
      </c>
      <c r="Y13" s="3">
        <v>1346</v>
      </c>
      <c r="Z13" s="3">
        <v>1346</v>
      </c>
      <c r="AA13" s="3">
        <v>1346</v>
      </c>
      <c r="AB13" s="3">
        <v>1346</v>
      </c>
      <c r="AC13" s="3">
        <v>1346</v>
      </c>
      <c r="AD13" s="3">
        <v>1346</v>
      </c>
      <c r="AE13" s="67">
        <v>1346</v>
      </c>
      <c r="AF13" s="3">
        <v>1346</v>
      </c>
      <c r="AG13" s="3">
        <v>1346</v>
      </c>
      <c r="AH13" s="3">
        <v>1346</v>
      </c>
      <c r="AI13" s="3">
        <v>1346</v>
      </c>
      <c r="AJ13" s="3">
        <v>1346</v>
      </c>
      <c r="AK13" s="3">
        <v>1346</v>
      </c>
      <c r="AL13" s="3">
        <v>1346</v>
      </c>
      <c r="AM13" s="3">
        <v>1346</v>
      </c>
      <c r="AN13" s="3">
        <v>1346</v>
      </c>
      <c r="AO13" s="3">
        <v>1346</v>
      </c>
      <c r="AP13" s="3">
        <v>1346</v>
      </c>
      <c r="AQ13" s="3">
        <v>1346</v>
      </c>
      <c r="AR13" s="66">
        <v>1346</v>
      </c>
      <c r="AS13" s="66">
        <v>1346</v>
      </c>
      <c r="AT13" s="66">
        <v>1346</v>
      </c>
      <c r="AU13" s="66">
        <v>1346</v>
      </c>
      <c r="AV13" s="66">
        <v>1346</v>
      </c>
      <c r="AW13" s="66">
        <v>1346</v>
      </c>
      <c r="AX13" s="66">
        <v>1346</v>
      </c>
      <c r="AY13" s="66">
        <v>1346</v>
      </c>
      <c r="AZ13" s="66">
        <v>1346</v>
      </c>
      <c r="BA13" s="66">
        <v>1346</v>
      </c>
      <c r="BB13" s="66">
        <v>1346</v>
      </c>
      <c r="BC13" s="66">
        <v>1346</v>
      </c>
      <c r="BD13" s="66">
        <v>1346</v>
      </c>
      <c r="BE13" s="66">
        <v>1346</v>
      </c>
      <c r="BF13" s="66">
        <v>1346</v>
      </c>
      <c r="BG13" s="66">
        <v>1346</v>
      </c>
      <c r="BH13" s="66">
        <v>1346</v>
      </c>
      <c r="BI13" s="66">
        <v>1346</v>
      </c>
      <c r="BJ13" s="66">
        <v>1346</v>
      </c>
      <c r="BK13" s="66">
        <v>1346</v>
      </c>
      <c r="BL13" s="66">
        <v>1346</v>
      </c>
      <c r="BM13" s="66">
        <v>1346</v>
      </c>
      <c r="BN13" s="66">
        <v>1346</v>
      </c>
      <c r="BO13" s="66">
        <v>1346</v>
      </c>
    </row>
    <row r="14" spans="1:67" x14ac:dyDescent="0.2">
      <c r="A14">
        <v>25071</v>
      </c>
      <c r="B14" t="s">
        <v>54</v>
      </c>
      <c r="C14" s="3">
        <v>90000</v>
      </c>
      <c r="D14" s="1">
        <v>35400</v>
      </c>
      <c r="E14" s="1">
        <v>39782</v>
      </c>
      <c r="F14" t="s">
        <v>5</v>
      </c>
      <c r="G14" s="6">
        <v>39416</v>
      </c>
      <c r="J14" s="3">
        <v>90000</v>
      </c>
      <c r="K14" s="3">
        <v>90000</v>
      </c>
      <c r="L14" s="3">
        <v>90000</v>
      </c>
      <c r="M14" s="3">
        <v>90000</v>
      </c>
      <c r="N14" s="3">
        <v>90000</v>
      </c>
      <c r="O14" s="3">
        <v>90000</v>
      </c>
      <c r="P14" s="3">
        <v>90000</v>
      </c>
      <c r="Q14" s="3">
        <v>90000</v>
      </c>
      <c r="R14" s="3">
        <v>90000</v>
      </c>
      <c r="S14" s="3">
        <v>90000</v>
      </c>
      <c r="T14" s="3">
        <v>90000</v>
      </c>
      <c r="U14" s="3">
        <v>90000</v>
      </c>
      <c r="V14" s="3">
        <v>90000</v>
      </c>
      <c r="W14" s="3">
        <v>90000</v>
      </c>
      <c r="X14" s="3">
        <v>90000</v>
      </c>
      <c r="Y14" s="3">
        <v>90000</v>
      </c>
      <c r="Z14" s="3">
        <v>90000</v>
      </c>
      <c r="AA14" s="3">
        <v>90000</v>
      </c>
      <c r="AB14" s="3">
        <v>90000</v>
      </c>
      <c r="AC14" s="3">
        <v>90000</v>
      </c>
      <c r="AD14" s="3">
        <v>90000</v>
      </c>
      <c r="AE14" s="3">
        <v>90000</v>
      </c>
      <c r="AF14" s="3">
        <v>90000</v>
      </c>
      <c r="AG14" s="3">
        <v>90000</v>
      </c>
      <c r="AH14" s="3">
        <v>90000</v>
      </c>
      <c r="AI14" s="3">
        <v>90000</v>
      </c>
      <c r="AJ14" s="3">
        <v>90000</v>
      </c>
      <c r="AK14" s="3">
        <v>90000</v>
      </c>
      <c r="AL14" s="3">
        <v>90000</v>
      </c>
      <c r="AM14" s="3">
        <v>90000</v>
      </c>
      <c r="AN14" s="3">
        <v>90000</v>
      </c>
      <c r="AO14" s="3">
        <v>90000</v>
      </c>
      <c r="AP14" s="3">
        <v>90000</v>
      </c>
      <c r="AQ14" s="3">
        <v>90000</v>
      </c>
      <c r="AR14" s="3">
        <v>90000</v>
      </c>
      <c r="AS14" s="3">
        <v>90000</v>
      </c>
      <c r="AT14" s="3">
        <v>90000</v>
      </c>
      <c r="AU14" s="3">
        <v>90000</v>
      </c>
      <c r="AV14" s="3">
        <v>90000</v>
      </c>
      <c r="AW14" s="3">
        <v>90000</v>
      </c>
      <c r="AX14" s="3">
        <v>90000</v>
      </c>
      <c r="AY14" s="3">
        <v>90000</v>
      </c>
      <c r="AZ14" s="3">
        <v>90000</v>
      </c>
      <c r="BA14" s="3">
        <v>90000</v>
      </c>
      <c r="BB14" s="3">
        <v>90000</v>
      </c>
      <c r="BC14" s="3">
        <v>90000</v>
      </c>
      <c r="BD14" s="3">
        <v>90000</v>
      </c>
      <c r="BE14" s="3">
        <v>90000</v>
      </c>
      <c r="BF14" s="3">
        <v>90000</v>
      </c>
      <c r="BG14" s="3">
        <v>90000</v>
      </c>
      <c r="BH14" s="3">
        <v>90000</v>
      </c>
      <c r="BI14" s="3">
        <v>90000</v>
      </c>
      <c r="BJ14" s="3">
        <v>90000</v>
      </c>
      <c r="BK14" s="3">
        <v>90000</v>
      </c>
      <c r="BL14" s="3">
        <v>90000</v>
      </c>
      <c r="BM14" s="3">
        <v>90000</v>
      </c>
      <c r="BN14" s="3">
        <v>90000</v>
      </c>
      <c r="BO14" s="3">
        <v>90000</v>
      </c>
    </row>
    <row r="15" spans="1:67" x14ac:dyDescent="0.2">
      <c r="A15">
        <v>24568</v>
      </c>
      <c r="B15" t="s">
        <v>19</v>
      </c>
      <c r="C15" s="3">
        <v>32000</v>
      </c>
      <c r="D15" s="1">
        <v>35400</v>
      </c>
      <c r="E15" s="1">
        <v>37256</v>
      </c>
      <c r="F15" t="s">
        <v>5</v>
      </c>
      <c r="G15" s="2" t="s">
        <v>80</v>
      </c>
      <c r="J15" s="3">
        <v>32000</v>
      </c>
      <c r="K15" s="3">
        <v>32000</v>
      </c>
      <c r="L15" s="3">
        <v>32000</v>
      </c>
      <c r="M15" s="3">
        <v>32000</v>
      </c>
      <c r="N15" s="3">
        <v>32000</v>
      </c>
      <c r="O15" s="3">
        <v>32000</v>
      </c>
      <c r="P15" s="3">
        <v>32000</v>
      </c>
      <c r="Q15" s="3">
        <v>32000</v>
      </c>
      <c r="R15" s="3">
        <v>32000</v>
      </c>
      <c r="S15" s="3">
        <v>32000</v>
      </c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</row>
    <row r="16" spans="1:67" x14ac:dyDescent="0.2">
      <c r="A16">
        <v>24654</v>
      </c>
      <c r="B16" t="s">
        <v>20</v>
      </c>
      <c r="C16" s="3">
        <v>8000</v>
      </c>
      <c r="D16" s="1">
        <v>35400</v>
      </c>
      <c r="E16" s="1">
        <v>37256</v>
      </c>
      <c r="F16" t="s">
        <v>5</v>
      </c>
      <c r="G16" s="2" t="s">
        <v>80</v>
      </c>
      <c r="J16" s="3">
        <v>8000</v>
      </c>
      <c r="K16" s="3">
        <v>8000</v>
      </c>
      <c r="L16" s="3">
        <v>8000</v>
      </c>
      <c r="M16" s="3">
        <v>8000</v>
      </c>
      <c r="N16" s="3">
        <v>8000</v>
      </c>
      <c r="O16" s="3">
        <v>8000</v>
      </c>
      <c r="P16" s="3">
        <v>8000</v>
      </c>
      <c r="Q16" s="3">
        <v>8000</v>
      </c>
      <c r="R16" s="3">
        <v>8000</v>
      </c>
      <c r="S16" s="3">
        <v>8000</v>
      </c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</row>
    <row r="17" spans="1:67" ht="13.5" thickBot="1" x14ac:dyDescent="0.25">
      <c r="A17">
        <v>24809</v>
      </c>
      <c r="B17" t="s">
        <v>14</v>
      </c>
      <c r="C17" s="3">
        <v>20000</v>
      </c>
      <c r="D17" s="1">
        <v>35400</v>
      </c>
      <c r="E17" s="1">
        <v>37225</v>
      </c>
      <c r="F17" t="s">
        <v>5</v>
      </c>
      <c r="G17" s="2" t="s">
        <v>80</v>
      </c>
      <c r="J17" s="3">
        <v>20000</v>
      </c>
      <c r="K17" s="3">
        <v>20000</v>
      </c>
      <c r="L17" s="3">
        <v>20000</v>
      </c>
      <c r="M17" s="3">
        <v>20000</v>
      </c>
      <c r="N17" s="3">
        <v>20000</v>
      </c>
      <c r="O17" s="3">
        <v>20000</v>
      </c>
      <c r="P17" s="3">
        <v>20000</v>
      </c>
      <c r="Q17" s="3">
        <v>20000</v>
      </c>
      <c r="R17" s="3">
        <v>20000</v>
      </c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</row>
    <row r="18" spans="1:67" ht="13.5" thickBot="1" x14ac:dyDescent="0.25">
      <c r="A18">
        <v>25025</v>
      </c>
      <c r="B18" t="s">
        <v>28</v>
      </c>
      <c r="C18" s="3">
        <v>80000</v>
      </c>
      <c r="D18" s="1">
        <v>35400</v>
      </c>
      <c r="E18" s="1">
        <v>39051</v>
      </c>
      <c r="F18" t="s">
        <v>5</v>
      </c>
      <c r="G18" s="6">
        <v>38686</v>
      </c>
      <c r="J18" s="3">
        <v>80000</v>
      </c>
      <c r="K18" s="3">
        <v>80000</v>
      </c>
      <c r="L18" s="3">
        <v>80000</v>
      </c>
      <c r="M18" s="3">
        <v>80000</v>
      </c>
      <c r="N18" s="3">
        <v>80000</v>
      </c>
      <c r="O18" s="3">
        <v>80000</v>
      </c>
      <c r="P18" s="3">
        <v>80000</v>
      </c>
      <c r="Q18" s="3">
        <v>80000</v>
      </c>
      <c r="R18" s="3">
        <v>80000</v>
      </c>
      <c r="S18" s="3">
        <v>80000</v>
      </c>
      <c r="T18" s="3">
        <v>80000</v>
      </c>
      <c r="U18" s="3">
        <v>80000</v>
      </c>
      <c r="V18" s="3">
        <v>80000</v>
      </c>
      <c r="W18" s="3">
        <v>80000</v>
      </c>
      <c r="X18" s="3">
        <v>80000</v>
      </c>
      <c r="Y18" s="3">
        <v>80000</v>
      </c>
      <c r="Z18" s="3">
        <v>80000</v>
      </c>
      <c r="AA18" s="3">
        <v>80000</v>
      </c>
      <c r="AB18" s="3">
        <v>80000</v>
      </c>
      <c r="AC18" s="3">
        <v>80000</v>
      </c>
      <c r="AD18" s="3">
        <v>80000</v>
      </c>
      <c r="AE18" s="3">
        <v>80000</v>
      </c>
      <c r="AF18" s="3">
        <v>80000</v>
      </c>
      <c r="AG18" s="3">
        <v>80000</v>
      </c>
      <c r="AH18" s="3">
        <v>80000</v>
      </c>
      <c r="AI18" s="3">
        <v>80000</v>
      </c>
      <c r="AJ18" s="3">
        <v>80000</v>
      </c>
      <c r="AK18" s="3">
        <v>80000</v>
      </c>
      <c r="AL18" s="3">
        <v>80000</v>
      </c>
      <c r="AM18" s="3">
        <v>80000</v>
      </c>
      <c r="AN18" s="3">
        <v>80000</v>
      </c>
      <c r="AO18" s="3">
        <v>80000</v>
      </c>
      <c r="AP18" s="3">
        <v>80000</v>
      </c>
      <c r="AQ18" s="3">
        <v>80000</v>
      </c>
      <c r="AR18" s="3">
        <v>80000</v>
      </c>
      <c r="AS18" s="3">
        <v>80000</v>
      </c>
      <c r="AT18" s="3">
        <v>80000</v>
      </c>
      <c r="AU18" s="3">
        <v>80000</v>
      </c>
      <c r="AV18" s="3">
        <v>80000</v>
      </c>
      <c r="AW18" s="3">
        <v>80000</v>
      </c>
      <c r="AX18" s="3">
        <v>80000</v>
      </c>
      <c r="AY18" s="3">
        <v>80000</v>
      </c>
      <c r="AZ18" s="3">
        <v>80000</v>
      </c>
      <c r="BA18" s="3">
        <v>80000</v>
      </c>
      <c r="BB18" s="3">
        <v>80000</v>
      </c>
      <c r="BC18" s="3">
        <v>60000</v>
      </c>
      <c r="BD18" s="3">
        <v>60000</v>
      </c>
      <c r="BE18" s="3">
        <v>60000</v>
      </c>
      <c r="BF18" s="3">
        <v>60000</v>
      </c>
      <c r="BG18" s="3">
        <v>60000</v>
      </c>
      <c r="BH18" s="3">
        <v>60000</v>
      </c>
      <c r="BI18" s="3">
        <v>60000</v>
      </c>
      <c r="BJ18" s="3">
        <v>60000</v>
      </c>
      <c r="BK18" s="3">
        <v>60000</v>
      </c>
      <c r="BL18" s="3">
        <v>60000</v>
      </c>
      <c r="BM18" s="3">
        <v>60000</v>
      </c>
      <c r="BN18" s="67">
        <v>60000</v>
      </c>
      <c r="BO18" s="3">
        <v>60000</v>
      </c>
    </row>
    <row r="19" spans="1:67" ht="13.5" thickBot="1" x14ac:dyDescent="0.25">
      <c r="A19">
        <v>24670</v>
      </c>
      <c r="B19" t="s">
        <v>23</v>
      </c>
      <c r="C19" s="3">
        <v>10000</v>
      </c>
      <c r="D19" s="1">
        <v>35490</v>
      </c>
      <c r="E19" s="1">
        <v>39172</v>
      </c>
      <c r="F19" t="s">
        <v>5</v>
      </c>
      <c r="G19" s="6">
        <v>38807</v>
      </c>
      <c r="J19" s="3">
        <v>10000</v>
      </c>
      <c r="K19" s="3">
        <v>10000</v>
      </c>
      <c r="L19" s="3">
        <v>10000</v>
      </c>
      <c r="M19" s="3">
        <v>10000</v>
      </c>
      <c r="N19" s="3">
        <v>10000</v>
      </c>
      <c r="O19" s="3">
        <v>10000</v>
      </c>
      <c r="P19" s="3">
        <v>10000</v>
      </c>
      <c r="Q19" s="3">
        <v>10000</v>
      </c>
      <c r="R19" s="3">
        <v>10000</v>
      </c>
      <c r="S19" s="3">
        <v>10000</v>
      </c>
      <c r="T19" s="3">
        <v>10000</v>
      </c>
      <c r="U19" s="3">
        <v>10000</v>
      </c>
      <c r="V19" s="3">
        <v>10000</v>
      </c>
      <c r="W19" s="3">
        <v>10000</v>
      </c>
      <c r="X19" s="3">
        <v>10000</v>
      </c>
      <c r="Y19" s="3">
        <v>10000</v>
      </c>
      <c r="Z19" s="3">
        <v>10000</v>
      </c>
      <c r="AA19" s="3">
        <v>10000</v>
      </c>
      <c r="AB19" s="3">
        <v>10000</v>
      </c>
      <c r="AC19" s="3">
        <v>10000</v>
      </c>
      <c r="AD19" s="3">
        <v>10000</v>
      </c>
      <c r="AE19" s="3">
        <v>10000</v>
      </c>
      <c r="AF19" s="3">
        <v>10000</v>
      </c>
      <c r="AG19" s="3">
        <v>10000</v>
      </c>
      <c r="AH19" s="3">
        <v>10000</v>
      </c>
      <c r="AI19" s="3">
        <v>10000</v>
      </c>
      <c r="AJ19" s="3">
        <v>10000</v>
      </c>
      <c r="AK19" s="3">
        <v>10000</v>
      </c>
      <c r="AL19" s="3">
        <v>10000</v>
      </c>
      <c r="AM19" s="3">
        <v>10000</v>
      </c>
      <c r="AN19" s="3">
        <v>10000</v>
      </c>
      <c r="AO19" s="3">
        <v>10000</v>
      </c>
      <c r="AP19" s="3">
        <v>10000</v>
      </c>
      <c r="AQ19" s="3">
        <v>10000</v>
      </c>
      <c r="AR19" s="3">
        <v>10000</v>
      </c>
      <c r="AS19" s="3">
        <v>10000</v>
      </c>
      <c r="AT19" s="3">
        <v>10000</v>
      </c>
      <c r="AU19" s="3">
        <v>10000</v>
      </c>
      <c r="AV19" s="3">
        <v>10000</v>
      </c>
      <c r="AW19" s="3">
        <v>10000</v>
      </c>
      <c r="AX19" s="3">
        <v>10000</v>
      </c>
      <c r="AY19" s="3">
        <v>10000</v>
      </c>
      <c r="AZ19" s="3">
        <v>10000</v>
      </c>
      <c r="BA19" s="3">
        <v>10000</v>
      </c>
      <c r="BB19" s="3">
        <v>10000</v>
      </c>
      <c r="BC19" s="3">
        <v>10000</v>
      </c>
      <c r="BD19" s="3">
        <v>10000</v>
      </c>
      <c r="BE19" s="3">
        <v>10000</v>
      </c>
      <c r="BF19" s="3">
        <v>10000</v>
      </c>
      <c r="BG19" s="3">
        <v>10000</v>
      </c>
      <c r="BH19" s="3">
        <v>10000</v>
      </c>
      <c r="BI19" s="3">
        <v>10000</v>
      </c>
      <c r="BJ19" s="3">
        <v>10000</v>
      </c>
      <c r="BK19" s="3">
        <v>10000</v>
      </c>
      <c r="BL19" s="3">
        <v>10000</v>
      </c>
      <c r="BM19" s="3">
        <v>10000</v>
      </c>
      <c r="BN19" s="3">
        <v>10000</v>
      </c>
      <c r="BO19" s="3">
        <v>10000</v>
      </c>
    </row>
    <row r="20" spans="1:67" ht="13.5" thickBot="1" x14ac:dyDescent="0.25">
      <c r="A20">
        <v>25700</v>
      </c>
      <c r="B20" t="s">
        <v>54</v>
      </c>
      <c r="C20" s="3">
        <v>25000</v>
      </c>
      <c r="D20" s="1">
        <v>35796</v>
      </c>
      <c r="E20" s="1">
        <v>37621</v>
      </c>
      <c r="F20" t="s">
        <v>5</v>
      </c>
      <c r="G20" s="6">
        <v>37256</v>
      </c>
      <c r="J20" s="3">
        <v>25000</v>
      </c>
      <c r="K20" s="3">
        <v>25000</v>
      </c>
      <c r="L20" s="3">
        <v>25000</v>
      </c>
      <c r="M20" s="3">
        <v>25000</v>
      </c>
      <c r="N20" s="3">
        <v>25000</v>
      </c>
      <c r="O20" s="3">
        <v>25000</v>
      </c>
      <c r="P20" s="3">
        <v>25000</v>
      </c>
      <c r="Q20" s="3">
        <v>25000</v>
      </c>
      <c r="R20" s="3">
        <v>25000</v>
      </c>
      <c r="S20" s="67">
        <v>25000</v>
      </c>
      <c r="T20" s="3">
        <v>25000</v>
      </c>
      <c r="U20" s="3">
        <v>25000</v>
      </c>
      <c r="V20" s="3">
        <v>25000</v>
      </c>
      <c r="W20" s="3">
        <v>25000</v>
      </c>
      <c r="X20" s="3">
        <v>25000</v>
      </c>
      <c r="Y20" s="3">
        <v>25000</v>
      </c>
      <c r="Z20" s="3">
        <v>25000</v>
      </c>
      <c r="AA20" s="3">
        <v>25000</v>
      </c>
      <c r="AB20" s="3">
        <v>25000</v>
      </c>
      <c r="AC20" s="3">
        <v>25000</v>
      </c>
      <c r="AD20" s="3">
        <v>25000</v>
      </c>
      <c r="AE20" s="3">
        <v>25000</v>
      </c>
      <c r="AF20" s="66">
        <v>25000</v>
      </c>
      <c r="AG20" s="66">
        <v>25000</v>
      </c>
      <c r="AH20" s="66">
        <v>25000</v>
      </c>
      <c r="AI20" s="66">
        <v>25000</v>
      </c>
      <c r="AJ20" s="66">
        <v>25000</v>
      </c>
      <c r="AK20" s="66">
        <v>25000</v>
      </c>
      <c r="AL20" s="66">
        <v>25000</v>
      </c>
      <c r="AM20" s="66">
        <v>25000</v>
      </c>
      <c r="AN20" s="66">
        <v>25000</v>
      </c>
      <c r="AO20" s="66">
        <v>25000</v>
      </c>
      <c r="AP20" s="66">
        <v>25000</v>
      </c>
      <c r="AQ20" s="66">
        <v>25000</v>
      </c>
      <c r="AR20" s="66">
        <v>25000</v>
      </c>
      <c r="AS20" s="66">
        <v>25000</v>
      </c>
      <c r="AT20" s="66">
        <v>25000</v>
      </c>
      <c r="AU20" s="66">
        <v>25000</v>
      </c>
      <c r="AV20" s="66">
        <v>25000</v>
      </c>
      <c r="AW20" s="66">
        <v>25000</v>
      </c>
      <c r="AX20" s="66">
        <v>25000</v>
      </c>
      <c r="AY20" s="66">
        <v>25000</v>
      </c>
      <c r="AZ20" s="66">
        <v>25000</v>
      </c>
      <c r="BA20" s="66">
        <v>25000</v>
      </c>
      <c r="BB20" s="66">
        <v>25000</v>
      </c>
      <c r="BC20" s="66">
        <v>25000</v>
      </c>
      <c r="BD20" s="66">
        <v>25000</v>
      </c>
      <c r="BE20" s="66">
        <v>25000</v>
      </c>
      <c r="BF20" s="66">
        <v>25000</v>
      </c>
      <c r="BG20" s="66">
        <v>25000</v>
      </c>
      <c r="BH20" s="66">
        <v>25000</v>
      </c>
      <c r="BI20" s="66">
        <v>25000</v>
      </c>
      <c r="BJ20" s="66">
        <v>25000</v>
      </c>
      <c r="BK20" s="66">
        <v>25000</v>
      </c>
      <c r="BL20" s="66">
        <v>25000</v>
      </c>
      <c r="BM20" s="66">
        <v>25000</v>
      </c>
      <c r="BN20" s="66">
        <v>25000</v>
      </c>
      <c r="BO20" s="66">
        <v>25000</v>
      </c>
    </row>
    <row r="21" spans="1:67" ht="13.5" thickBot="1" x14ac:dyDescent="0.25">
      <c r="A21">
        <v>25923</v>
      </c>
      <c r="B21" t="s">
        <v>30</v>
      </c>
      <c r="C21" s="3">
        <v>20000</v>
      </c>
      <c r="D21" s="1">
        <v>35855</v>
      </c>
      <c r="E21" s="1">
        <v>39141</v>
      </c>
      <c r="F21" t="s">
        <v>5</v>
      </c>
      <c r="G21" s="6">
        <v>38776</v>
      </c>
      <c r="J21" s="3">
        <v>20000</v>
      </c>
      <c r="K21" s="3">
        <v>20000</v>
      </c>
      <c r="L21" s="3">
        <v>20000</v>
      </c>
      <c r="M21" s="3">
        <v>20000</v>
      </c>
      <c r="N21" s="3">
        <v>20000</v>
      </c>
      <c r="O21" s="3">
        <v>20000</v>
      </c>
      <c r="P21" s="3">
        <v>20000</v>
      </c>
      <c r="Q21" s="3">
        <v>20000</v>
      </c>
      <c r="R21" s="3">
        <v>20000</v>
      </c>
      <c r="S21" s="3">
        <v>20000</v>
      </c>
      <c r="T21" s="3">
        <v>20000</v>
      </c>
      <c r="U21" s="3">
        <v>20000</v>
      </c>
      <c r="V21" s="3">
        <v>20000</v>
      </c>
      <c r="W21" s="3">
        <v>20000</v>
      </c>
      <c r="X21" s="3">
        <v>20000</v>
      </c>
      <c r="Y21" s="3">
        <v>20000</v>
      </c>
      <c r="Z21" s="3">
        <v>20000</v>
      </c>
      <c r="AA21" s="3">
        <v>20000</v>
      </c>
      <c r="AB21" s="3">
        <v>20000</v>
      </c>
      <c r="AC21" s="3">
        <v>20000</v>
      </c>
      <c r="AD21" s="3">
        <v>20000</v>
      </c>
      <c r="AE21" s="3">
        <v>20000</v>
      </c>
      <c r="AF21" s="3">
        <v>20000</v>
      </c>
      <c r="AG21" s="3">
        <v>20000</v>
      </c>
      <c r="AH21" s="3">
        <v>20000</v>
      </c>
      <c r="AI21" s="3">
        <v>20000</v>
      </c>
      <c r="AJ21" s="3">
        <v>20000</v>
      </c>
      <c r="AK21" s="3">
        <v>20000</v>
      </c>
      <c r="AL21" s="3">
        <v>20000</v>
      </c>
      <c r="AM21" s="3">
        <v>20000</v>
      </c>
      <c r="AN21" s="3">
        <v>20000</v>
      </c>
      <c r="AO21" s="3">
        <v>20000</v>
      </c>
      <c r="AP21" s="3">
        <v>20000</v>
      </c>
      <c r="AQ21" s="3">
        <v>20000</v>
      </c>
      <c r="AR21" s="3">
        <v>20000</v>
      </c>
      <c r="AS21" s="3">
        <v>20000</v>
      </c>
      <c r="AT21" s="3">
        <v>20000</v>
      </c>
      <c r="AU21" s="3">
        <v>20000</v>
      </c>
      <c r="AV21" s="3">
        <v>20000</v>
      </c>
      <c r="AW21" s="3">
        <v>20000</v>
      </c>
      <c r="AX21" s="3">
        <v>20000</v>
      </c>
      <c r="AY21" s="3">
        <v>20000</v>
      </c>
      <c r="AZ21" s="3">
        <v>20000</v>
      </c>
      <c r="BA21" s="3">
        <v>20000</v>
      </c>
      <c r="BB21" s="3">
        <v>20000</v>
      </c>
      <c r="BC21" s="3">
        <v>20000</v>
      </c>
      <c r="BD21" s="3">
        <v>20000</v>
      </c>
      <c r="BE21" s="3">
        <v>20000</v>
      </c>
      <c r="BF21" s="3">
        <v>20000</v>
      </c>
      <c r="BG21" s="3">
        <v>20000</v>
      </c>
      <c r="BH21" s="3">
        <v>20000</v>
      </c>
      <c r="BI21" s="3">
        <v>20000</v>
      </c>
      <c r="BJ21" s="3">
        <v>20000</v>
      </c>
      <c r="BK21" s="3">
        <v>20000</v>
      </c>
      <c r="BL21" s="3">
        <v>20000</v>
      </c>
      <c r="BM21" s="3">
        <v>20000</v>
      </c>
      <c r="BN21" s="3">
        <v>20000</v>
      </c>
      <c r="BO21" s="3">
        <v>20000</v>
      </c>
    </row>
    <row r="22" spans="1:67" ht="13.5" thickBot="1" x14ac:dyDescent="0.25">
      <c r="A22">
        <v>26125</v>
      </c>
      <c r="B22" t="s">
        <v>32</v>
      </c>
      <c r="C22" s="3">
        <v>8600</v>
      </c>
      <c r="D22" s="1">
        <v>35947</v>
      </c>
      <c r="E22" s="1">
        <v>37772</v>
      </c>
      <c r="F22" t="s">
        <v>5</v>
      </c>
      <c r="G22" s="6">
        <v>37407</v>
      </c>
      <c r="J22" s="3">
        <v>8600</v>
      </c>
      <c r="K22" s="3">
        <v>8600</v>
      </c>
      <c r="L22" s="3">
        <v>8600</v>
      </c>
      <c r="M22" s="3">
        <v>8600</v>
      </c>
      <c r="N22" s="3">
        <v>8600</v>
      </c>
      <c r="O22" s="3">
        <v>8600</v>
      </c>
      <c r="P22" s="3">
        <v>8600</v>
      </c>
      <c r="Q22" s="3">
        <v>8600</v>
      </c>
      <c r="R22" s="3">
        <v>8600</v>
      </c>
      <c r="S22" s="3">
        <v>8600</v>
      </c>
      <c r="T22" s="3">
        <v>8600</v>
      </c>
      <c r="U22" s="3">
        <v>8600</v>
      </c>
      <c r="V22" s="3">
        <v>8600</v>
      </c>
      <c r="W22" s="3">
        <v>8600</v>
      </c>
      <c r="X22" s="67">
        <v>8600</v>
      </c>
      <c r="Y22" s="3">
        <v>8600</v>
      </c>
      <c r="Z22" s="3">
        <v>8600</v>
      </c>
      <c r="AA22" s="3">
        <v>8600</v>
      </c>
      <c r="AB22" s="3">
        <v>8600</v>
      </c>
      <c r="AC22" s="3">
        <v>8600</v>
      </c>
      <c r="AD22" s="3">
        <v>8600</v>
      </c>
      <c r="AE22" s="3">
        <v>8600</v>
      </c>
      <c r="AF22" s="3">
        <v>8600</v>
      </c>
      <c r="AG22" s="3">
        <v>8600</v>
      </c>
      <c r="AH22" s="3">
        <v>8600</v>
      </c>
      <c r="AI22" s="3">
        <v>8600</v>
      </c>
      <c r="AJ22" s="3">
        <v>8600</v>
      </c>
      <c r="AK22" s="66">
        <v>8600</v>
      </c>
      <c r="AL22" s="66">
        <v>8600</v>
      </c>
      <c r="AM22" s="66">
        <v>8600</v>
      </c>
      <c r="AN22" s="66">
        <v>8600</v>
      </c>
      <c r="AO22" s="66">
        <v>8600</v>
      </c>
      <c r="AP22" s="66">
        <v>8600</v>
      </c>
      <c r="AQ22" s="66">
        <v>8600</v>
      </c>
      <c r="AR22" s="66">
        <v>8600</v>
      </c>
      <c r="AS22" s="66">
        <v>8600</v>
      </c>
      <c r="AT22" s="66">
        <v>8600</v>
      </c>
      <c r="AU22" s="66">
        <v>8600</v>
      </c>
      <c r="AV22" s="66">
        <v>8600</v>
      </c>
      <c r="AW22" s="66">
        <v>8600</v>
      </c>
      <c r="AX22" s="66">
        <v>8600</v>
      </c>
      <c r="AY22" s="66">
        <v>8600</v>
      </c>
      <c r="AZ22" s="66">
        <v>8600</v>
      </c>
      <c r="BA22" s="66">
        <v>8600</v>
      </c>
      <c r="BB22" s="66">
        <v>8600</v>
      </c>
      <c r="BC22" s="66">
        <v>8600</v>
      </c>
      <c r="BD22" s="66">
        <v>8600</v>
      </c>
      <c r="BE22" s="66">
        <v>8600</v>
      </c>
      <c r="BF22" s="66">
        <v>8600</v>
      </c>
      <c r="BG22" s="66">
        <v>8600</v>
      </c>
      <c r="BH22" s="66">
        <v>8600</v>
      </c>
      <c r="BI22" s="66">
        <v>8600</v>
      </c>
      <c r="BJ22" s="66">
        <v>8600</v>
      </c>
      <c r="BK22" s="66">
        <v>8600</v>
      </c>
      <c r="BL22" s="66">
        <v>8600</v>
      </c>
      <c r="BM22" s="66">
        <v>8600</v>
      </c>
      <c r="BN22" s="66">
        <v>8600</v>
      </c>
      <c r="BO22" s="66">
        <v>8600</v>
      </c>
    </row>
    <row r="23" spans="1:67" x14ac:dyDescent="0.2">
      <c r="A23">
        <v>26371</v>
      </c>
      <c r="B23" t="s">
        <v>33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J23" s="3">
        <v>25000</v>
      </c>
      <c r="K23" s="3">
        <v>25000</v>
      </c>
      <c r="L23" s="3">
        <v>25000</v>
      </c>
      <c r="M23" s="3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3">
        <v>25000</v>
      </c>
      <c r="AC23" s="3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3">
        <v>25000</v>
      </c>
      <c r="BI23" s="3">
        <v>25000</v>
      </c>
      <c r="BJ23" s="3">
        <v>25000</v>
      </c>
      <c r="BK23" s="3">
        <v>25000</v>
      </c>
      <c r="BL23" s="3">
        <v>25000</v>
      </c>
      <c r="BM23" s="3">
        <v>25000</v>
      </c>
      <c r="BN23" s="3">
        <v>25000</v>
      </c>
      <c r="BO23" s="3">
        <v>25000</v>
      </c>
    </row>
    <row r="24" spans="1:67" ht="13.5" thickBot="1" x14ac:dyDescent="0.25">
      <c r="A24">
        <v>26677</v>
      </c>
      <c r="B24" t="s">
        <v>55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J24" s="3">
        <v>25000</v>
      </c>
      <c r="K24" s="3">
        <v>25000</v>
      </c>
      <c r="L24" s="3">
        <v>25000</v>
      </c>
      <c r="M24" s="3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3">
        <v>25000</v>
      </c>
      <c r="BL24" s="3">
        <v>25000</v>
      </c>
      <c r="BM24" s="3">
        <v>25000</v>
      </c>
      <c r="BN24" s="3">
        <v>25000</v>
      </c>
      <c r="BO24" s="3">
        <v>25000</v>
      </c>
    </row>
    <row r="25" spans="1:67" ht="13.5" thickBot="1" x14ac:dyDescent="0.25">
      <c r="A25">
        <v>26960</v>
      </c>
      <c r="B25" t="s">
        <v>42</v>
      </c>
      <c r="C25" s="3">
        <v>20000</v>
      </c>
      <c r="D25" s="1">
        <v>36617</v>
      </c>
      <c r="E25" s="1">
        <v>38077</v>
      </c>
      <c r="F25" t="s">
        <v>5</v>
      </c>
      <c r="G25" s="6">
        <v>37711</v>
      </c>
      <c r="J25" s="3">
        <v>20000</v>
      </c>
      <c r="K25" s="3">
        <v>20000</v>
      </c>
      <c r="L25" s="3">
        <v>20000</v>
      </c>
      <c r="M25" s="3">
        <v>20000</v>
      </c>
      <c r="N25" s="3">
        <v>20000</v>
      </c>
      <c r="O25" s="3">
        <v>20000</v>
      </c>
      <c r="P25" s="3">
        <v>20000</v>
      </c>
      <c r="Q25" s="3">
        <v>20000</v>
      </c>
      <c r="R25" s="3">
        <v>20000</v>
      </c>
      <c r="S25" s="3">
        <v>20000</v>
      </c>
      <c r="T25" s="3">
        <v>20000</v>
      </c>
      <c r="U25" s="3">
        <v>20000</v>
      </c>
      <c r="V25" s="3">
        <v>20000</v>
      </c>
      <c r="W25" s="3">
        <v>20000</v>
      </c>
      <c r="X25" s="3">
        <v>20000</v>
      </c>
      <c r="Y25" s="3">
        <v>20000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3">
        <v>20000</v>
      </c>
      <c r="AF25" s="3">
        <v>20000</v>
      </c>
      <c r="AG25" s="3">
        <v>20000</v>
      </c>
      <c r="AH25" s="67">
        <v>20000</v>
      </c>
      <c r="AI25" s="3">
        <v>20000</v>
      </c>
      <c r="AJ25" s="3">
        <v>20000</v>
      </c>
      <c r="AK25" s="3">
        <v>20000</v>
      </c>
      <c r="AL25" s="3">
        <v>20000</v>
      </c>
      <c r="AM25" s="3">
        <v>20000</v>
      </c>
      <c r="AN25" s="3">
        <v>20000</v>
      </c>
      <c r="AO25" s="3">
        <v>20000</v>
      </c>
      <c r="AP25" s="3">
        <v>20000</v>
      </c>
      <c r="AQ25" s="3">
        <v>20000</v>
      </c>
      <c r="AR25" s="3">
        <v>20000</v>
      </c>
      <c r="AS25" s="3">
        <v>20000</v>
      </c>
      <c r="AT25" s="3">
        <v>20000</v>
      </c>
      <c r="AU25" s="66">
        <v>20000</v>
      </c>
      <c r="AV25" s="66">
        <v>20000</v>
      </c>
      <c r="AW25" s="66">
        <v>20000</v>
      </c>
      <c r="AX25" s="66">
        <v>20000</v>
      </c>
      <c r="AY25" s="66">
        <v>20000</v>
      </c>
      <c r="AZ25" s="66">
        <v>20000</v>
      </c>
      <c r="BA25" s="66">
        <v>20000</v>
      </c>
      <c r="BB25" s="66">
        <v>20000</v>
      </c>
      <c r="BC25" s="66">
        <v>20000</v>
      </c>
      <c r="BD25" s="66">
        <v>20000</v>
      </c>
      <c r="BE25" s="66">
        <v>20000</v>
      </c>
      <c r="BF25" s="66">
        <v>20000</v>
      </c>
      <c r="BG25" s="66">
        <v>20000</v>
      </c>
      <c r="BH25" s="66">
        <v>20000</v>
      </c>
      <c r="BI25" s="66">
        <v>20000</v>
      </c>
      <c r="BJ25" s="66">
        <v>20000</v>
      </c>
      <c r="BK25" s="66">
        <v>20000</v>
      </c>
      <c r="BL25" s="66">
        <v>20000</v>
      </c>
      <c r="BM25" s="66">
        <v>20000</v>
      </c>
      <c r="BN25" s="66">
        <v>20000</v>
      </c>
      <c r="BO25" s="66">
        <v>20000</v>
      </c>
    </row>
    <row r="26" spans="1:67" x14ac:dyDescent="0.2">
      <c r="A26">
        <v>26719</v>
      </c>
      <c r="B26" t="s">
        <v>36</v>
      </c>
      <c r="C26" s="3">
        <v>25000</v>
      </c>
      <c r="D26" s="1">
        <v>36647</v>
      </c>
      <c r="E26" s="1">
        <v>38472</v>
      </c>
      <c r="F26" t="s">
        <v>39</v>
      </c>
      <c r="G26" s="6"/>
      <c r="J26" s="3">
        <v>25000</v>
      </c>
      <c r="K26" s="3">
        <v>25000</v>
      </c>
      <c r="L26" s="3">
        <v>25000</v>
      </c>
      <c r="M26" s="3">
        <v>25000</v>
      </c>
      <c r="N26" s="3">
        <v>25000</v>
      </c>
      <c r="O26" s="3">
        <v>25000</v>
      </c>
      <c r="P26" s="3">
        <v>25000</v>
      </c>
      <c r="Q26" s="3">
        <v>25000</v>
      </c>
      <c r="R26" s="3">
        <v>25000</v>
      </c>
      <c r="S26" s="3">
        <v>25000</v>
      </c>
      <c r="T26" s="3">
        <v>25000</v>
      </c>
      <c r="U26" s="3">
        <v>25000</v>
      </c>
      <c r="V26" s="3">
        <v>25000</v>
      </c>
      <c r="W26" s="3">
        <v>25000</v>
      </c>
      <c r="X26" s="3">
        <v>25000</v>
      </c>
      <c r="Y26" s="3">
        <v>25000</v>
      </c>
      <c r="Z26" s="3">
        <v>25000</v>
      </c>
      <c r="AA26" s="3">
        <v>25000</v>
      </c>
      <c r="AB26" s="3">
        <v>25000</v>
      </c>
      <c r="AC26" s="3">
        <v>25000</v>
      </c>
      <c r="AD26" s="3">
        <v>25000</v>
      </c>
      <c r="AE26" s="3">
        <v>25000</v>
      </c>
      <c r="AF26" s="3">
        <v>25000</v>
      </c>
      <c r="AG26" s="3">
        <v>25000</v>
      </c>
      <c r="AH26" s="3">
        <v>25000</v>
      </c>
      <c r="AI26" s="3">
        <v>25000</v>
      </c>
      <c r="AJ26" s="3">
        <v>25000</v>
      </c>
      <c r="AK26" s="3">
        <v>25000</v>
      </c>
      <c r="AL26" s="3">
        <v>25000</v>
      </c>
      <c r="AM26" s="3">
        <v>25000</v>
      </c>
      <c r="AN26" s="3">
        <v>25000</v>
      </c>
      <c r="AO26" s="3">
        <v>25000</v>
      </c>
      <c r="AP26" s="3">
        <v>25000</v>
      </c>
      <c r="AQ26" s="3">
        <v>25000</v>
      </c>
      <c r="AR26" s="3">
        <v>25000</v>
      </c>
      <c r="AS26" s="3">
        <v>25000</v>
      </c>
      <c r="AT26" s="3">
        <v>25000</v>
      </c>
      <c r="AU26" s="3">
        <v>25000</v>
      </c>
      <c r="AV26" s="3">
        <v>25000</v>
      </c>
      <c r="AW26" s="3">
        <v>25000</v>
      </c>
      <c r="AX26" s="3">
        <v>25000</v>
      </c>
      <c r="AY26" s="3">
        <v>25000</v>
      </c>
      <c r="AZ26" s="3">
        <v>25000</v>
      </c>
      <c r="BA26" s="3">
        <v>25000</v>
      </c>
      <c r="BB26" s="3">
        <v>25000</v>
      </c>
      <c r="BC26" s="3">
        <v>25000</v>
      </c>
      <c r="BD26" s="3">
        <v>25000</v>
      </c>
      <c r="BE26" s="3">
        <v>25000</v>
      </c>
      <c r="BF26" s="3">
        <v>25000</v>
      </c>
      <c r="BG26" s="3">
        <v>25000</v>
      </c>
    </row>
    <row r="27" spans="1:67" x14ac:dyDescent="0.2">
      <c r="A27">
        <v>26813</v>
      </c>
      <c r="B27" t="s">
        <v>38</v>
      </c>
      <c r="C27" s="3">
        <v>3500</v>
      </c>
      <c r="D27" s="1">
        <v>36647</v>
      </c>
      <c r="E27" s="1">
        <v>39506</v>
      </c>
      <c r="F27" t="s">
        <v>39</v>
      </c>
      <c r="G27" s="24"/>
      <c r="J27" s="3">
        <v>3500</v>
      </c>
      <c r="K27" s="3">
        <v>3500</v>
      </c>
      <c r="L27" s="3">
        <v>3500</v>
      </c>
      <c r="M27" s="3">
        <v>3500</v>
      </c>
      <c r="N27" s="3">
        <v>3500</v>
      </c>
      <c r="O27" s="3">
        <v>3500</v>
      </c>
      <c r="P27" s="3">
        <v>3500</v>
      </c>
      <c r="Q27" s="3">
        <v>3500</v>
      </c>
      <c r="R27" s="3">
        <v>3500</v>
      </c>
      <c r="S27" s="3">
        <v>3500</v>
      </c>
      <c r="T27" s="3">
        <v>3500</v>
      </c>
      <c r="U27" s="3">
        <v>3500</v>
      </c>
      <c r="V27" s="3">
        <v>3500</v>
      </c>
      <c r="W27" s="3">
        <v>3500</v>
      </c>
      <c r="X27" s="3">
        <v>3500</v>
      </c>
      <c r="Y27" s="3">
        <v>3500</v>
      </c>
      <c r="Z27" s="3">
        <v>3500</v>
      </c>
      <c r="AA27" s="3">
        <v>3500</v>
      </c>
      <c r="AB27" s="3">
        <v>3500</v>
      </c>
      <c r="AC27" s="3">
        <v>3500</v>
      </c>
      <c r="AD27" s="3">
        <v>3500</v>
      </c>
      <c r="AE27" s="3">
        <v>3500</v>
      </c>
      <c r="AF27" s="3">
        <v>3500</v>
      </c>
      <c r="AG27" s="3">
        <v>3500</v>
      </c>
      <c r="AH27" s="3">
        <v>3500</v>
      </c>
      <c r="AI27" s="3">
        <v>3500</v>
      </c>
      <c r="AJ27" s="3">
        <v>3500</v>
      </c>
      <c r="AK27" s="3">
        <v>3500</v>
      </c>
      <c r="AL27" s="3">
        <v>3500</v>
      </c>
      <c r="AM27" s="3">
        <v>3500</v>
      </c>
      <c r="AN27" s="3">
        <v>3500</v>
      </c>
      <c r="AO27" s="3">
        <v>3500</v>
      </c>
      <c r="AP27" s="3">
        <v>3500</v>
      </c>
      <c r="AQ27" s="3">
        <v>3500</v>
      </c>
      <c r="AR27" s="3">
        <v>3500</v>
      </c>
      <c r="AS27" s="3">
        <v>3500</v>
      </c>
      <c r="AT27" s="3">
        <v>3500</v>
      </c>
      <c r="AU27" s="3">
        <v>3500</v>
      </c>
      <c r="AV27" s="3">
        <v>3500</v>
      </c>
      <c r="AW27" s="3">
        <v>3500</v>
      </c>
      <c r="AX27" s="3">
        <v>3500</v>
      </c>
      <c r="AY27" s="3">
        <v>3500</v>
      </c>
      <c r="AZ27" s="3">
        <v>3500</v>
      </c>
      <c r="BA27" s="3">
        <v>3500</v>
      </c>
      <c r="BB27" s="3">
        <v>3500</v>
      </c>
      <c r="BC27" s="3">
        <v>3500</v>
      </c>
      <c r="BD27" s="3">
        <v>3500</v>
      </c>
      <c r="BE27" s="3">
        <v>3500</v>
      </c>
      <c r="BF27" s="3">
        <v>3500</v>
      </c>
      <c r="BG27" s="3">
        <v>3500</v>
      </c>
      <c r="BH27" s="3">
        <v>3500</v>
      </c>
      <c r="BI27" s="3">
        <v>3500</v>
      </c>
      <c r="BJ27" s="3">
        <v>3500</v>
      </c>
      <c r="BK27" s="3">
        <v>3500</v>
      </c>
      <c r="BL27" s="3">
        <v>3500</v>
      </c>
      <c r="BM27" s="3">
        <v>3500</v>
      </c>
      <c r="BN27" s="3">
        <v>3500</v>
      </c>
      <c r="BO27" s="3">
        <v>3500</v>
      </c>
    </row>
    <row r="28" spans="1:67" ht="13.5" thickBot="1" x14ac:dyDescent="0.25">
      <c r="A28">
        <v>26816</v>
      </c>
      <c r="B28" t="s">
        <v>40</v>
      </c>
      <c r="C28" s="3">
        <v>21500</v>
      </c>
      <c r="D28" s="1">
        <v>36647</v>
      </c>
      <c r="E28" s="1">
        <v>38472</v>
      </c>
      <c r="F28" t="s">
        <v>39</v>
      </c>
      <c r="G28" s="2"/>
      <c r="J28" s="3">
        <v>21500</v>
      </c>
      <c r="K28" s="3">
        <v>21500</v>
      </c>
      <c r="L28" s="3">
        <v>21500</v>
      </c>
      <c r="M28" s="3">
        <v>21500</v>
      </c>
      <c r="N28" s="3">
        <v>21500</v>
      </c>
      <c r="O28" s="3">
        <v>21500</v>
      </c>
      <c r="P28" s="3">
        <v>21500</v>
      </c>
      <c r="Q28" s="3">
        <v>21500</v>
      </c>
      <c r="R28" s="3">
        <v>21500</v>
      </c>
      <c r="S28" s="3">
        <v>21500</v>
      </c>
      <c r="T28" s="3">
        <v>21500</v>
      </c>
      <c r="U28" s="3">
        <v>21500</v>
      </c>
      <c r="V28" s="3">
        <v>21500</v>
      </c>
      <c r="W28" s="3">
        <v>21500</v>
      </c>
      <c r="X28" s="3">
        <v>21500</v>
      </c>
      <c r="Y28" s="3">
        <v>21500</v>
      </c>
      <c r="Z28" s="3">
        <v>21500</v>
      </c>
      <c r="AA28" s="3">
        <v>21500</v>
      </c>
      <c r="AB28" s="3">
        <v>21500</v>
      </c>
      <c r="AC28" s="3">
        <v>21500</v>
      </c>
      <c r="AD28" s="3">
        <v>21500</v>
      </c>
      <c r="AE28" s="3">
        <v>21500</v>
      </c>
      <c r="AF28" s="3">
        <v>21500</v>
      </c>
      <c r="AG28" s="3">
        <v>21500</v>
      </c>
      <c r="AH28" s="3">
        <v>21500</v>
      </c>
      <c r="AI28" s="3">
        <v>21500</v>
      </c>
      <c r="AJ28" s="3">
        <v>21500</v>
      </c>
      <c r="AK28" s="3">
        <v>21500</v>
      </c>
      <c r="AL28" s="3">
        <v>21500</v>
      </c>
      <c r="AM28" s="3">
        <v>21500</v>
      </c>
      <c r="AN28" s="3">
        <v>21500</v>
      </c>
      <c r="AO28" s="3">
        <v>21500</v>
      </c>
      <c r="AP28" s="3">
        <v>21500</v>
      </c>
      <c r="AQ28" s="3">
        <v>21500</v>
      </c>
      <c r="AR28" s="3">
        <v>21500</v>
      </c>
      <c r="AS28" s="3">
        <v>21500</v>
      </c>
      <c r="AT28" s="3">
        <v>21500</v>
      </c>
      <c r="AU28" s="3">
        <v>21500</v>
      </c>
      <c r="AV28" s="3">
        <v>21500</v>
      </c>
      <c r="AW28" s="3">
        <v>21500</v>
      </c>
      <c r="AX28" s="3">
        <v>21500</v>
      </c>
      <c r="AY28" s="3">
        <v>21500</v>
      </c>
      <c r="AZ28" s="3">
        <v>21500</v>
      </c>
      <c r="BA28" s="3">
        <v>21500</v>
      </c>
      <c r="BB28" s="3">
        <v>21500</v>
      </c>
      <c r="BC28" s="3">
        <v>21500</v>
      </c>
      <c r="BD28" s="3">
        <v>21500</v>
      </c>
      <c r="BE28" s="3">
        <v>21500</v>
      </c>
      <c r="BF28" s="3">
        <v>21500</v>
      </c>
      <c r="BG28" s="3">
        <v>21500</v>
      </c>
    </row>
    <row r="29" spans="1:67" ht="13.5" thickBot="1" x14ac:dyDescent="0.25">
      <c r="A29">
        <v>26884</v>
      </c>
      <c r="B29" t="s">
        <v>55</v>
      </c>
      <c r="C29" s="3">
        <v>40000</v>
      </c>
      <c r="D29" s="1">
        <v>36647</v>
      </c>
      <c r="E29" s="1">
        <v>38656</v>
      </c>
      <c r="F29" t="s">
        <v>5</v>
      </c>
      <c r="G29" s="6">
        <v>38291</v>
      </c>
      <c r="J29" s="3">
        <v>40000</v>
      </c>
      <c r="K29" s="3">
        <v>40000</v>
      </c>
      <c r="L29" s="3">
        <v>40000</v>
      </c>
      <c r="M29" s="3">
        <v>40000</v>
      </c>
      <c r="N29" s="3">
        <v>40000</v>
      </c>
      <c r="O29" s="3">
        <v>40000</v>
      </c>
      <c r="P29" s="3">
        <v>40000</v>
      </c>
      <c r="Q29" s="3">
        <v>40000</v>
      </c>
      <c r="R29" s="3">
        <v>40000</v>
      </c>
      <c r="S29" s="3">
        <v>40000</v>
      </c>
      <c r="T29" s="3">
        <v>40000</v>
      </c>
      <c r="U29" s="3">
        <v>40000</v>
      </c>
      <c r="V29" s="3">
        <v>40000</v>
      </c>
      <c r="W29" s="3">
        <v>40000</v>
      </c>
      <c r="X29" s="3">
        <v>40000</v>
      </c>
      <c r="Y29" s="3">
        <v>40000</v>
      </c>
      <c r="Z29" s="3">
        <v>40000</v>
      </c>
      <c r="AA29" s="3">
        <v>40000</v>
      </c>
      <c r="AB29" s="3">
        <v>40000</v>
      </c>
      <c r="AC29" s="3">
        <v>40000</v>
      </c>
      <c r="AD29" s="3">
        <v>40000</v>
      </c>
      <c r="AE29" s="3">
        <v>40000</v>
      </c>
      <c r="AF29" s="3">
        <v>40000</v>
      </c>
      <c r="AG29" s="3">
        <v>40000</v>
      </c>
      <c r="AH29" s="3">
        <v>40000</v>
      </c>
      <c r="AI29" s="3">
        <v>40000</v>
      </c>
      <c r="AJ29" s="3">
        <v>40000</v>
      </c>
      <c r="AK29" s="3">
        <v>40000</v>
      </c>
      <c r="AL29" s="3">
        <v>40000</v>
      </c>
      <c r="AM29" s="3">
        <v>40000</v>
      </c>
      <c r="AN29" s="3">
        <v>40000</v>
      </c>
      <c r="AO29" s="3">
        <v>40000</v>
      </c>
      <c r="AP29" s="3">
        <v>40000</v>
      </c>
      <c r="AQ29" s="3">
        <v>40000</v>
      </c>
      <c r="AR29" s="3">
        <v>40000</v>
      </c>
      <c r="AS29" s="3">
        <v>40000</v>
      </c>
      <c r="AT29" s="3">
        <v>40000</v>
      </c>
      <c r="AU29" s="3">
        <v>40000</v>
      </c>
      <c r="AV29" s="3">
        <v>40000</v>
      </c>
      <c r="AW29" s="3">
        <v>40000</v>
      </c>
      <c r="AX29" s="3">
        <v>40000</v>
      </c>
      <c r="AY29" s="3">
        <v>40000</v>
      </c>
      <c r="AZ29" s="3">
        <v>40000</v>
      </c>
      <c r="BA29" s="67">
        <v>40000</v>
      </c>
      <c r="BB29" s="3">
        <v>40000</v>
      </c>
      <c r="BC29" s="3">
        <v>40000</v>
      </c>
      <c r="BD29" s="3">
        <v>40000</v>
      </c>
      <c r="BE29" s="3">
        <v>40000</v>
      </c>
      <c r="BF29" s="3">
        <v>40000</v>
      </c>
      <c r="BG29" s="3">
        <v>40000</v>
      </c>
      <c r="BH29" s="3">
        <v>40000</v>
      </c>
      <c r="BI29" s="3">
        <v>40000</v>
      </c>
      <c r="BJ29" s="3">
        <v>40000</v>
      </c>
      <c r="BK29" s="3">
        <v>40000</v>
      </c>
      <c r="BL29" s="3">
        <v>40000</v>
      </c>
      <c r="BM29" s="3">
        <v>40000</v>
      </c>
      <c r="BN29" s="66">
        <v>40000</v>
      </c>
      <c r="BO29" s="66">
        <v>40000</v>
      </c>
    </row>
    <row r="30" spans="1:67" ht="13.5" thickBot="1" x14ac:dyDescent="0.25">
      <c r="A30">
        <v>27457</v>
      </c>
      <c r="B30" t="s">
        <v>59</v>
      </c>
      <c r="C30" s="3">
        <v>13500</v>
      </c>
      <c r="D30" s="1">
        <v>37226</v>
      </c>
      <c r="E30" s="1">
        <v>37256</v>
      </c>
      <c r="F30" t="s">
        <v>39</v>
      </c>
      <c r="G30" s="2"/>
      <c r="S30" s="3">
        <v>13500</v>
      </c>
    </row>
    <row r="31" spans="1:67" ht="13.5" thickBot="1" x14ac:dyDescent="0.25">
      <c r="A31">
        <v>27534</v>
      </c>
      <c r="B31" t="s">
        <v>148</v>
      </c>
      <c r="C31" s="3">
        <v>32500</v>
      </c>
      <c r="D31" s="1">
        <v>37257</v>
      </c>
      <c r="E31" s="1">
        <v>37986</v>
      </c>
      <c r="F31" s="1" t="s">
        <v>5</v>
      </c>
      <c r="G31" s="1">
        <v>37802</v>
      </c>
      <c r="T31" s="3">
        <v>32500</v>
      </c>
      <c r="U31" s="3">
        <v>32500</v>
      </c>
      <c r="V31" s="3">
        <v>32500</v>
      </c>
      <c r="W31" s="3">
        <v>32500</v>
      </c>
      <c r="X31" s="3">
        <v>32500</v>
      </c>
      <c r="Y31" s="3">
        <v>32500</v>
      </c>
      <c r="Z31" s="3">
        <v>32500</v>
      </c>
      <c r="AA31" s="3">
        <v>32500</v>
      </c>
      <c r="AB31" s="3">
        <v>32500</v>
      </c>
      <c r="AC31" s="3">
        <v>32500</v>
      </c>
      <c r="AD31" s="3">
        <v>32500</v>
      </c>
      <c r="AE31" s="3">
        <v>32500</v>
      </c>
      <c r="AF31" s="3">
        <v>32500</v>
      </c>
      <c r="AG31" s="3">
        <v>32500</v>
      </c>
      <c r="AH31" s="3">
        <v>32500</v>
      </c>
      <c r="AI31" s="3">
        <v>32500</v>
      </c>
      <c r="AJ31" s="3">
        <v>32500</v>
      </c>
      <c r="AK31" s="67">
        <v>32500</v>
      </c>
      <c r="AL31" s="3">
        <v>32500</v>
      </c>
      <c r="AM31" s="3">
        <v>32500</v>
      </c>
      <c r="AN31" s="3">
        <v>32500</v>
      </c>
      <c r="AO31" s="3">
        <v>32500</v>
      </c>
      <c r="AP31" s="3">
        <v>32500</v>
      </c>
      <c r="AQ31" s="3">
        <v>32500</v>
      </c>
      <c r="AR31" s="66">
        <v>32500</v>
      </c>
      <c r="AS31" s="66">
        <v>32500</v>
      </c>
      <c r="AT31" s="66">
        <v>32500</v>
      </c>
      <c r="AU31" s="66">
        <v>32500</v>
      </c>
      <c r="AV31" s="66">
        <v>32500</v>
      </c>
      <c r="AW31" s="66">
        <v>32500</v>
      </c>
      <c r="AX31" s="66">
        <v>32500</v>
      </c>
      <c r="AY31" s="66">
        <v>32500</v>
      </c>
      <c r="AZ31" s="66">
        <v>32500</v>
      </c>
      <c r="BA31" s="66">
        <v>32500</v>
      </c>
      <c r="BB31" s="66">
        <v>32500</v>
      </c>
      <c r="BC31" s="66">
        <v>32500</v>
      </c>
      <c r="BD31" s="66">
        <v>32500</v>
      </c>
      <c r="BE31" s="66">
        <v>32500</v>
      </c>
      <c r="BF31" s="66">
        <v>32500</v>
      </c>
      <c r="BG31" s="66">
        <v>32500</v>
      </c>
      <c r="BH31" s="66">
        <v>32500</v>
      </c>
      <c r="BI31" s="66">
        <v>32500</v>
      </c>
      <c r="BJ31" s="66">
        <v>32500</v>
      </c>
      <c r="BK31" s="66">
        <v>32500</v>
      </c>
      <c r="BL31" s="66">
        <v>32500</v>
      </c>
      <c r="BM31" s="66">
        <v>32500</v>
      </c>
      <c r="BN31" s="66">
        <v>32500</v>
      </c>
      <c r="BO31" s="66">
        <v>32500</v>
      </c>
    </row>
    <row r="32" spans="1:67" x14ac:dyDescent="0.2">
      <c r="A32">
        <v>27454</v>
      </c>
      <c r="B32" t="s">
        <v>41</v>
      </c>
      <c r="C32" s="3">
        <v>27500</v>
      </c>
      <c r="D32" s="1">
        <v>37257</v>
      </c>
      <c r="E32" s="1">
        <v>37621</v>
      </c>
      <c r="F32" t="s">
        <v>39</v>
      </c>
      <c r="G32" s="2"/>
      <c r="T32" s="3">
        <v>27500</v>
      </c>
      <c r="U32" s="3">
        <v>27500</v>
      </c>
      <c r="V32" s="3">
        <v>27500</v>
      </c>
      <c r="W32" s="3">
        <v>27500</v>
      </c>
      <c r="X32" s="3">
        <v>27500</v>
      </c>
      <c r="Y32" s="3">
        <v>27500</v>
      </c>
      <c r="Z32" s="3">
        <v>27500</v>
      </c>
      <c r="AA32" s="3">
        <v>27500</v>
      </c>
      <c r="AB32" s="3">
        <v>27500</v>
      </c>
      <c r="AC32" s="3">
        <v>27500</v>
      </c>
      <c r="AD32" s="3">
        <v>27500</v>
      </c>
      <c r="AE32" s="3">
        <v>27500</v>
      </c>
    </row>
    <row r="33" spans="1:67" x14ac:dyDescent="0.2">
      <c r="A33">
        <v>27456</v>
      </c>
      <c r="B33" t="s">
        <v>59</v>
      </c>
      <c r="C33" s="3">
        <v>21500</v>
      </c>
      <c r="D33" s="1">
        <v>37561</v>
      </c>
      <c r="E33" s="1">
        <v>37621</v>
      </c>
      <c r="F33" t="s">
        <v>39</v>
      </c>
      <c r="G33" s="2"/>
      <c r="AD33" s="3">
        <v>21500</v>
      </c>
      <c r="AE33" s="3">
        <v>21500</v>
      </c>
    </row>
    <row r="34" spans="1:67" x14ac:dyDescent="0.2">
      <c r="A34">
        <v>27453</v>
      </c>
      <c r="B34" t="s">
        <v>59</v>
      </c>
      <c r="C34" s="3">
        <v>35000</v>
      </c>
      <c r="D34" s="1">
        <v>37622</v>
      </c>
      <c r="E34" s="1">
        <v>37986</v>
      </c>
      <c r="F34" t="s">
        <v>39</v>
      </c>
      <c r="G34" s="2"/>
      <c r="AF34" s="3">
        <v>35000</v>
      </c>
      <c r="AG34" s="3">
        <v>35000</v>
      </c>
      <c r="AH34" s="3">
        <v>35000</v>
      </c>
      <c r="AI34" s="3">
        <v>35000</v>
      </c>
      <c r="AJ34" s="3">
        <v>35000</v>
      </c>
      <c r="AK34" s="3">
        <v>35000</v>
      </c>
      <c r="AL34" s="3">
        <v>35000</v>
      </c>
      <c r="AM34" s="3">
        <v>35000</v>
      </c>
      <c r="AN34" s="3">
        <v>35000</v>
      </c>
      <c r="AO34" s="3">
        <v>35000</v>
      </c>
      <c r="AP34" s="3">
        <v>35000</v>
      </c>
      <c r="AQ34" s="3">
        <v>35000</v>
      </c>
    </row>
    <row r="35" spans="1:67" x14ac:dyDescent="0.2">
      <c r="A35">
        <v>27458</v>
      </c>
      <c r="B35" t="s">
        <v>61</v>
      </c>
      <c r="C35" s="3">
        <v>14000</v>
      </c>
      <c r="D35" s="1">
        <v>37622</v>
      </c>
      <c r="E35" s="1">
        <v>38717</v>
      </c>
      <c r="F35" t="s">
        <v>39</v>
      </c>
      <c r="G35" s="2"/>
      <c r="AF35" s="3">
        <v>14000</v>
      </c>
      <c r="AG35" s="3">
        <v>14000</v>
      </c>
      <c r="AH35" s="3">
        <v>14000</v>
      </c>
      <c r="AI35" s="3">
        <v>14000</v>
      </c>
      <c r="AJ35" s="3">
        <v>14000</v>
      </c>
      <c r="AK35" s="3">
        <v>14000</v>
      </c>
      <c r="AL35" s="3">
        <v>14000</v>
      </c>
      <c r="AM35" s="3">
        <v>14000</v>
      </c>
      <c r="AN35" s="3">
        <v>14000</v>
      </c>
      <c r="AO35" s="3">
        <v>14000</v>
      </c>
      <c r="AP35" s="3">
        <v>14000</v>
      </c>
      <c r="AQ35" s="3">
        <v>14000</v>
      </c>
    </row>
    <row r="36" spans="1:67" x14ac:dyDescent="0.2">
      <c r="A36">
        <v>27566</v>
      </c>
      <c r="B36" t="s">
        <v>6</v>
      </c>
      <c r="C36" s="3">
        <v>20000</v>
      </c>
      <c r="D36" s="1">
        <v>37316</v>
      </c>
      <c r="E36" s="1">
        <v>39172</v>
      </c>
      <c r="F36" t="s">
        <v>5</v>
      </c>
      <c r="G36" s="6">
        <v>38807</v>
      </c>
      <c r="V36" s="3">
        <v>20000</v>
      </c>
      <c r="W36" s="3">
        <v>20000</v>
      </c>
      <c r="X36" s="3">
        <v>20000</v>
      </c>
      <c r="Y36" s="3">
        <v>20000</v>
      </c>
      <c r="Z36" s="3">
        <v>20000</v>
      </c>
      <c r="AA36" s="3">
        <v>20000</v>
      </c>
      <c r="AB36" s="3">
        <v>20000</v>
      </c>
      <c r="AC36" s="3">
        <v>20000</v>
      </c>
      <c r="AD36" s="3">
        <v>20000</v>
      </c>
      <c r="AE36" s="3">
        <v>20000</v>
      </c>
      <c r="AF36" s="3">
        <v>20000</v>
      </c>
      <c r="AG36" s="3">
        <v>20000</v>
      </c>
      <c r="AH36" s="3">
        <v>20000</v>
      </c>
      <c r="AI36" s="3">
        <v>20000</v>
      </c>
      <c r="AJ36" s="3">
        <v>20000</v>
      </c>
      <c r="AK36" s="3">
        <v>20000</v>
      </c>
      <c r="AL36" s="3">
        <v>20000</v>
      </c>
      <c r="AM36" s="3">
        <v>20000</v>
      </c>
      <c r="AN36" s="3">
        <v>20000</v>
      </c>
      <c r="AO36" s="3">
        <v>20000</v>
      </c>
      <c r="AP36" s="3">
        <v>20000</v>
      </c>
      <c r="AQ36" s="3">
        <v>20000</v>
      </c>
      <c r="AR36" s="3">
        <v>20000</v>
      </c>
      <c r="AS36" s="3">
        <v>20000</v>
      </c>
      <c r="AT36" s="3">
        <v>20000</v>
      </c>
      <c r="AU36" s="3">
        <v>20000</v>
      </c>
      <c r="AV36" s="3">
        <v>20000</v>
      </c>
      <c r="AW36" s="3">
        <v>20000</v>
      </c>
      <c r="AX36" s="3">
        <v>20000</v>
      </c>
      <c r="AY36" s="3">
        <v>20000</v>
      </c>
      <c r="AZ36" s="3">
        <v>20000</v>
      </c>
      <c r="BA36" s="3">
        <v>20000</v>
      </c>
      <c r="BB36" s="3">
        <v>20000</v>
      </c>
      <c r="BC36" s="3">
        <v>20000</v>
      </c>
      <c r="BD36" s="3">
        <v>20000</v>
      </c>
      <c r="BE36" s="3">
        <v>20000</v>
      </c>
      <c r="BF36" s="3">
        <v>20000</v>
      </c>
      <c r="BG36" s="3">
        <v>20000</v>
      </c>
      <c r="BH36" s="3">
        <v>20000</v>
      </c>
      <c r="BI36" s="3">
        <v>20000</v>
      </c>
      <c r="BJ36" s="3">
        <v>20000</v>
      </c>
      <c r="BK36" s="3">
        <v>20000</v>
      </c>
      <c r="BL36" s="3">
        <v>20000</v>
      </c>
      <c r="BM36" s="3">
        <v>20000</v>
      </c>
      <c r="BN36" s="3">
        <v>20000</v>
      </c>
      <c r="BO36" s="3">
        <v>20000</v>
      </c>
    </row>
    <row r="37" spans="1:67" x14ac:dyDescent="0.2">
      <c r="A37" s="2">
        <v>27504</v>
      </c>
      <c r="B37" t="s">
        <v>40</v>
      </c>
      <c r="C37" s="4">
        <v>35000</v>
      </c>
      <c r="D37" s="6">
        <v>37987</v>
      </c>
      <c r="E37" s="6">
        <v>38717</v>
      </c>
      <c r="F37" t="s">
        <v>39</v>
      </c>
      <c r="G37" s="2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63">
        <v>35000</v>
      </c>
      <c r="AS37" s="63">
        <v>35000</v>
      </c>
      <c r="AT37" s="63">
        <v>35000</v>
      </c>
      <c r="AU37" s="63">
        <v>35000</v>
      </c>
      <c r="AV37" s="63">
        <v>35000</v>
      </c>
      <c r="AW37" s="63">
        <v>35000</v>
      </c>
      <c r="AX37" s="63">
        <v>35000</v>
      </c>
      <c r="AY37" s="63">
        <v>35000</v>
      </c>
      <c r="AZ37" s="63">
        <v>35000</v>
      </c>
      <c r="BA37" s="63">
        <v>35000</v>
      </c>
      <c r="BB37" s="63">
        <v>35000</v>
      </c>
      <c r="BC37" s="63">
        <v>35000</v>
      </c>
      <c r="BD37" s="63">
        <v>35000</v>
      </c>
      <c r="BE37" s="63">
        <v>35000</v>
      </c>
      <c r="BF37" s="63">
        <v>35000</v>
      </c>
      <c r="BG37" s="63">
        <v>35000</v>
      </c>
      <c r="BH37" s="63">
        <v>35000</v>
      </c>
      <c r="BI37" s="63">
        <v>35000</v>
      </c>
      <c r="BJ37" s="63">
        <v>35000</v>
      </c>
      <c r="BK37" s="63">
        <v>35000</v>
      </c>
      <c r="BL37" s="63">
        <v>35000</v>
      </c>
      <c r="BM37" s="63">
        <v>35000</v>
      </c>
      <c r="BN37" s="63">
        <v>35000</v>
      </c>
      <c r="BO37" s="63">
        <v>35000</v>
      </c>
    </row>
    <row r="38" spans="1:67" x14ac:dyDescent="0.2">
      <c r="G38" s="19"/>
      <c r="J38" s="3">
        <f>SUM(J9:J37)</f>
        <v>849946</v>
      </c>
      <c r="K38" s="3">
        <f t="shared" ref="K38:BO38" si="0">SUM(K9:K37)</f>
        <v>849946</v>
      </c>
      <c r="L38" s="3">
        <f t="shared" si="0"/>
        <v>849946</v>
      </c>
      <c r="M38" s="3">
        <f t="shared" si="0"/>
        <v>849946</v>
      </c>
      <c r="N38" s="3">
        <f t="shared" si="0"/>
        <v>849946</v>
      </c>
      <c r="O38" s="3">
        <f t="shared" si="0"/>
        <v>849946</v>
      </c>
      <c r="P38" s="3">
        <f t="shared" si="0"/>
        <v>849946</v>
      </c>
      <c r="Q38" s="3">
        <f t="shared" si="0"/>
        <v>849946</v>
      </c>
      <c r="R38" s="3">
        <f t="shared" si="0"/>
        <v>849946</v>
      </c>
      <c r="S38" s="3">
        <f t="shared" si="0"/>
        <v>843446</v>
      </c>
      <c r="T38" s="3">
        <f t="shared" si="0"/>
        <v>849946</v>
      </c>
      <c r="U38" s="3">
        <f t="shared" si="0"/>
        <v>849946</v>
      </c>
      <c r="V38" s="3">
        <f t="shared" si="0"/>
        <v>849946</v>
      </c>
      <c r="W38" s="3">
        <f t="shared" si="0"/>
        <v>849946</v>
      </c>
      <c r="X38" s="3">
        <f t="shared" si="0"/>
        <v>849946</v>
      </c>
      <c r="Y38" s="3">
        <f t="shared" si="0"/>
        <v>849946</v>
      </c>
      <c r="Z38" s="3">
        <f t="shared" si="0"/>
        <v>849946</v>
      </c>
      <c r="AA38" s="3">
        <f t="shared" si="0"/>
        <v>849946</v>
      </c>
      <c r="AB38" s="3">
        <f t="shared" si="0"/>
        <v>849946</v>
      </c>
      <c r="AC38" s="3">
        <f t="shared" si="0"/>
        <v>849946</v>
      </c>
      <c r="AD38" s="3">
        <f t="shared" si="0"/>
        <v>871446</v>
      </c>
      <c r="AE38" s="3">
        <f t="shared" si="0"/>
        <v>871446</v>
      </c>
      <c r="AF38" s="3">
        <f t="shared" si="0"/>
        <v>871446</v>
      </c>
      <c r="AG38" s="3">
        <f t="shared" si="0"/>
        <v>871446</v>
      </c>
      <c r="AH38" s="3">
        <f t="shared" si="0"/>
        <v>871446</v>
      </c>
      <c r="AI38" s="3">
        <f t="shared" si="0"/>
        <v>871446</v>
      </c>
      <c r="AJ38" s="3">
        <f t="shared" si="0"/>
        <v>871446</v>
      </c>
      <c r="AK38" s="3">
        <f t="shared" si="0"/>
        <v>871446</v>
      </c>
      <c r="AL38" s="3">
        <f t="shared" si="0"/>
        <v>871446</v>
      </c>
      <c r="AM38" s="3">
        <f t="shared" si="0"/>
        <v>871446</v>
      </c>
      <c r="AN38" s="3">
        <f t="shared" si="0"/>
        <v>871446</v>
      </c>
      <c r="AO38" s="3">
        <f t="shared" si="0"/>
        <v>871446</v>
      </c>
      <c r="AP38" s="3">
        <f t="shared" si="0"/>
        <v>871446</v>
      </c>
      <c r="AQ38" s="3">
        <f t="shared" si="0"/>
        <v>871446</v>
      </c>
      <c r="AR38" s="3">
        <f t="shared" si="0"/>
        <v>857446</v>
      </c>
      <c r="AS38" s="3">
        <f t="shared" si="0"/>
        <v>857446</v>
      </c>
      <c r="AT38" s="3">
        <f t="shared" si="0"/>
        <v>857446</v>
      </c>
      <c r="AU38" s="3">
        <f t="shared" si="0"/>
        <v>857446</v>
      </c>
      <c r="AV38" s="3">
        <f t="shared" si="0"/>
        <v>857446</v>
      </c>
      <c r="AW38" s="3">
        <f t="shared" si="0"/>
        <v>857446</v>
      </c>
      <c r="AX38" s="3">
        <f t="shared" si="0"/>
        <v>857446</v>
      </c>
      <c r="AY38" s="3">
        <f t="shared" si="0"/>
        <v>857446</v>
      </c>
      <c r="AZ38" s="3">
        <f t="shared" si="0"/>
        <v>857446</v>
      </c>
      <c r="BA38" s="3">
        <f t="shared" si="0"/>
        <v>857446</v>
      </c>
      <c r="BB38" s="3">
        <f t="shared" si="0"/>
        <v>857446</v>
      </c>
      <c r="BC38" s="3">
        <f t="shared" si="0"/>
        <v>837446</v>
      </c>
      <c r="BD38" s="3">
        <f t="shared" si="0"/>
        <v>837446</v>
      </c>
      <c r="BE38" s="3">
        <f t="shared" si="0"/>
        <v>837446</v>
      </c>
      <c r="BF38" s="3">
        <f t="shared" si="0"/>
        <v>837446</v>
      </c>
      <c r="BG38" s="3">
        <f t="shared" si="0"/>
        <v>837446</v>
      </c>
      <c r="BH38" s="3">
        <f t="shared" si="0"/>
        <v>790946</v>
      </c>
      <c r="BI38" s="3">
        <f t="shared" si="0"/>
        <v>790946</v>
      </c>
      <c r="BJ38" s="3">
        <f t="shared" si="0"/>
        <v>790946</v>
      </c>
      <c r="BK38" s="3">
        <f t="shared" si="0"/>
        <v>790946</v>
      </c>
      <c r="BL38" s="3">
        <f t="shared" si="0"/>
        <v>790946</v>
      </c>
      <c r="BM38" s="3">
        <f t="shared" si="0"/>
        <v>790946</v>
      </c>
      <c r="BN38" s="3">
        <f t="shared" si="0"/>
        <v>790946</v>
      </c>
      <c r="BO38" s="3">
        <f t="shared" si="0"/>
        <v>790946</v>
      </c>
    </row>
    <row r="39" spans="1:67" x14ac:dyDescent="0.2">
      <c r="D39" s="1"/>
      <c r="E39" s="1"/>
      <c r="G39" s="6"/>
    </row>
    <row r="40" spans="1:67" x14ac:dyDescent="0.2">
      <c r="C40" s="18" t="s">
        <v>157</v>
      </c>
      <c r="E40" s="1"/>
      <c r="G40" s="6"/>
      <c r="J40" s="75">
        <f>850000-J38</f>
        <v>54</v>
      </c>
      <c r="K40" s="75">
        <f t="shared" ref="K40:BO40" si="1">850000-K38</f>
        <v>54</v>
      </c>
      <c r="L40" s="75">
        <f t="shared" si="1"/>
        <v>54</v>
      </c>
      <c r="M40" s="75">
        <f t="shared" si="1"/>
        <v>54</v>
      </c>
      <c r="N40" s="75">
        <f t="shared" si="1"/>
        <v>54</v>
      </c>
      <c r="O40" s="75">
        <f t="shared" si="1"/>
        <v>54</v>
      </c>
      <c r="P40" s="75">
        <f t="shared" si="1"/>
        <v>54</v>
      </c>
      <c r="Q40" s="75">
        <f t="shared" si="1"/>
        <v>54</v>
      </c>
      <c r="R40" s="75">
        <f t="shared" si="1"/>
        <v>54</v>
      </c>
      <c r="S40" s="75">
        <f t="shared" si="1"/>
        <v>6554</v>
      </c>
      <c r="T40" s="75">
        <f t="shared" si="1"/>
        <v>54</v>
      </c>
      <c r="U40" s="75">
        <f t="shared" si="1"/>
        <v>54</v>
      </c>
      <c r="V40" s="75">
        <f t="shared" si="1"/>
        <v>54</v>
      </c>
      <c r="W40" s="75">
        <f t="shared" si="1"/>
        <v>54</v>
      </c>
      <c r="X40" s="75">
        <f t="shared" si="1"/>
        <v>54</v>
      </c>
      <c r="Y40" s="75">
        <f t="shared" si="1"/>
        <v>54</v>
      </c>
      <c r="Z40" s="75">
        <f t="shared" si="1"/>
        <v>54</v>
      </c>
      <c r="AA40" s="75">
        <f t="shared" si="1"/>
        <v>54</v>
      </c>
      <c r="AB40" s="75">
        <f t="shared" si="1"/>
        <v>54</v>
      </c>
      <c r="AC40" s="75">
        <f t="shared" si="1"/>
        <v>54</v>
      </c>
      <c r="AD40" s="75">
        <f t="shared" si="1"/>
        <v>-21446</v>
      </c>
      <c r="AE40" s="75">
        <f t="shared" si="1"/>
        <v>-21446</v>
      </c>
      <c r="AF40" s="75">
        <f t="shared" si="1"/>
        <v>-21446</v>
      </c>
      <c r="AG40" s="75">
        <f t="shared" si="1"/>
        <v>-21446</v>
      </c>
      <c r="AH40" s="75">
        <f t="shared" si="1"/>
        <v>-21446</v>
      </c>
      <c r="AI40" s="75">
        <f t="shared" si="1"/>
        <v>-21446</v>
      </c>
      <c r="AJ40" s="75">
        <f t="shared" si="1"/>
        <v>-21446</v>
      </c>
      <c r="AK40" s="75">
        <f t="shared" si="1"/>
        <v>-21446</v>
      </c>
      <c r="AL40" s="75">
        <f t="shared" si="1"/>
        <v>-21446</v>
      </c>
      <c r="AM40" s="75">
        <f>850000-AM38</f>
        <v>-21446</v>
      </c>
      <c r="AN40" s="75">
        <f t="shared" si="1"/>
        <v>-21446</v>
      </c>
      <c r="AO40" s="75">
        <f t="shared" si="1"/>
        <v>-21446</v>
      </c>
      <c r="AP40" s="75">
        <f t="shared" si="1"/>
        <v>-21446</v>
      </c>
      <c r="AQ40" s="75">
        <f t="shared" si="1"/>
        <v>-21446</v>
      </c>
      <c r="AR40" s="75">
        <f t="shared" si="1"/>
        <v>-7446</v>
      </c>
      <c r="AS40" s="75">
        <f t="shared" si="1"/>
        <v>-7446</v>
      </c>
      <c r="AT40" s="75">
        <f t="shared" si="1"/>
        <v>-7446</v>
      </c>
      <c r="AU40" s="75">
        <f t="shared" si="1"/>
        <v>-7446</v>
      </c>
      <c r="AV40" s="75">
        <f t="shared" si="1"/>
        <v>-7446</v>
      </c>
      <c r="AW40" s="75">
        <f t="shared" si="1"/>
        <v>-7446</v>
      </c>
      <c r="AX40" s="75">
        <f t="shared" si="1"/>
        <v>-7446</v>
      </c>
      <c r="AY40" s="75">
        <f t="shared" si="1"/>
        <v>-7446</v>
      </c>
      <c r="AZ40" s="75">
        <f t="shared" si="1"/>
        <v>-7446</v>
      </c>
      <c r="BA40" s="75">
        <f t="shared" si="1"/>
        <v>-7446</v>
      </c>
      <c r="BB40" s="75">
        <f t="shared" si="1"/>
        <v>-7446</v>
      </c>
      <c r="BC40" s="75">
        <f t="shared" si="1"/>
        <v>12554</v>
      </c>
      <c r="BD40" s="75">
        <f>850000-BD38</f>
        <v>12554</v>
      </c>
      <c r="BE40" s="75">
        <f t="shared" si="1"/>
        <v>12554</v>
      </c>
      <c r="BF40" s="75">
        <f t="shared" si="1"/>
        <v>12554</v>
      </c>
      <c r="BG40" s="75">
        <f t="shared" si="1"/>
        <v>12554</v>
      </c>
      <c r="BH40" s="75">
        <f t="shared" si="1"/>
        <v>59054</v>
      </c>
      <c r="BI40" s="75">
        <f t="shared" si="1"/>
        <v>59054</v>
      </c>
      <c r="BJ40" s="75">
        <f t="shared" si="1"/>
        <v>59054</v>
      </c>
      <c r="BK40" s="75">
        <f t="shared" si="1"/>
        <v>59054</v>
      </c>
      <c r="BL40" s="75">
        <f t="shared" si="1"/>
        <v>59054</v>
      </c>
      <c r="BM40" s="75">
        <f t="shared" si="1"/>
        <v>59054</v>
      </c>
      <c r="BN40" s="75">
        <f t="shared" si="1"/>
        <v>59054</v>
      </c>
      <c r="BO40" s="75">
        <f t="shared" si="1"/>
        <v>59054</v>
      </c>
    </row>
    <row r="41" spans="1:67" x14ac:dyDescent="0.2">
      <c r="E41" s="1"/>
      <c r="G41" s="6"/>
    </row>
    <row r="42" spans="1:67" x14ac:dyDescent="0.2">
      <c r="C42" s="18" t="s">
        <v>155</v>
      </c>
      <c r="E42" s="1"/>
      <c r="F42" s="1"/>
      <c r="G42" s="6"/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3">
        <f>AF20</f>
        <v>25000</v>
      </c>
      <c r="AG42" s="3">
        <f>AG20</f>
        <v>25000</v>
      </c>
      <c r="AH42" s="3">
        <f>AH20</f>
        <v>25000</v>
      </c>
      <c r="AI42" s="3">
        <f>AI20</f>
        <v>25000</v>
      </c>
      <c r="AJ42" s="3">
        <f>AJ20</f>
        <v>25000</v>
      </c>
      <c r="AK42" s="3">
        <f t="shared" ref="AK42:AQ42" si="2">AK20+AK22</f>
        <v>33600</v>
      </c>
      <c r="AL42" s="3">
        <f t="shared" si="2"/>
        <v>33600</v>
      </c>
      <c r="AM42" s="3">
        <f t="shared" si="2"/>
        <v>33600</v>
      </c>
      <c r="AN42" s="3">
        <f t="shared" si="2"/>
        <v>33600</v>
      </c>
      <c r="AO42" s="3">
        <f t="shared" si="2"/>
        <v>33600</v>
      </c>
      <c r="AP42" s="3">
        <f t="shared" si="2"/>
        <v>33600</v>
      </c>
      <c r="AQ42" s="3">
        <f t="shared" si="2"/>
        <v>33600</v>
      </c>
      <c r="AR42" s="3">
        <f>AR20+AR22+AR13+AR31</f>
        <v>67446</v>
      </c>
      <c r="AS42" s="3">
        <f>AS20+AS22+AS13+AS31</f>
        <v>67446</v>
      </c>
      <c r="AT42" s="3">
        <f>AT20+AT22+AT13+AT31</f>
        <v>67446</v>
      </c>
      <c r="AU42" s="3">
        <f>AU20+AU22+AU13+AU31+AU25</f>
        <v>87446</v>
      </c>
      <c r="AV42" s="3">
        <f t="shared" ref="AV42:BC42" si="3">AV20+AV22+AV13+AV31+AV25</f>
        <v>87446</v>
      </c>
      <c r="AW42" s="3">
        <f t="shared" si="3"/>
        <v>87446</v>
      </c>
      <c r="AX42" s="3">
        <f t="shared" si="3"/>
        <v>87446</v>
      </c>
      <c r="AY42" s="3">
        <f>AY20+AY22+AY13+AY31+AY25</f>
        <v>87446</v>
      </c>
      <c r="AZ42" s="3">
        <f t="shared" si="3"/>
        <v>87446</v>
      </c>
      <c r="BA42" s="3">
        <f t="shared" si="3"/>
        <v>87446</v>
      </c>
      <c r="BB42" s="3">
        <f t="shared" si="3"/>
        <v>87446</v>
      </c>
      <c r="BC42" s="3">
        <f t="shared" si="3"/>
        <v>87446</v>
      </c>
      <c r="BD42" s="3">
        <f>BD20+BD22+BD13+BD31+BD25</f>
        <v>87446</v>
      </c>
      <c r="BE42" s="3">
        <f>BE20+BE22+BE13+BE31+BE25+BE11</f>
        <v>87446</v>
      </c>
      <c r="BF42" s="3">
        <f t="shared" ref="BF42:BK42" si="4">BF20+BF22+BF13+BF31+BF25+BF11</f>
        <v>87446</v>
      </c>
      <c r="BG42" s="3">
        <f t="shared" si="4"/>
        <v>87446</v>
      </c>
      <c r="BH42" s="3">
        <f t="shared" si="4"/>
        <v>87446</v>
      </c>
      <c r="BI42" s="3">
        <f>BI20+BI22+BI13+BI31+BI25+BI11</f>
        <v>87446</v>
      </c>
      <c r="BJ42" s="3">
        <f>BJ20+BJ22+BJ13+BJ31+BJ25+BJ11</f>
        <v>87446</v>
      </c>
      <c r="BK42" s="3">
        <f t="shared" si="4"/>
        <v>87446</v>
      </c>
      <c r="BL42" s="3">
        <f>BL20+BL22+BL13+BL31+BL25+BL11</f>
        <v>87446</v>
      </c>
      <c r="BM42" s="3">
        <f>BM20+BM22+BM13+BM31+BM25+BM11</f>
        <v>87446</v>
      </c>
      <c r="BN42" s="3">
        <f>BN20+BN22+BN13+BN31+BN25+BN11+BN9+BN29</f>
        <v>327446</v>
      </c>
      <c r="BO42" s="3">
        <f>BO20+BO22+BO13+BO31+BO25+BO11+BO9+BO29</f>
        <v>327446</v>
      </c>
    </row>
    <row r="43" spans="1:67" x14ac:dyDescent="0.2">
      <c r="E43" s="1"/>
      <c r="G43" s="6"/>
    </row>
    <row r="44" spans="1:67" x14ac:dyDescent="0.2">
      <c r="C44" s="18" t="s">
        <v>156</v>
      </c>
      <c r="E44" s="1"/>
      <c r="G44" s="6"/>
      <c r="J44" s="3">
        <f>SUM(J9:J37)</f>
        <v>849946</v>
      </c>
      <c r="K44" s="3">
        <f t="shared" ref="K44:AE44" si="5">SUM(K9:K37)</f>
        <v>849946</v>
      </c>
      <c r="L44" s="3">
        <f t="shared" si="5"/>
        <v>849946</v>
      </c>
      <c r="M44" s="3">
        <f t="shared" si="5"/>
        <v>849946</v>
      </c>
      <c r="N44" s="3">
        <f t="shared" si="5"/>
        <v>849946</v>
      </c>
      <c r="O44" s="3">
        <f t="shared" si="5"/>
        <v>849946</v>
      </c>
      <c r="P44" s="3">
        <f t="shared" si="5"/>
        <v>849946</v>
      </c>
      <c r="Q44" s="3">
        <f t="shared" si="5"/>
        <v>849946</v>
      </c>
      <c r="R44" s="3">
        <f t="shared" si="5"/>
        <v>849946</v>
      </c>
      <c r="S44" s="3">
        <f t="shared" si="5"/>
        <v>843446</v>
      </c>
      <c r="T44" s="3">
        <f t="shared" si="5"/>
        <v>849946</v>
      </c>
      <c r="U44" s="3">
        <f t="shared" si="5"/>
        <v>849946</v>
      </c>
      <c r="V44" s="3">
        <f t="shared" si="5"/>
        <v>849946</v>
      </c>
      <c r="W44" s="3">
        <f t="shared" si="5"/>
        <v>849946</v>
      </c>
      <c r="X44" s="3">
        <f t="shared" si="5"/>
        <v>849946</v>
      </c>
      <c r="Y44" s="3">
        <f t="shared" si="5"/>
        <v>849946</v>
      </c>
      <c r="Z44" s="3">
        <f t="shared" si="5"/>
        <v>849946</v>
      </c>
      <c r="AA44" s="3">
        <f t="shared" si="5"/>
        <v>849946</v>
      </c>
      <c r="AB44" s="3">
        <f t="shared" si="5"/>
        <v>849946</v>
      </c>
      <c r="AC44" s="3">
        <f t="shared" si="5"/>
        <v>849946</v>
      </c>
      <c r="AD44" s="3">
        <f t="shared" si="5"/>
        <v>871446</v>
      </c>
      <c r="AE44" s="3">
        <f t="shared" si="5"/>
        <v>871446</v>
      </c>
      <c r="AF44" s="3">
        <f>SUM(AF9:AF37)-AF20</f>
        <v>846446</v>
      </c>
      <c r="AG44" s="3">
        <f>SUM(AG9:AG37)-AG20</f>
        <v>846446</v>
      </c>
      <c r="AH44" s="3">
        <f>SUM(AH9:AH37)-AH20</f>
        <v>846446</v>
      </c>
      <c r="AI44" s="3">
        <f>SUM(AI9:AI37)-AI20</f>
        <v>846446</v>
      </c>
      <c r="AJ44" s="3">
        <f>SUM(AJ9:AJ37)-AJ20</f>
        <v>846446</v>
      </c>
      <c r="AK44" s="3">
        <f t="shared" ref="AK44:AQ44" si="6">SUM(AK9:AK37)-(AK20+AK22)</f>
        <v>837846</v>
      </c>
      <c r="AL44" s="3">
        <f t="shared" si="6"/>
        <v>837846</v>
      </c>
      <c r="AM44" s="3">
        <f t="shared" si="6"/>
        <v>837846</v>
      </c>
      <c r="AN44" s="3">
        <f t="shared" si="6"/>
        <v>837846</v>
      </c>
      <c r="AO44" s="3">
        <f t="shared" si="6"/>
        <v>837846</v>
      </c>
      <c r="AP44" s="3">
        <f t="shared" si="6"/>
        <v>837846</v>
      </c>
      <c r="AQ44" s="3">
        <f t="shared" si="6"/>
        <v>837846</v>
      </c>
      <c r="AR44" s="3">
        <f>SUM(AR9:AR37)-(AR20+AR22+AR13+AR31)</f>
        <v>790000</v>
      </c>
      <c r="AS44" s="3">
        <f>SUM(AS9:AS37)-(AS20+AS22+AS13+AS31)</f>
        <v>790000</v>
      </c>
      <c r="AT44" s="3">
        <f>SUM(AT9:AT37)-(AT20+AT22+AT13+AT31)</f>
        <v>790000</v>
      </c>
      <c r="AU44" s="3">
        <f>SUM(AU9:AU37)-(AU20+AU22+AU13+AU31+AU25)</f>
        <v>770000</v>
      </c>
      <c r="AV44" s="3">
        <f t="shared" ref="AV44:BC44" si="7">SUM(AV9:AV37)-(AV20+AV22+AV13+AV31+AV25)</f>
        <v>770000</v>
      </c>
      <c r="AW44" s="3">
        <f t="shared" si="7"/>
        <v>770000</v>
      </c>
      <c r="AX44" s="3">
        <f t="shared" si="7"/>
        <v>770000</v>
      </c>
      <c r="AY44" s="3">
        <f t="shared" si="7"/>
        <v>770000</v>
      </c>
      <c r="AZ44" s="3">
        <f t="shared" si="7"/>
        <v>770000</v>
      </c>
      <c r="BA44" s="3">
        <f t="shared" si="7"/>
        <v>770000</v>
      </c>
      <c r="BB44" s="3">
        <f t="shared" si="7"/>
        <v>770000</v>
      </c>
      <c r="BC44" s="3">
        <f t="shared" si="7"/>
        <v>750000</v>
      </c>
      <c r="BD44" s="3">
        <f>SUM(BD9:BD37)-(BD20+BD22+BD13+BD31+BD25+BD11)</f>
        <v>750000</v>
      </c>
      <c r="BE44" s="3">
        <f>SUM(BE9:BE37)-(BE20+BE22+BE13+BE31+BE25+BE11)</f>
        <v>750000</v>
      </c>
      <c r="BF44" s="3">
        <f t="shared" ref="BF44:BL44" si="8">SUM(BF9:BF37)-(BF20+BF22+BF13+BF31+BF25+BF11)</f>
        <v>750000</v>
      </c>
      <c r="BG44" s="3">
        <f t="shared" si="8"/>
        <v>750000</v>
      </c>
      <c r="BH44" s="3">
        <f t="shared" si="8"/>
        <v>703500</v>
      </c>
      <c r="BI44" s="3">
        <f t="shared" si="8"/>
        <v>703500</v>
      </c>
      <c r="BJ44" s="3">
        <f>SUM(BJ9:BJ37)-(BJ20+BJ22+BJ13+BJ31+BJ25+BJ11)</f>
        <v>703500</v>
      </c>
      <c r="BK44" s="3">
        <f t="shared" si="8"/>
        <v>703500</v>
      </c>
      <c r="BL44" s="3">
        <f t="shared" si="8"/>
        <v>703500</v>
      </c>
      <c r="BM44" s="3">
        <f>SUM(BM9:BM37)-(BM20+BM22+BM13+BM31+BM25+BM11)</f>
        <v>703500</v>
      </c>
      <c r="BN44" s="3">
        <f>SUM(BN9:BN37)-(BN20+BN22+BN13+BN31+BN25+BN11+BN29+BN9)</f>
        <v>463500</v>
      </c>
      <c r="BO44" s="3">
        <f>SUM(BO9:BO37)-(BO20+BO22+BO13+BO31+BO25+BO11+BO29+BO9)</f>
        <v>463500</v>
      </c>
    </row>
    <row r="45" spans="1:67" x14ac:dyDescent="0.2">
      <c r="D45" s="1"/>
      <c r="E45" s="1"/>
      <c r="G45" s="6"/>
    </row>
    <row r="46" spans="1:67" x14ac:dyDescent="0.2">
      <c r="D46" s="1"/>
      <c r="E46" s="1"/>
      <c r="G46" s="2"/>
    </row>
    <row r="47" spans="1:67" ht="13.5" thickBot="1" x14ac:dyDescent="0.25"/>
    <row r="48" spans="1:67" ht="13.5" thickBot="1" x14ac:dyDescent="0.25">
      <c r="A48" s="2" t="s">
        <v>2</v>
      </c>
      <c r="B48" t="s">
        <v>3</v>
      </c>
      <c r="C48" s="2" t="s">
        <v>151</v>
      </c>
      <c r="D48" t="s">
        <v>152</v>
      </c>
      <c r="E48" t="s">
        <v>64</v>
      </c>
      <c r="F48" t="s">
        <v>1</v>
      </c>
      <c r="G48" s="68" t="s">
        <v>154</v>
      </c>
      <c r="H48" s="25">
        <v>37622</v>
      </c>
      <c r="I48" s="25">
        <v>37653</v>
      </c>
      <c r="J48" s="25">
        <v>37681</v>
      </c>
      <c r="K48" s="25">
        <v>37712</v>
      </c>
      <c r="L48" s="25">
        <v>37742</v>
      </c>
      <c r="M48" s="25">
        <v>37773</v>
      </c>
      <c r="N48" s="25">
        <v>37803</v>
      </c>
      <c r="O48" s="25">
        <v>37834</v>
      </c>
      <c r="P48" s="25">
        <v>37865</v>
      </c>
      <c r="Q48" s="25">
        <v>37895</v>
      </c>
      <c r="R48" s="25">
        <v>37926</v>
      </c>
      <c r="S48" s="25">
        <v>37956</v>
      </c>
      <c r="T48" s="25">
        <v>37987</v>
      </c>
      <c r="U48" s="25">
        <v>38018</v>
      </c>
      <c r="V48" s="25">
        <v>38047</v>
      </c>
      <c r="W48" s="25">
        <v>38078</v>
      </c>
      <c r="X48" s="25">
        <v>38108</v>
      </c>
      <c r="Y48" s="25">
        <v>38139</v>
      </c>
      <c r="Z48" s="25">
        <v>38169</v>
      </c>
      <c r="AA48" s="25">
        <v>38200</v>
      </c>
      <c r="AB48" s="25">
        <v>38231</v>
      </c>
      <c r="AC48" s="25">
        <v>38261</v>
      </c>
      <c r="AD48" s="25">
        <v>38292</v>
      </c>
      <c r="AE48" s="25">
        <v>38322</v>
      </c>
    </row>
    <row r="49" spans="1:31" ht="13.5" thickBot="1" x14ac:dyDescent="0.25">
      <c r="A49" s="2"/>
      <c r="C49" s="2"/>
      <c r="G49" s="19"/>
    </row>
    <row r="50" spans="1:31" ht="13.5" thickBot="1" x14ac:dyDescent="0.25">
      <c r="A50">
        <v>20715</v>
      </c>
      <c r="B50" t="s">
        <v>0</v>
      </c>
      <c r="C50" s="3">
        <v>200000</v>
      </c>
      <c r="D50" s="1">
        <v>33664</v>
      </c>
      <c r="E50" s="1">
        <v>38656</v>
      </c>
      <c r="F50" t="s">
        <v>5</v>
      </c>
      <c r="G50" s="6">
        <v>38291</v>
      </c>
      <c r="H50" s="3">
        <v>200000</v>
      </c>
      <c r="I50" s="3">
        <v>200000</v>
      </c>
      <c r="J50" s="3">
        <v>200000</v>
      </c>
      <c r="K50" s="3">
        <v>200000</v>
      </c>
      <c r="L50" s="3">
        <v>200000</v>
      </c>
      <c r="M50" s="3">
        <v>200000</v>
      </c>
      <c r="N50" s="3">
        <v>200000</v>
      </c>
      <c r="O50" s="3">
        <v>200000</v>
      </c>
      <c r="P50" s="3">
        <v>200000</v>
      </c>
      <c r="Q50" s="3">
        <v>200000</v>
      </c>
      <c r="R50" s="3">
        <v>200000</v>
      </c>
      <c r="S50" s="3">
        <v>200000</v>
      </c>
      <c r="T50" s="3">
        <v>200000</v>
      </c>
      <c r="U50" s="3">
        <v>200000</v>
      </c>
      <c r="V50" s="3">
        <v>200000</v>
      </c>
      <c r="W50" s="3">
        <v>200000</v>
      </c>
      <c r="X50" s="3">
        <v>200000</v>
      </c>
      <c r="Y50" s="3">
        <v>200000</v>
      </c>
      <c r="Z50" s="3">
        <v>200000</v>
      </c>
      <c r="AA50" s="3">
        <v>200000</v>
      </c>
      <c r="AB50" s="3">
        <v>200000</v>
      </c>
      <c r="AC50" s="67">
        <v>200000</v>
      </c>
      <c r="AD50" s="3">
        <v>200000</v>
      </c>
      <c r="AE50" s="3">
        <v>200000</v>
      </c>
    </row>
    <row r="51" spans="1:31" x14ac:dyDescent="0.2">
      <c r="A51">
        <v>20834</v>
      </c>
      <c r="B51" t="s">
        <v>7</v>
      </c>
      <c r="C51" s="3">
        <v>25000</v>
      </c>
      <c r="D51" s="1">
        <v>33664</v>
      </c>
      <c r="E51" s="1">
        <v>39141</v>
      </c>
      <c r="F51" t="s">
        <v>5</v>
      </c>
      <c r="G51" s="6">
        <v>38776</v>
      </c>
      <c r="H51" s="3">
        <v>25000</v>
      </c>
      <c r="I51" s="3">
        <v>25000</v>
      </c>
      <c r="J51" s="3">
        <v>25000</v>
      </c>
      <c r="K51" s="3">
        <v>25000</v>
      </c>
      <c r="L51" s="3">
        <v>25000</v>
      </c>
      <c r="M51" s="3">
        <v>25000</v>
      </c>
      <c r="N51" s="3">
        <v>25000</v>
      </c>
      <c r="O51" s="3">
        <v>25000</v>
      </c>
      <c r="P51" s="3">
        <v>25000</v>
      </c>
      <c r="Q51" s="3">
        <v>25000</v>
      </c>
      <c r="R51" s="3">
        <v>25000</v>
      </c>
      <c r="S51" s="3">
        <v>25000</v>
      </c>
      <c r="T51" s="3">
        <v>25000</v>
      </c>
      <c r="U51" s="3">
        <v>25000</v>
      </c>
      <c r="V51" s="3">
        <v>25000</v>
      </c>
      <c r="W51" s="3">
        <v>25000</v>
      </c>
      <c r="X51" s="3">
        <v>25000</v>
      </c>
      <c r="Y51" s="3">
        <v>25000</v>
      </c>
      <c r="Z51" s="3">
        <v>25000</v>
      </c>
      <c r="AA51" s="3">
        <v>25000</v>
      </c>
      <c r="AB51" s="3">
        <v>25000</v>
      </c>
      <c r="AC51" s="3">
        <v>25000</v>
      </c>
      <c r="AD51" s="3">
        <v>25000</v>
      </c>
      <c r="AE51" s="3">
        <v>25000</v>
      </c>
    </row>
    <row r="52" spans="1:31" x14ac:dyDescent="0.2">
      <c r="A52">
        <v>20835</v>
      </c>
      <c r="B52" t="s">
        <v>6</v>
      </c>
      <c r="C52" s="3">
        <v>20000</v>
      </c>
      <c r="D52" s="1">
        <v>33664</v>
      </c>
      <c r="E52" s="1">
        <v>37315</v>
      </c>
      <c r="F52" t="s">
        <v>5</v>
      </c>
      <c r="G52" s="6">
        <v>36950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>
        <v>21175</v>
      </c>
      <c r="B53" t="s">
        <v>14</v>
      </c>
      <c r="C53" s="3">
        <v>150000</v>
      </c>
      <c r="D53" s="1">
        <v>33679</v>
      </c>
      <c r="E53" s="1">
        <v>39172</v>
      </c>
      <c r="F53" t="s">
        <v>5</v>
      </c>
      <c r="G53" s="6">
        <v>38807</v>
      </c>
      <c r="H53" s="3">
        <v>150000</v>
      </c>
      <c r="I53" s="3">
        <v>150000</v>
      </c>
      <c r="J53" s="3">
        <v>150000</v>
      </c>
      <c r="K53" s="3">
        <v>150000</v>
      </c>
      <c r="L53" s="3">
        <v>150000</v>
      </c>
      <c r="M53" s="3">
        <v>150000</v>
      </c>
      <c r="N53" s="3">
        <v>150000</v>
      </c>
      <c r="O53" s="3">
        <v>150000</v>
      </c>
      <c r="P53" s="3">
        <v>150000</v>
      </c>
      <c r="Q53" s="3">
        <v>150000</v>
      </c>
      <c r="R53" s="3">
        <v>150000</v>
      </c>
      <c r="S53" s="3">
        <v>150000</v>
      </c>
      <c r="T53" s="3">
        <v>150000</v>
      </c>
      <c r="U53" s="3">
        <v>150000</v>
      </c>
      <c r="V53" s="3">
        <v>150000</v>
      </c>
      <c r="W53" s="3">
        <v>150000</v>
      </c>
      <c r="X53" s="3">
        <v>150000</v>
      </c>
      <c r="Y53" s="3">
        <v>150000</v>
      </c>
      <c r="Z53" s="3">
        <v>150000</v>
      </c>
      <c r="AA53" s="3">
        <v>150000</v>
      </c>
      <c r="AB53" s="3">
        <v>150000</v>
      </c>
      <c r="AC53" s="3">
        <v>150000</v>
      </c>
      <c r="AD53" s="3">
        <v>150000</v>
      </c>
      <c r="AE53" s="3">
        <v>150000</v>
      </c>
    </row>
    <row r="54" spans="1:31" x14ac:dyDescent="0.2">
      <c r="A54">
        <v>21372</v>
      </c>
      <c r="B54" t="s">
        <v>51</v>
      </c>
      <c r="C54" s="3">
        <v>1346</v>
      </c>
      <c r="D54" s="1">
        <v>34001</v>
      </c>
      <c r="E54" s="1">
        <v>37986</v>
      </c>
      <c r="F54" t="s">
        <v>5</v>
      </c>
      <c r="G54" s="6">
        <v>37621</v>
      </c>
      <c r="H54" s="3">
        <v>1346</v>
      </c>
      <c r="I54" s="3">
        <v>1346</v>
      </c>
      <c r="J54" s="3">
        <v>1346</v>
      </c>
      <c r="K54" s="3">
        <v>1346</v>
      </c>
      <c r="L54" s="3">
        <v>1346</v>
      </c>
      <c r="M54" s="3">
        <v>1346</v>
      </c>
      <c r="N54" s="3">
        <v>1346</v>
      </c>
      <c r="O54" s="3">
        <v>1346</v>
      </c>
      <c r="P54" s="3">
        <v>1346</v>
      </c>
      <c r="Q54" s="3">
        <v>1346</v>
      </c>
      <c r="R54" s="3">
        <v>1346</v>
      </c>
      <c r="S54" s="3">
        <v>1346</v>
      </c>
      <c r="T54" s="66">
        <v>1346</v>
      </c>
      <c r="U54" s="66">
        <v>1346</v>
      </c>
      <c r="V54" s="66">
        <v>1346</v>
      </c>
      <c r="W54" s="66">
        <v>1346</v>
      </c>
      <c r="X54" s="66">
        <v>1346</v>
      </c>
      <c r="Y54" s="66">
        <v>1346</v>
      </c>
      <c r="Z54" s="66">
        <v>1346</v>
      </c>
      <c r="AA54" s="66">
        <v>1346</v>
      </c>
      <c r="AB54" s="66">
        <v>1346</v>
      </c>
      <c r="AC54" s="66">
        <v>1346</v>
      </c>
      <c r="AD54" s="66">
        <v>1346</v>
      </c>
      <c r="AE54" s="66">
        <v>1346</v>
      </c>
    </row>
    <row r="55" spans="1:31" x14ac:dyDescent="0.2">
      <c r="A55">
        <v>25071</v>
      </c>
      <c r="B55" t="s">
        <v>54</v>
      </c>
      <c r="C55" s="3">
        <v>90000</v>
      </c>
      <c r="D55" s="1">
        <v>35400</v>
      </c>
      <c r="E55" s="1">
        <v>39782</v>
      </c>
      <c r="F55" t="s">
        <v>5</v>
      </c>
      <c r="G55" s="6">
        <v>39416</v>
      </c>
      <c r="H55" s="3">
        <v>90000</v>
      </c>
      <c r="I55" s="3">
        <v>90000</v>
      </c>
      <c r="J55" s="3">
        <v>90000</v>
      </c>
      <c r="K55" s="3">
        <v>90000</v>
      </c>
      <c r="L55" s="3">
        <v>90000</v>
      </c>
      <c r="M55" s="3">
        <v>90000</v>
      </c>
      <c r="N55" s="3">
        <v>90000</v>
      </c>
      <c r="O55" s="3">
        <v>90000</v>
      </c>
      <c r="P55" s="3">
        <v>90000</v>
      </c>
      <c r="Q55" s="3">
        <v>90000</v>
      </c>
      <c r="R55" s="3">
        <v>90000</v>
      </c>
      <c r="S55" s="3">
        <v>90000</v>
      </c>
      <c r="T55" s="3">
        <v>90000</v>
      </c>
      <c r="U55" s="3">
        <v>90000</v>
      </c>
      <c r="V55" s="3">
        <v>90000</v>
      </c>
      <c r="W55" s="3">
        <v>90000</v>
      </c>
      <c r="X55" s="3">
        <v>90000</v>
      </c>
      <c r="Y55" s="3">
        <v>90000</v>
      </c>
      <c r="Z55" s="3">
        <v>90000</v>
      </c>
      <c r="AA55" s="3">
        <v>90000</v>
      </c>
      <c r="AB55" s="3">
        <v>90000</v>
      </c>
      <c r="AC55" s="3">
        <v>90000</v>
      </c>
      <c r="AD55" s="3">
        <v>90000</v>
      </c>
      <c r="AE55" s="3">
        <v>90000</v>
      </c>
    </row>
    <row r="56" spans="1:31" x14ac:dyDescent="0.2">
      <c r="A56">
        <v>24568</v>
      </c>
      <c r="B56" t="s">
        <v>19</v>
      </c>
      <c r="C56" s="3">
        <v>32000</v>
      </c>
      <c r="D56" s="1">
        <v>35400</v>
      </c>
      <c r="E56" s="1">
        <v>37256</v>
      </c>
      <c r="F56" t="s">
        <v>5</v>
      </c>
      <c r="G56" s="2" t="s">
        <v>80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</row>
    <row r="57" spans="1:31" x14ac:dyDescent="0.2">
      <c r="A57">
        <v>24654</v>
      </c>
      <c r="B57" t="s">
        <v>20</v>
      </c>
      <c r="C57" s="3">
        <v>8000</v>
      </c>
      <c r="D57" s="1">
        <v>35400</v>
      </c>
      <c r="E57" s="1">
        <v>37256</v>
      </c>
      <c r="F57" t="s">
        <v>5</v>
      </c>
      <c r="G57" s="2" t="s">
        <v>80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</row>
    <row r="58" spans="1:31" x14ac:dyDescent="0.2">
      <c r="A58">
        <v>24809</v>
      </c>
      <c r="B58" t="s">
        <v>14</v>
      </c>
      <c r="C58" s="3">
        <v>20000</v>
      </c>
      <c r="D58" s="1">
        <v>35400</v>
      </c>
      <c r="E58" s="1">
        <v>37225</v>
      </c>
      <c r="F58" t="s">
        <v>5</v>
      </c>
      <c r="G58" s="2" t="s">
        <v>80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</row>
    <row r="59" spans="1:31" x14ac:dyDescent="0.2">
      <c r="A59">
        <v>25025</v>
      </c>
      <c r="B59" t="s">
        <v>28</v>
      </c>
      <c r="C59" s="3">
        <v>80000</v>
      </c>
      <c r="D59" s="1">
        <v>35400</v>
      </c>
      <c r="E59" s="1">
        <v>39051</v>
      </c>
      <c r="F59" t="s">
        <v>5</v>
      </c>
      <c r="G59" s="6">
        <v>38686</v>
      </c>
      <c r="H59" s="3">
        <v>80000</v>
      </c>
      <c r="I59" s="3">
        <v>80000</v>
      </c>
      <c r="J59" s="3">
        <v>80000</v>
      </c>
      <c r="K59" s="3">
        <v>80000</v>
      </c>
      <c r="L59" s="3">
        <v>80000</v>
      </c>
      <c r="M59" s="3">
        <v>80000</v>
      </c>
      <c r="N59" s="3">
        <v>80000</v>
      </c>
      <c r="O59" s="3">
        <v>80000</v>
      </c>
      <c r="P59" s="3">
        <v>80000</v>
      </c>
      <c r="Q59" s="3">
        <v>80000</v>
      </c>
      <c r="R59" s="3">
        <v>80000</v>
      </c>
      <c r="S59" s="3">
        <v>80000</v>
      </c>
      <c r="T59" s="3">
        <v>80000</v>
      </c>
      <c r="U59" s="3">
        <v>80000</v>
      </c>
      <c r="V59" s="3">
        <v>80000</v>
      </c>
      <c r="W59" s="3">
        <v>80000</v>
      </c>
      <c r="X59" s="3">
        <v>80000</v>
      </c>
      <c r="Y59" s="3">
        <v>80000</v>
      </c>
      <c r="Z59" s="3">
        <v>80000</v>
      </c>
      <c r="AA59" s="3">
        <v>80000</v>
      </c>
      <c r="AB59" s="3">
        <v>80000</v>
      </c>
      <c r="AC59" s="3">
        <v>80000</v>
      </c>
      <c r="AD59" s="3">
        <v>80000</v>
      </c>
      <c r="AE59" s="3">
        <v>60000</v>
      </c>
    </row>
    <row r="60" spans="1:31" x14ac:dyDescent="0.2">
      <c r="A60">
        <v>24670</v>
      </c>
      <c r="B60" t="s">
        <v>23</v>
      </c>
      <c r="C60" s="3">
        <v>10000</v>
      </c>
      <c r="D60" s="1">
        <v>35490</v>
      </c>
      <c r="E60" s="1">
        <v>39172</v>
      </c>
      <c r="F60" t="s">
        <v>5</v>
      </c>
      <c r="G60" s="6">
        <v>38807</v>
      </c>
      <c r="H60" s="3">
        <v>10000</v>
      </c>
      <c r="I60" s="3">
        <v>10000</v>
      </c>
      <c r="J60" s="3">
        <v>10000</v>
      </c>
      <c r="K60" s="3">
        <v>10000</v>
      </c>
      <c r="L60" s="3">
        <v>10000</v>
      </c>
      <c r="M60" s="3">
        <v>10000</v>
      </c>
      <c r="N60" s="3">
        <v>10000</v>
      </c>
      <c r="O60" s="3">
        <v>10000</v>
      </c>
      <c r="P60" s="3">
        <v>10000</v>
      </c>
      <c r="Q60" s="3">
        <v>10000</v>
      </c>
      <c r="R60" s="3">
        <v>10000</v>
      </c>
      <c r="S60" s="3">
        <v>10000</v>
      </c>
      <c r="T60" s="3">
        <v>10000</v>
      </c>
      <c r="U60" s="3">
        <v>10000</v>
      </c>
      <c r="V60" s="3">
        <v>10000</v>
      </c>
      <c r="W60" s="3">
        <v>10000</v>
      </c>
      <c r="X60" s="3">
        <v>10000</v>
      </c>
      <c r="Y60" s="3">
        <v>10000</v>
      </c>
      <c r="Z60" s="3">
        <v>10000</v>
      </c>
      <c r="AA60" s="3">
        <v>10000</v>
      </c>
      <c r="AB60" s="3">
        <v>10000</v>
      </c>
      <c r="AC60" s="3">
        <v>10000</v>
      </c>
      <c r="AD60" s="3">
        <v>10000</v>
      </c>
      <c r="AE60" s="3">
        <v>10000</v>
      </c>
    </row>
    <row r="61" spans="1:31" x14ac:dyDescent="0.2">
      <c r="A61">
        <v>25700</v>
      </c>
      <c r="B61" t="s">
        <v>54</v>
      </c>
      <c r="C61" s="3">
        <v>25000</v>
      </c>
      <c r="D61" s="1">
        <v>35796</v>
      </c>
      <c r="E61" s="1">
        <v>37621</v>
      </c>
      <c r="F61" t="s">
        <v>5</v>
      </c>
      <c r="G61" s="6">
        <v>37256</v>
      </c>
      <c r="H61" s="66">
        <v>25000</v>
      </c>
      <c r="I61" s="66">
        <v>25000</v>
      </c>
      <c r="J61" s="66">
        <v>25000</v>
      </c>
      <c r="K61" s="66">
        <v>25000</v>
      </c>
      <c r="L61" s="66">
        <v>25000</v>
      </c>
      <c r="M61" s="66">
        <v>25000</v>
      </c>
      <c r="N61" s="66">
        <v>25000</v>
      </c>
      <c r="O61" s="66">
        <v>25000</v>
      </c>
      <c r="P61" s="66">
        <v>25000</v>
      </c>
      <c r="Q61" s="66">
        <v>25000</v>
      </c>
      <c r="R61" s="66">
        <v>25000</v>
      </c>
      <c r="S61" s="66">
        <v>25000</v>
      </c>
      <c r="T61" s="66">
        <v>25000</v>
      </c>
      <c r="U61" s="66">
        <v>25000</v>
      </c>
      <c r="V61" s="66">
        <v>25000</v>
      </c>
      <c r="W61" s="66">
        <v>25000</v>
      </c>
      <c r="X61" s="66">
        <v>25000</v>
      </c>
      <c r="Y61" s="66">
        <v>25000</v>
      </c>
      <c r="Z61" s="66">
        <v>25000</v>
      </c>
      <c r="AA61" s="66">
        <v>25000</v>
      </c>
      <c r="AB61" s="66">
        <v>25000</v>
      </c>
      <c r="AC61" s="66">
        <v>25000</v>
      </c>
      <c r="AD61" s="66">
        <v>25000</v>
      </c>
      <c r="AE61" s="66">
        <v>25000</v>
      </c>
    </row>
    <row r="62" spans="1:31" x14ac:dyDescent="0.2">
      <c r="A62">
        <v>25923</v>
      </c>
      <c r="B62" t="s">
        <v>30</v>
      </c>
      <c r="C62" s="3">
        <v>20000</v>
      </c>
      <c r="D62" s="1">
        <v>35855</v>
      </c>
      <c r="E62" s="1">
        <v>39141</v>
      </c>
      <c r="F62" t="s">
        <v>5</v>
      </c>
      <c r="G62" s="6">
        <v>38776</v>
      </c>
      <c r="H62" s="3">
        <v>20000</v>
      </c>
      <c r="I62" s="3">
        <v>20000</v>
      </c>
      <c r="J62" s="3">
        <v>20000</v>
      </c>
      <c r="K62" s="3">
        <v>20000</v>
      </c>
      <c r="L62" s="3">
        <v>20000</v>
      </c>
      <c r="M62" s="3">
        <v>20000</v>
      </c>
      <c r="N62" s="3">
        <v>20000</v>
      </c>
      <c r="O62" s="3">
        <v>20000</v>
      </c>
      <c r="P62" s="3">
        <v>20000</v>
      </c>
      <c r="Q62" s="3">
        <v>20000</v>
      </c>
      <c r="R62" s="3">
        <v>20000</v>
      </c>
      <c r="S62" s="3">
        <v>20000</v>
      </c>
      <c r="T62" s="3">
        <v>20000</v>
      </c>
      <c r="U62" s="3">
        <v>20000</v>
      </c>
      <c r="V62" s="3">
        <v>20000</v>
      </c>
      <c r="W62" s="3">
        <v>20000</v>
      </c>
      <c r="X62" s="3">
        <v>20000</v>
      </c>
      <c r="Y62" s="3">
        <v>20000</v>
      </c>
      <c r="Z62" s="3">
        <v>20000</v>
      </c>
      <c r="AA62" s="3">
        <v>20000</v>
      </c>
      <c r="AB62" s="3">
        <v>20000</v>
      </c>
      <c r="AC62" s="3">
        <v>20000</v>
      </c>
      <c r="AD62" s="3">
        <v>20000</v>
      </c>
      <c r="AE62" s="3">
        <v>20000</v>
      </c>
    </row>
    <row r="63" spans="1:31" x14ac:dyDescent="0.2">
      <c r="A63">
        <v>26125</v>
      </c>
      <c r="B63" t="s">
        <v>32</v>
      </c>
      <c r="C63" s="3">
        <v>8600</v>
      </c>
      <c r="D63" s="1">
        <v>35947</v>
      </c>
      <c r="E63" s="1">
        <v>37772</v>
      </c>
      <c r="F63" t="s">
        <v>5</v>
      </c>
      <c r="G63" s="6">
        <v>37407</v>
      </c>
      <c r="H63" s="3">
        <v>8600</v>
      </c>
      <c r="I63" s="3">
        <v>8600</v>
      </c>
      <c r="J63" s="3">
        <v>8600</v>
      </c>
      <c r="K63" s="3">
        <v>8600</v>
      </c>
      <c r="L63" s="3">
        <v>8600</v>
      </c>
      <c r="M63" s="66">
        <v>8600</v>
      </c>
      <c r="N63" s="66">
        <v>8600</v>
      </c>
      <c r="O63" s="66">
        <v>8600</v>
      </c>
      <c r="P63" s="66">
        <v>8600</v>
      </c>
      <c r="Q63" s="66">
        <v>8600</v>
      </c>
      <c r="R63" s="66">
        <v>8600</v>
      </c>
      <c r="S63" s="66">
        <v>8600</v>
      </c>
      <c r="T63" s="66">
        <v>8600</v>
      </c>
      <c r="U63" s="66">
        <v>8600</v>
      </c>
      <c r="V63" s="66">
        <v>8600</v>
      </c>
      <c r="W63" s="66">
        <v>8600</v>
      </c>
      <c r="X63" s="66">
        <v>8600</v>
      </c>
      <c r="Y63" s="66">
        <v>8600</v>
      </c>
      <c r="Z63" s="66">
        <v>8600</v>
      </c>
      <c r="AA63" s="66">
        <v>8600</v>
      </c>
      <c r="AB63" s="66">
        <v>8600</v>
      </c>
      <c r="AC63" s="66">
        <v>8600</v>
      </c>
      <c r="AD63" s="66">
        <v>8600</v>
      </c>
      <c r="AE63" s="66">
        <v>8600</v>
      </c>
    </row>
    <row r="64" spans="1:31" x14ac:dyDescent="0.2">
      <c r="A64">
        <v>26371</v>
      </c>
      <c r="B64" t="s">
        <v>33</v>
      </c>
      <c r="C64" s="3">
        <v>25000</v>
      </c>
      <c r="D64" s="1">
        <v>36100</v>
      </c>
      <c r="E64" s="1">
        <v>39172</v>
      </c>
      <c r="F64" t="s">
        <v>5</v>
      </c>
      <c r="G64" s="6">
        <v>38807</v>
      </c>
      <c r="H64" s="3">
        <v>25000</v>
      </c>
      <c r="I64" s="3">
        <v>25000</v>
      </c>
      <c r="J64" s="3">
        <v>25000</v>
      </c>
      <c r="K64" s="3">
        <v>25000</v>
      </c>
      <c r="L64" s="3">
        <v>25000</v>
      </c>
      <c r="M64" s="3">
        <v>25000</v>
      </c>
      <c r="N64" s="3">
        <v>25000</v>
      </c>
      <c r="O64" s="3">
        <v>25000</v>
      </c>
      <c r="P64" s="3">
        <v>25000</v>
      </c>
      <c r="Q64" s="3">
        <v>25000</v>
      </c>
      <c r="R64" s="3">
        <v>25000</v>
      </c>
      <c r="S64" s="3">
        <v>25000</v>
      </c>
      <c r="T64" s="3">
        <v>25000</v>
      </c>
      <c r="U64" s="3">
        <v>25000</v>
      </c>
      <c r="V64" s="3">
        <v>25000</v>
      </c>
      <c r="W64" s="3">
        <v>25000</v>
      </c>
      <c r="X64" s="3">
        <v>25000</v>
      </c>
      <c r="Y64" s="3">
        <v>25000</v>
      </c>
      <c r="Z64" s="3">
        <v>25000</v>
      </c>
      <c r="AA64" s="3">
        <v>25000</v>
      </c>
      <c r="AB64" s="3">
        <v>25000</v>
      </c>
      <c r="AC64" s="3">
        <v>25000</v>
      </c>
      <c r="AD64" s="3">
        <v>25000</v>
      </c>
      <c r="AE64" s="3">
        <v>25000</v>
      </c>
    </row>
    <row r="65" spans="1:31" ht="13.5" thickBot="1" x14ac:dyDescent="0.25">
      <c r="A65">
        <v>26677</v>
      </c>
      <c r="B65" t="s">
        <v>55</v>
      </c>
      <c r="C65" s="3">
        <v>25000</v>
      </c>
      <c r="D65" s="1">
        <v>36251</v>
      </c>
      <c r="E65" s="1">
        <v>39172</v>
      </c>
      <c r="F65" t="s">
        <v>5</v>
      </c>
      <c r="G65" s="6">
        <v>38807</v>
      </c>
      <c r="H65" s="3">
        <v>25000</v>
      </c>
      <c r="I65" s="3">
        <v>25000</v>
      </c>
      <c r="J65" s="3">
        <v>25000</v>
      </c>
      <c r="K65" s="3">
        <v>25000</v>
      </c>
      <c r="L65" s="3">
        <v>25000</v>
      </c>
      <c r="M65" s="3">
        <v>25000</v>
      </c>
      <c r="N65" s="3">
        <v>25000</v>
      </c>
      <c r="O65" s="3">
        <v>25000</v>
      </c>
      <c r="P65" s="3">
        <v>25000</v>
      </c>
      <c r="Q65" s="3">
        <v>25000</v>
      </c>
      <c r="R65" s="3">
        <v>25000</v>
      </c>
      <c r="S65" s="3">
        <v>25000</v>
      </c>
      <c r="T65" s="3">
        <v>25000</v>
      </c>
      <c r="U65" s="3">
        <v>25000</v>
      </c>
      <c r="V65" s="3">
        <v>25000</v>
      </c>
      <c r="W65" s="3">
        <v>25000</v>
      </c>
      <c r="X65" s="3">
        <v>25000</v>
      </c>
      <c r="Y65" s="3">
        <v>25000</v>
      </c>
      <c r="Z65" s="3">
        <v>25000</v>
      </c>
      <c r="AA65" s="3">
        <v>25000</v>
      </c>
      <c r="AB65" s="3">
        <v>25000</v>
      </c>
      <c r="AC65" s="3">
        <v>25000</v>
      </c>
      <c r="AD65" s="3">
        <v>25000</v>
      </c>
      <c r="AE65" s="3">
        <v>25000</v>
      </c>
    </row>
    <row r="66" spans="1:31" ht="13.5" thickBot="1" x14ac:dyDescent="0.25">
      <c r="A66">
        <v>26960</v>
      </c>
      <c r="B66" t="s">
        <v>42</v>
      </c>
      <c r="C66" s="3">
        <v>20000</v>
      </c>
      <c r="D66" s="1">
        <v>36617</v>
      </c>
      <c r="E66" s="1">
        <v>38077</v>
      </c>
      <c r="F66" t="s">
        <v>5</v>
      </c>
      <c r="G66" s="6">
        <v>37711</v>
      </c>
      <c r="H66" s="3">
        <v>20000</v>
      </c>
      <c r="I66" s="3">
        <v>20000</v>
      </c>
      <c r="J66" s="67">
        <v>20000</v>
      </c>
      <c r="K66" s="3">
        <v>20000</v>
      </c>
      <c r="L66" s="3">
        <v>20000</v>
      </c>
      <c r="M66" s="3">
        <v>20000</v>
      </c>
      <c r="N66" s="3">
        <v>20000</v>
      </c>
      <c r="O66" s="3">
        <v>20000</v>
      </c>
      <c r="P66" s="3">
        <v>20000</v>
      </c>
      <c r="Q66" s="3">
        <v>20000</v>
      </c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66">
        <v>20000</v>
      </c>
      <c r="X66" s="66">
        <v>20000</v>
      </c>
      <c r="Y66" s="66">
        <v>20000</v>
      </c>
      <c r="Z66" s="66">
        <v>20000</v>
      </c>
      <c r="AA66" s="66">
        <v>20000</v>
      </c>
      <c r="AB66" s="66">
        <v>20000</v>
      </c>
      <c r="AC66" s="66">
        <v>20000</v>
      </c>
      <c r="AD66" s="66">
        <v>20000</v>
      </c>
      <c r="AE66" s="66">
        <v>20000</v>
      </c>
    </row>
    <row r="67" spans="1:31" x14ac:dyDescent="0.2">
      <c r="A67">
        <v>26719</v>
      </c>
      <c r="B67" t="s">
        <v>36</v>
      </c>
      <c r="C67" s="3">
        <v>25000</v>
      </c>
      <c r="D67" s="1">
        <v>36647</v>
      </c>
      <c r="E67" s="1">
        <v>38472</v>
      </c>
      <c r="F67" t="s">
        <v>39</v>
      </c>
      <c r="G67" s="6"/>
      <c r="H67" s="3">
        <v>25000</v>
      </c>
      <c r="I67" s="3">
        <v>25000</v>
      </c>
      <c r="J67" s="3">
        <v>25000</v>
      </c>
      <c r="K67" s="3">
        <v>25000</v>
      </c>
      <c r="L67" s="3">
        <v>25000</v>
      </c>
      <c r="M67" s="3">
        <v>25000</v>
      </c>
      <c r="N67" s="3">
        <v>25000</v>
      </c>
      <c r="O67" s="3">
        <v>25000</v>
      </c>
      <c r="P67" s="3">
        <v>25000</v>
      </c>
      <c r="Q67" s="3">
        <v>25000</v>
      </c>
      <c r="R67" s="3">
        <v>25000</v>
      </c>
      <c r="S67" s="3">
        <v>25000</v>
      </c>
      <c r="T67" s="3">
        <v>25000</v>
      </c>
      <c r="U67" s="3">
        <v>25000</v>
      </c>
      <c r="V67" s="3">
        <v>25000</v>
      </c>
      <c r="W67" s="3">
        <v>25000</v>
      </c>
      <c r="X67" s="3">
        <v>25000</v>
      </c>
      <c r="Y67" s="3">
        <v>25000</v>
      </c>
      <c r="Z67" s="3">
        <v>25000</v>
      </c>
      <c r="AA67" s="3">
        <v>25000</v>
      </c>
      <c r="AB67" s="3">
        <v>25000</v>
      </c>
      <c r="AC67" s="3">
        <v>25000</v>
      </c>
      <c r="AD67" s="3">
        <v>25000</v>
      </c>
      <c r="AE67" s="3">
        <v>25000</v>
      </c>
    </row>
    <row r="68" spans="1:31" x14ac:dyDescent="0.2">
      <c r="A68">
        <v>26813</v>
      </c>
      <c r="B68" t="s">
        <v>38</v>
      </c>
      <c r="C68" s="3">
        <v>3500</v>
      </c>
      <c r="D68" s="1">
        <v>36647</v>
      </c>
      <c r="E68" s="1">
        <v>39506</v>
      </c>
      <c r="F68" t="s">
        <v>39</v>
      </c>
      <c r="G68" s="24"/>
      <c r="H68" s="3">
        <v>3500</v>
      </c>
      <c r="I68" s="3">
        <v>3500</v>
      </c>
      <c r="J68" s="3">
        <v>3500</v>
      </c>
      <c r="K68" s="3">
        <v>3500</v>
      </c>
      <c r="L68" s="3">
        <v>3500</v>
      </c>
      <c r="M68" s="3">
        <v>3500</v>
      </c>
      <c r="N68" s="3">
        <v>3500</v>
      </c>
      <c r="O68" s="3">
        <v>3500</v>
      </c>
      <c r="P68" s="3">
        <v>3500</v>
      </c>
      <c r="Q68" s="3">
        <v>3500</v>
      </c>
      <c r="R68" s="3">
        <v>3500</v>
      </c>
      <c r="S68" s="3">
        <v>3500</v>
      </c>
      <c r="T68" s="3">
        <v>3500</v>
      </c>
      <c r="U68" s="3">
        <v>3500</v>
      </c>
      <c r="V68" s="3">
        <v>3500</v>
      </c>
      <c r="W68" s="3">
        <v>3500</v>
      </c>
      <c r="X68" s="3">
        <v>3500</v>
      </c>
      <c r="Y68" s="3">
        <v>3500</v>
      </c>
      <c r="Z68" s="3">
        <v>3500</v>
      </c>
      <c r="AA68" s="3">
        <v>3500</v>
      </c>
      <c r="AB68" s="3">
        <v>3500</v>
      </c>
      <c r="AC68" s="3">
        <v>3500</v>
      </c>
      <c r="AD68" s="3">
        <v>3500</v>
      </c>
      <c r="AE68" s="3">
        <v>3500</v>
      </c>
    </row>
    <row r="69" spans="1:31" ht="13.5" thickBot="1" x14ac:dyDescent="0.25">
      <c r="A69">
        <v>26816</v>
      </c>
      <c r="B69" t="s">
        <v>40</v>
      </c>
      <c r="C69" s="3">
        <v>21500</v>
      </c>
      <c r="D69" s="1">
        <v>36647</v>
      </c>
      <c r="E69" s="1">
        <v>38472</v>
      </c>
      <c r="F69" t="s">
        <v>39</v>
      </c>
      <c r="G69" s="2"/>
      <c r="H69" s="3">
        <v>21500</v>
      </c>
      <c r="I69" s="3">
        <v>21500</v>
      </c>
      <c r="J69" s="3">
        <v>21500</v>
      </c>
      <c r="K69" s="3">
        <v>21500</v>
      </c>
      <c r="L69" s="3">
        <v>21500</v>
      </c>
      <c r="M69" s="3">
        <v>21500</v>
      </c>
      <c r="N69" s="3">
        <v>21500</v>
      </c>
      <c r="O69" s="3">
        <v>21500</v>
      </c>
      <c r="P69" s="3">
        <v>21500</v>
      </c>
      <c r="Q69" s="3">
        <v>21500</v>
      </c>
      <c r="R69" s="3">
        <v>21500</v>
      </c>
      <c r="S69" s="3">
        <v>21500</v>
      </c>
      <c r="T69" s="3">
        <v>21500</v>
      </c>
      <c r="U69" s="3">
        <v>21500</v>
      </c>
      <c r="V69" s="3">
        <v>21500</v>
      </c>
      <c r="W69" s="3">
        <v>21500</v>
      </c>
      <c r="X69" s="3">
        <v>21500</v>
      </c>
      <c r="Y69" s="3">
        <v>21500</v>
      </c>
      <c r="Z69" s="3">
        <v>21500</v>
      </c>
      <c r="AA69" s="3">
        <v>21500</v>
      </c>
      <c r="AB69" s="3">
        <v>21500</v>
      </c>
      <c r="AC69" s="3">
        <v>21500</v>
      </c>
      <c r="AD69" s="3">
        <v>21500</v>
      </c>
      <c r="AE69" s="3">
        <v>21500</v>
      </c>
    </row>
    <row r="70" spans="1:31" ht="13.5" thickBot="1" x14ac:dyDescent="0.25">
      <c r="A70">
        <v>26884</v>
      </c>
      <c r="B70" t="s">
        <v>55</v>
      </c>
      <c r="C70" s="3">
        <v>40000</v>
      </c>
      <c r="D70" s="1">
        <v>36647</v>
      </c>
      <c r="E70" s="1">
        <v>38656</v>
      </c>
      <c r="F70" t="s">
        <v>5</v>
      </c>
      <c r="G70" s="6">
        <v>38291</v>
      </c>
      <c r="H70" s="3">
        <v>40000</v>
      </c>
      <c r="I70" s="3">
        <v>40000</v>
      </c>
      <c r="J70" s="3">
        <v>40000</v>
      </c>
      <c r="K70" s="3">
        <v>40000</v>
      </c>
      <c r="L70" s="3">
        <v>40000</v>
      </c>
      <c r="M70" s="3">
        <v>40000</v>
      </c>
      <c r="N70" s="3">
        <v>40000</v>
      </c>
      <c r="O70" s="3">
        <v>40000</v>
      </c>
      <c r="P70" s="3">
        <v>40000</v>
      </c>
      <c r="Q70" s="3">
        <v>40000</v>
      </c>
      <c r="R70" s="3">
        <v>40000</v>
      </c>
      <c r="S70" s="3">
        <v>40000</v>
      </c>
      <c r="T70" s="3">
        <v>40000</v>
      </c>
      <c r="U70" s="3">
        <v>40000</v>
      </c>
      <c r="V70" s="3">
        <v>40000</v>
      </c>
      <c r="W70" s="3">
        <v>40000</v>
      </c>
      <c r="X70" s="3">
        <v>40000</v>
      </c>
      <c r="Y70" s="3">
        <v>40000</v>
      </c>
      <c r="Z70" s="3">
        <v>40000</v>
      </c>
      <c r="AA70" s="3">
        <v>40000</v>
      </c>
      <c r="AB70" s="3">
        <v>40000</v>
      </c>
      <c r="AC70" s="67">
        <v>40000</v>
      </c>
      <c r="AD70" s="3">
        <v>40000</v>
      </c>
      <c r="AE70" s="3">
        <v>40000</v>
      </c>
    </row>
    <row r="71" spans="1:31" ht="13.5" thickBot="1" x14ac:dyDescent="0.25">
      <c r="A71">
        <v>27457</v>
      </c>
      <c r="B71" t="s">
        <v>59</v>
      </c>
      <c r="C71" s="3">
        <v>13500</v>
      </c>
      <c r="D71" s="1">
        <v>37226</v>
      </c>
      <c r="E71" s="1">
        <v>37256</v>
      </c>
      <c r="F71" t="s">
        <v>39</v>
      </c>
      <c r="G71" s="2"/>
    </row>
    <row r="72" spans="1:31" ht="13.5" thickBot="1" x14ac:dyDescent="0.25">
      <c r="A72">
        <v>27534</v>
      </c>
      <c r="B72" t="s">
        <v>148</v>
      </c>
      <c r="C72" s="3">
        <v>32500</v>
      </c>
      <c r="D72" s="1">
        <v>37257</v>
      </c>
      <c r="E72" s="1">
        <v>37986</v>
      </c>
      <c r="F72" s="1" t="s">
        <v>5</v>
      </c>
      <c r="G72" s="1">
        <v>37802</v>
      </c>
      <c r="H72" s="3">
        <v>32500</v>
      </c>
      <c r="I72" s="3">
        <v>32500</v>
      </c>
      <c r="J72" s="3">
        <v>32500</v>
      </c>
      <c r="K72" s="3">
        <v>32500</v>
      </c>
      <c r="L72" s="3">
        <v>32500</v>
      </c>
      <c r="M72" s="67">
        <v>32500</v>
      </c>
      <c r="N72" s="3">
        <v>32500</v>
      </c>
      <c r="O72" s="3">
        <v>32500</v>
      </c>
      <c r="P72" s="3">
        <v>32500</v>
      </c>
      <c r="Q72" s="3">
        <v>32500</v>
      </c>
      <c r="R72" s="3">
        <v>32500</v>
      </c>
      <c r="S72" s="3">
        <v>32500</v>
      </c>
      <c r="T72" s="66">
        <v>32500</v>
      </c>
      <c r="U72" s="66">
        <v>32500</v>
      </c>
      <c r="V72" s="66">
        <v>32500</v>
      </c>
      <c r="W72" s="66">
        <v>32500</v>
      </c>
      <c r="X72" s="66">
        <v>32500</v>
      </c>
      <c r="Y72" s="66">
        <v>32500</v>
      </c>
      <c r="Z72" s="66">
        <v>32500</v>
      </c>
      <c r="AA72" s="66">
        <v>32500</v>
      </c>
      <c r="AB72" s="66">
        <v>32500</v>
      </c>
      <c r="AC72" s="66">
        <v>32500</v>
      </c>
      <c r="AD72" s="66">
        <v>32500</v>
      </c>
      <c r="AE72" s="66">
        <v>32500</v>
      </c>
    </row>
    <row r="73" spans="1:31" x14ac:dyDescent="0.2">
      <c r="A73">
        <v>27454</v>
      </c>
      <c r="B73" t="s">
        <v>41</v>
      </c>
      <c r="C73" s="3">
        <v>27500</v>
      </c>
      <c r="D73" s="1">
        <v>37257</v>
      </c>
      <c r="E73" s="1">
        <v>37621</v>
      </c>
      <c r="F73" t="s">
        <v>39</v>
      </c>
      <c r="G73" s="2"/>
    </row>
    <row r="74" spans="1:31" x14ac:dyDescent="0.2">
      <c r="A74">
        <v>27456</v>
      </c>
      <c r="B74" t="s">
        <v>59</v>
      </c>
      <c r="C74" s="3">
        <v>21500</v>
      </c>
      <c r="D74" s="1">
        <v>37561</v>
      </c>
      <c r="E74" s="1">
        <v>37621</v>
      </c>
      <c r="F74" t="s">
        <v>39</v>
      </c>
      <c r="G74" s="2"/>
    </row>
    <row r="75" spans="1:31" x14ac:dyDescent="0.2">
      <c r="A75">
        <v>27453</v>
      </c>
      <c r="B75" t="s">
        <v>59</v>
      </c>
      <c r="C75" s="3">
        <v>35000</v>
      </c>
      <c r="D75" s="1">
        <v>37622</v>
      </c>
      <c r="E75" s="1">
        <v>37986</v>
      </c>
      <c r="F75" t="s">
        <v>39</v>
      </c>
      <c r="G75" s="2"/>
      <c r="H75" s="3">
        <v>35000</v>
      </c>
      <c r="I75" s="3">
        <v>35000</v>
      </c>
      <c r="J75" s="3">
        <v>35000</v>
      </c>
      <c r="K75" s="3">
        <v>35000</v>
      </c>
      <c r="L75" s="3">
        <v>35000</v>
      </c>
      <c r="M75" s="3">
        <v>35000</v>
      </c>
      <c r="N75" s="3">
        <v>35000</v>
      </c>
      <c r="O75" s="3">
        <v>35000</v>
      </c>
      <c r="P75" s="3">
        <v>35000</v>
      </c>
      <c r="Q75" s="3">
        <v>35000</v>
      </c>
      <c r="R75" s="3">
        <v>35000</v>
      </c>
      <c r="S75" s="3">
        <v>35000</v>
      </c>
    </row>
    <row r="76" spans="1:31" x14ac:dyDescent="0.2">
      <c r="A76">
        <v>27458</v>
      </c>
      <c r="B76" t="s">
        <v>61</v>
      </c>
      <c r="C76" s="3">
        <v>14000</v>
      </c>
      <c r="D76" s="1">
        <v>37622</v>
      </c>
      <c r="E76" s="1">
        <v>38717</v>
      </c>
      <c r="F76" t="s">
        <v>39</v>
      </c>
      <c r="G76" s="2"/>
      <c r="H76" s="3">
        <v>14000</v>
      </c>
      <c r="I76" s="3">
        <v>14000</v>
      </c>
      <c r="J76" s="3">
        <v>14000</v>
      </c>
      <c r="K76" s="3">
        <v>14000</v>
      </c>
      <c r="L76" s="3">
        <v>14000</v>
      </c>
      <c r="M76" s="3">
        <v>14000</v>
      </c>
      <c r="N76" s="3">
        <v>14000</v>
      </c>
      <c r="O76" s="3">
        <v>14000</v>
      </c>
      <c r="P76" s="3">
        <v>14000</v>
      </c>
      <c r="Q76" s="3">
        <v>14000</v>
      </c>
      <c r="R76" s="3">
        <v>14000</v>
      </c>
      <c r="S76" s="3">
        <v>14000</v>
      </c>
    </row>
    <row r="77" spans="1:31" x14ac:dyDescent="0.2">
      <c r="A77">
        <v>27566</v>
      </c>
      <c r="B77" t="s">
        <v>6</v>
      </c>
      <c r="C77" s="3">
        <v>20000</v>
      </c>
      <c r="D77" s="1">
        <v>37316</v>
      </c>
      <c r="E77" s="1">
        <v>39172</v>
      </c>
      <c r="F77" t="s">
        <v>5</v>
      </c>
      <c r="G77" s="6">
        <v>38807</v>
      </c>
      <c r="H77" s="3">
        <v>20000</v>
      </c>
      <c r="I77" s="3">
        <v>20000</v>
      </c>
      <c r="J77" s="3">
        <v>20000</v>
      </c>
      <c r="K77" s="3">
        <v>20000</v>
      </c>
      <c r="L77" s="3">
        <v>20000</v>
      </c>
      <c r="M77" s="3">
        <v>20000</v>
      </c>
      <c r="N77" s="3">
        <v>20000</v>
      </c>
      <c r="O77" s="3">
        <v>20000</v>
      </c>
      <c r="P77" s="3">
        <v>20000</v>
      </c>
      <c r="Q77" s="3">
        <v>20000</v>
      </c>
      <c r="R77" s="3">
        <v>20000</v>
      </c>
      <c r="S77" s="3">
        <v>20000</v>
      </c>
      <c r="T77" s="3">
        <v>20000</v>
      </c>
      <c r="U77" s="3">
        <v>20000</v>
      </c>
      <c r="V77" s="3">
        <v>20000</v>
      </c>
      <c r="W77" s="3">
        <v>20000</v>
      </c>
      <c r="X77" s="3">
        <v>20000</v>
      </c>
      <c r="Y77" s="3">
        <v>20000</v>
      </c>
      <c r="Z77" s="3">
        <v>20000</v>
      </c>
      <c r="AA77" s="3">
        <v>20000</v>
      </c>
      <c r="AB77" s="3">
        <v>20000</v>
      </c>
      <c r="AC77" s="3">
        <v>20000</v>
      </c>
      <c r="AD77" s="3">
        <v>20000</v>
      </c>
      <c r="AE77" s="3">
        <v>20000</v>
      </c>
    </row>
    <row r="78" spans="1:31" x14ac:dyDescent="0.2">
      <c r="A78" s="2">
        <v>27504</v>
      </c>
      <c r="B78" t="s">
        <v>40</v>
      </c>
      <c r="C78" s="4">
        <v>35000</v>
      </c>
      <c r="D78" s="6">
        <v>37987</v>
      </c>
      <c r="E78" s="6">
        <v>38717</v>
      </c>
      <c r="F78" t="s">
        <v>39</v>
      </c>
      <c r="G78" s="2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63">
        <v>35000</v>
      </c>
      <c r="U78" s="63">
        <v>35000</v>
      </c>
      <c r="V78" s="63">
        <v>35000</v>
      </c>
      <c r="W78" s="63">
        <v>35000</v>
      </c>
      <c r="X78" s="63">
        <v>35000</v>
      </c>
      <c r="Y78" s="63">
        <v>35000</v>
      </c>
      <c r="Z78" s="63">
        <v>35000</v>
      </c>
      <c r="AA78" s="63">
        <v>35000</v>
      </c>
      <c r="AB78" s="63">
        <v>35000</v>
      </c>
      <c r="AC78" s="63">
        <v>35000</v>
      </c>
      <c r="AD78" s="63">
        <v>35000</v>
      </c>
      <c r="AE78" s="63">
        <v>35000</v>
      </c>
    </row>
    <row r="79" spans="1:31" x14ac:dyDescent="0.2">
      <c r="G79" s="19"/>
      <c r="H79" s="3">
        <f t="shared" ref="H79:AE79" si="9">SUM(H50:H78)</f>
        <v>871446</v>
      </c>
      <c r="I79" s="3">
        <f t="shared" si="9"/>
        <v>871446</v>
      </c>
      <c r="J79" s="3">
        <f t="shared" si="9"/>
        <v>871446</v>
      </c>
      <c r="K79" s="3">
        <f t="shared" si="9"/>
        <v>871446</v>
      </c>
      <c r="L79" s="3">
        <f t="shared" si="9"/>
        <v>871446</v>
      </c>
      <c r="M79" s="3">
        <f t="shared" si="9"/>
        <v>871446</v>
      </c>
      <c r="N79" s="3">
        <f t="shared" si="9"/>
        <v>871446</v>
      </c>
      <c r="O79" s="3">
        <f t="shared" si="9"/>
        <v>871446</v>
      </c>
      <c r="P79" s="3">
        <f t="shared" si="9"/>
        <v>871446</v>
      </c>
      <c r="Q79" s="3">
        <f t="shared" si="9"/>
        <v>871446</v>
      </c>
      <c r="R79" s="3">
        <f t="shared" si="9"/>
        <v>871446</v>
      </c>
      <c r="S79" s="3">
        <f t="shared" si="9"/>
        <v>871446</v>
      </c>
      <c r="T79" s="3">
        <f t="shared" si="9"/>
        <v>857446</v>
      </c>
      <c r="U79" s="3">
        <f t="shared" si="9"/>
        <v>857446</v>
      </c>
      <c r="V79" s="3">
        <f t="shared" si="9"/>
        <v>857446</v>
      </c>
      <c r="W79" s="3">
        <f t="shared" si="9"/>
        <v>857446</v>
      </c>
      <c r="X79" s="3">
        <f t="shared" si="9"/>
        <v>857446</v>
      </c>
      <c r="Y79" s="3">
        <f t="shared" si="9"/>
        <v>857446</v>
      </c>
      <c r="Z79" s="3">
        <f t="shared" si="9"/>
        <v>857446</v>
      </c>
      <c r="AA79" s="3">
        <f t="shared" si="9"/>
        <v>857446</v>
      </c>
      <c r="AB79" s="3">
        <f t="shared" si="9"/>
        <v>857446</v>
      </c>
      <c r="AC79" s="3">
        <f t="shared" si="9"/>
        <v>857446</v>
      </c>
      <c r="AD79" s="3">
        <f t="shared" si="9"/>
        <v>857446</v>
      </c>
      <c r="AE79" s="3">
        <f t="shared" si="9"/>
        <v>837446</v>
      </c>
    </row>
    <row r="80" spans="1:31" x14ac:dyDescent="0.2">
      <c r="D80" s="1"/>
      <c r="E80" s="1"/>
      <c r="G80" s="6"/>
    </row>
    <row r="81" spans="1:31" x14ac:dyDescent="0.2">
      <c r="C81" s="18" t="s">
        <v>157</v>
      </c>
      <c r="E81" s="1"/>
      <c r="G81" s="6"/>
      <c r="H81" s="75">
        <f t="shared" ref="H81:AE81" si="10">850000-H79</f>
        <v>-21446</v>
      </c>
      <c r="I81" s="75">
        <f t="shared" si="10"/>
        <v>-21446</v>
      </c>
      <c r="J81" s="75">
        <f t="shared" si="10"/>
        <v>-21446</v>
      </c>
      <c r="K81" s="75">
        <f t="shared" si="10"/>
        <v>-21446</v>
      </c>
      <c r="L81" s="75">
        <f t="shared" si="10"/>
        <v>-21446</v>
      </c>
      <c r="M81" s="75">
        <f t="shared" si="10"/>
        <v>-21446</v>
      </c>
      <c r="N81" s="75">
        <f t="shared" si="10"/>
        <v>-21446</v>
      </c>
      <c r="O81" s="75">
        <f t="shared" si="10"/>
        <v>-21446</v>
      </c>
      <c r="P81" s="75">
        <f t="shared" si="10"/>
        <v>-21446</v>
      </c>
      <c r="Q81" s="75">
        <f t="shared" si="10"/>
        <v>-21446</v>
      </c>
      <c r="R81" s="75">
        <f t="shared" si="10"/>
        <v>-21446</v>
      </c>
      <c r="S81" s="75">
        <f t="shared" si="10"/>
        <v>-21446</v>
      </c>
      <c r="T81" s="75">
        <f t="shared" si="10"/>
        <v>-7446</v>
      </c>
      <c r="U81" s="75">
        <f t="shared" si="10"/>
        <v>-7446</v>
      </c>
      <c r="V81" s="75">
        <f t="shared" si="10"/>
        <v>-7446</v>
      </c>
      <c r="W81" s="75">
        <f t="shared" si="10"/>
        <v>-7446</v>
      </c>
      <c r="X81" s="75">
        <f t="shared" si="10"/>
        <v>-7446</v>
      </c>
      <c r="Y81" s="75">
        <f t="shared" si="10"/>
        <v>-7446</v>
      </c>
      <c r="Z81" s="75">
        <f t="shared" si="10"/>
        <v>-7446</v>
      </c>
      <c r="AA81" s="75">
        <f t="shared" si="10"/>
        <v>-7446</v>
      </c>
      <c r="AB81" s="75">
        <f t="shared" si="10"/>
        <v>-7446</v>
      </c>
      <c r="AC81" s="75">
        <f t="shared" si="10"/>
        <v>-7446</v>
      </c>
      <c r="AD81" s="75">
        <f t="shared" si="10"/>
        <v>-7446</v>
      </c>
      <c r="AE81" s="75">
        <f t="shared" si="10"/>
        <v>12554</v>
      </c>
    </row>
    <row r="82" spans="1:31" x14ac:dyDescent="0.2">
      <c r="E82" s="1"/>
      <c r="G82" s="6"/>
    </row>
    <row r="83" spans="1:31" x14ac:dyDescent="0.2">
      <c r="C83" s="18" t="s">
        <v>155</v>
      </c>
      <c r="E83" s="1"/>
      <c r="F83" s="1"/>
      <c r="G83" s="6"/>
      <c r="H83" s="3">
        <f>H61</f>
        <v>25000</v>
      </c>
      <c r="I83" s="3">
        <f>I61</f>
        <v>25000</v>
      </c>
      <c r="J83" s="3">
        <f>J61</f>
        <v>25000</v>
      </c>
      <c r="K83" s="3">
        <f>K61</f>
        <v>25000</v>
      </c>
      <c r="L83" s="3">
        <f>L61</f>
        <v>25000</v>
      </c>
      <c r="M83" s="3">
        <f t="shared" ref="M83:S83" si="11">M61+M63</f>
        <v>33600</v>
      </c>
      <c r="N83" s="3">
        <f t="shared" si="11"/>
        <v>33600</v>
      </c>
      <c r="O83" s="3">
        <f t="shared" si="11"/>
        <v>33600</v>
      </c>
      <c r="P83" s="3">
        <f t="shared" si="11"/>
        <v>33600</v>
      </c>
      <c r="Q83" s="3">
        <f t="shared" si="11"/>
        <v>33600</v>
      </c>
      <c r="R83" s="3">
        <f t="shared" si="11"/>
        <v>33600</v>
      </c>
      <c r="S83" s="3">
        <f t="shared" si="11"/>
        <v>33600</v>
      </c>
      <c r="T83" s="3">
        <f>T61+T63+T54+T72</f>
        <v>67446</v>
      </c>
      <c r="U83" s="3">
        <f>U61+U63+U54+U72</f>
        <v>67446</v>
      </c>
      <c r="V83" s="3">
        <f>V61+V63+V54+V72</f>
        <v>67446</v>
      </c>
      <c r="W83" s="3">
        <f>W61+W63+W54+W72+W66</f>
        <v>87446</v>
      </c>
      <c r="X83" s="3">
        <f t="shared" ref="X83:AE83" si="12">X61+X63+X54+X72+X66</f>
        <v>87446</v>
      </c>
      <c r="Y83" s="3">
        <f t="shared" si="12"/>
        <v>87446</v>
      </c>
      <c r="Z83" s="3">
        <f t="shared" si="12"/>
        <v>87446</v>
      </c>
      <c r="AA83" s="3">
        <f t="shared" si="12"/>
        <v>87446</v>
      </c>
      <c r="AB83" s="3">
        <f t="shared" si="12"/>
        <v>87446</v>
      </c>
      <c r="AC83" s="3">
        <f t="shared" si="12"/>
        <v>87446</v>
      </c>
      <c r="AD83" s="3">
        <f t="shared" si="12"/>
        <v>87446</v>
      </c>
      <c r="AE83" s="3">
        <f t="shared" si="12"/>
        <v>87446</v>
      </c>
    </row>
    <row r="84" spans="1:31" x14ac:dyDescent="0.2">
      <c r="E84" s="1"/>
      <c r="G84" s="6"/>
    </row>
    <row r="85" spans="1:31" x14ac:dyDescent="0.2">
      <c r="C85" s="18" t="s">
        <v>156</v>
      </c>
      <c r="E85" s="1"/>
      <c r="G85" s="6"/>
      <c r="H85" s="3">
        <f>SUM(H50:H78)-H61</f>
        <v>846446</v>
      </c>
      <c r="I85" s="3">
        <f>SUM(I50:I78)-I61</f>
        <v>846446</v>
      </c>
      <c r="J85" s="3">
        <f>SUM(J50:J78)-J61</f>
        <v>846446</v>
      </c>
      <c r="K85" s="3">
        <f>SUM(K50:K78)-K61</f>
        <v>846446</v>
      </c>
      <c r="L85" s="3">
        <f>SUM(L50:L78)-L61</f>
        <v>846446</v>
      </c>
      <c r="M85" s="3">
        <f t="shared" ref="M85:S85" si="13">SUM(M50:M78)-(M61+M63)</f>
        <v>837846</v>
      </c>
      <c r="N85" s="3">
        <f t="shared" si="13"/>
        <v>837846</v>
      </c>
      <c r="O85" s="3">
        <f t="shared" si="13"/>
        <v>837846</v>
      </c>
      <c r="P85" s="3">
        <f t="shared" si="13"/>
        <v>837846</v>
      </c>
      <c r="Q85" s="3">
        <f t="shared" si="13"/>
        <v>837846</v>
      </c>
      <c r="R85" s="3">
        <f t="shared" si="13"/>
        <v>837846</v>
      </c>
      <c r="S85" s="3">
        <f t="shared" si="13"/>
        <v>837846</v>
      </c>
      <c r="T85" s="3">
        <f>SUM(T50:T78)-(T61+T63+T54+T72)</f>
        <v>790000</v>
      </c>
      <c r="U85" s="3">
        <f>SUM(U50:U78)-(U61+U63+U54+U72)</f>
        <v>790000</v>
      </c>
      <c r="V85" s="3">
        <f>SUM(V50:V78)-(V61+V63+V54+V72)</f>
        <v>790000</v>
      </c>
      <c r="W85" s="3">
        <f>SUM(W50:W78)-(W61+W63+W54+W72+W66)</f>
        <v>770000</v>
      </c>
      <c r="X85" s="3">
        <f t="shared" ref="X85:AE85" si="14">SUM(X50:X78)-(X61+X63+X54+X72+X66)</f>
        <v>770000</v>
      </c>
      <c r="Y85" s="3">
        <f t="shared" si="14"/>
        <v>770000</v>
      </c>
      <c r="Z85" s="3">
        <f t="shared" si="14"/>
        <v>770000</v>
      </c>
      <c r="AA85" s="3">
        <f t="shared" si="14"/>
        <v>770000</v>
      </c>
      <c r="AB85" s="3">
        <f t="shared" si="14"/>
        <v>770000</v>
      </c>
      <c r="AC85" s="3">
        <f t="shared" si="14"/>
        <v>770000</v>
      </c>
      <c r="AD85" s="3">
        <f t="shared" si="14"/>
        <v>770000</v>
      </c>
      <c r="AE85" s="3">
        <f t="shared" si="14"/>
        <v>750000</v>
      </c>
    </row>
    <row r="88" spans="1:31" ht="13.5" thickBot="1" x14ac:dyDescent="0.25"/>
    <row r="89" spans="1:31" ht="13.5" thickBot="1" x14ac:dyDescent="0.25">
      <c r="A89" s="2" t="s">
        <v>2</v>
      </c>
      <c r="B89" t="s">
        <v>3</v>
      </c>
      <c r="C89" s="2" t="s">
        <v>151</v>
      </c>
      <c r="D89" t="s">
        <v>152</v>
      </c>
      <c r="E89" t="s">
        <v>64</v>
      </c>
      <c r="F89" t="s">
        <v>1</v>
      </c>
      <c r="G89" s="68" t="s">
        <v>154</v>
      </c>
      <c r="H89" s="25">
        <v>38353</v>
      </c>
      <c r="I89" s="25">
        <v>38384</v>
      </c>
      <c r="J89" s="25">
        <v>38412</v>
      </c>
      <c r="K89" s="25">
        <v>38443</v>
      </c>
      <c r="L89" s="25">
        <v>38473</v>
      </c>
      <c r="M89" s="25">
        <v>38504</v>
      </c>
      <c r="N89" s="25">
        <v>38534</v>
      </c>
      <c r="O89" s="25">
        <v>38565</v>
      </c>
      <c r="P89" s="25">
        <v>38596</v>
      </c>
      <c r="Q89" s="25">
        <v>38626</v>
      </c>
      <c r="R89" s="25">
        <v>38657</v>
      </c>
      <c r="S89" s="25">
        <v>38687</v>
      </c>
    </row>
    <row r="90" spans="1:31" x14ac:dyDescent="0.2">
      <c r="A90" s="2"/>
      <c r="C90" s="2"/>
      <c r="G90" s="19"/>
    </row>
    <row r="91" spans="1:31" x14ac:dyDescent="0.2">
      <c r="A91">
        <v>20715</v>
      </c>
      <c r="B91" t="s">
        <v>0</v>
      </c>
      <c r="C91" s="3">
        <v>200000</v>
      </c>
      <c r="D91" s="1">
        <v>33664</v>
      </c>
      <c r="E91" s="1">
        <v>38656</v>
      </c>
      <c r="F91" t="s">
        <v>5</v>
      </c>
      <c r="G91" s="6">
        <v>38291</v>
      </c>
      <c r="H91" s="3">
        <v>200000</v>
      </c>
      <c r="I91" s="3">
        <v>200000</v>
      </c>
      <c r="J91" s="3">
        <v>200000</v>
      </c>
      <c r="K91" s="3">
        <v>200000</v>
      </c>
      <c r="L91" s="3">
        <v>200000</v>
      </c>
      <c r="M91" s="3">
        <v>200000</v>
      </c>
      <c r="N91" s="3">
        <v>200000</v>
      </c>
      <c r="O91" s="3">
        <v>200000</v>
      </c>
      <c r="P91" s="3">
        <v>200000</v>
      </c>
      <c r="Q91" s="3">
        <v>200000</v>
      </c>
      <c r="R91" s="66">
        <v>200000</v>
      </c>
      <c r="S91" s="66">
        <v>200000</v>
      </c>
    </row>
    <row r="92" spans="1:31" x14ac:dyDescent="0.2">
      <c r="A92">
        <v>20834</v>
      </c>
      <c r="B92" t="s">
        <v>7</v>
      </c>
      <c r="C92" s="3">
        <v>25000</v>
      </c>
      <c r="D92" s="1">
        <v>33664</v>
      </c>
      <c r="E92" s="1">
        <v>39141</v>
      </c>
      <c r="F92" t="s">
        <v>5</v>
      </c>
      <c r="G92" s="6">
        <v>38776</v>
      </c>
      <c r="H92" s="3">
        <v>25000</v>
      </c>
      <c r="I92" s="3">
        <v>25000</v>
      </c>
      <c r="J92" s="3">
        <v>25000</v>
      </c>
      <c r="K92" s="3">
        <v>25000</v>
      </c>
      <c r="L92" s="3">
        <v>25000</v>
      </c>
      <c r="M92" s="3">
        <v>25000</v>
      </c>
      <c r="N92" s="3">
        <v>25000</v>
      </c>
      <c r="O92" s="3">
        <v>25000</v>
      </c>
      <c r="P92" s="3">
        <v>25000</v>
      </c>
      <c r="Q92" s="3">
        <v>25000</v>
      </c>
      <c r="R92" s="3">
        <v>25000</v>
      </c>
      <c r="S92" s="3">
        <v>25000</v>
      </c>
    </row>
    <row r="93" spans="1:31" x14ac:dyDescent="0.2">
      <c r="A93">
        <v>20835</v>
      </c>
      <c r="B93" t="s">
        <v>6</v>
      </c>
      <c r="C93" s="3">
        <v>20000</v>
      </c>
      <c r="D93" s="1">
        <v>33664</v>
      </c>
      <c r="E93" s="1">
        <v>37315</v>
      </c>
      <c r="F93" t="s">
        <v>5</v>
      </c>
      <c r="G93" s="6">
        <v>36950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</row>
    <row r="94" spans="1:31" x14ac:dyDescent="0.2">
      <c r="A94">
        <v>21175</v>
      </c>
      <c r="B94" t="s">
        <v>14</v>
      </c>
      <c r="C94" s="3">
        <v>150000</v>
      </c>
      <c r="D94" s="1">
        <v>33679</v>
      </c>
      <c r="E94" s="1">
        <v>39172</v>
      </c>
      <c r="F94" t="s">
        <v>5</v>
      </c>
      <c r="G94" s="6">
        <v>38807</v>
      </c>
      <c r="H94" s="3">
        <v>150000</v>
      </c>
      <c r="I94" s="3">
        <v>150000</v>
      </c>
      <c r="J94" s="3">
        <v>150000</v>
      </c>
      <c r="K94" s="3">
        <v>150000</v>
      </c>
      <c r="L94" s="3">
        <v>150000</v>
      </c>
      <c r="M94" s="3">
        <v>150000</v>
      </c>
      <c r="N94" s="3">
        <v>150000</v>
      </c>
      <c r="O94" s="3">
        <v>150000</v>
      </c>
      <c r="P94" s="3">
        <v>150000</v>
      </c>
      <c r="Q94" s="3">
        <v>150000</v>
      </c>
      <c r="R94" s="3">
        <v>150000</v>
      </c>
      <c r="S94" s="3">
        <v>150000</v>
      </c>
    </row>
    <row r="95" spans="1:31" x14ac:dyDescent="0.2">
      <c r="A95">
        <v>21372</v>
      </c>
      <c r="B95" t="s">
        <v>51</v>
      </c>
      <c r="C95" s="3">
        <v>1346</v>
      </c>
      <c r="D95" s="1">
        <v>34001</v>
      </c>
      <c r="E95" s="1">
        <v>37986</v>
      </c>
      <c r="F95" t="s">
        <v>5</v>
      </c>
      <c r="G95" s="6">
        <v>37621</v>
      </c>
      <c r="H95" s="66">
        <v>1346</v>
      </c>
      <c r="I95" s="66">
        <v>1346</v>
      </c>
      <c r="J95" s="66">
        <v>1346</v>
      </c>
      <c r="K95" s="66">
        <v>1346</v>
      </c>
      <c r="L95" s="66">
        <v>1346</v>
      </c>
      <c r="M95" s="66">
        <v>1346</v>
      </c>
      <c r="N95" s="66">
        <v>1346</v>
      </c>
      <c r="O95" s="66">
        <v>1346</v>
      </c>
      <c r="P95" s="66">
        <v>1346</v>
      </c>
      <c r="Q95" s="66">
        <v>1346</v>
      </c>
      <c r="R95" s="66">
        <v>1346</v>
      </c>
      <c r="S95" s="66">
        <v>1346</v>
      </c>
    </row>
    <row r="96" spans="1:31" x14ac:dyDescent="0.2">
      <c r="A96">
        <v>25071</v>
      </c>
      <c r="B96" t="s">
        <v>54</v>
      </c>
      <c r="C96" s="3">
        <v>90000</v>
      </c>
      <c r="D96" s="1">
        <v>35400</v>
      </c>
      <c r="E96" s="1">
        <v>39782</v>
      </c>
      <c r="F96" t="s">
        <v>5</v>
      </c>
      <c r="G96" s="6">
        <v>39416</v>
      </c>
      <c r="H96" s="3">
        <v>90000</v>
      </c>
      <c r="I96" s="3">
        <v>90000</v>
      </c>
      <c r="J96" s="3">
        <v>90000</v>
      </c>
      <c r="K96" s="3">
        <v>90000</v>
      </c>
      <c r="L96" s="3">
        <v>90000</v>
      </c>
      <c r="M96" s="3">
        <v>90000</v>
      </c>
      <c r="N96" s="3">
        <v>90000</v>
      </c>
      <c r="O96" s="3">
        <v>90000</v>
      </c>
      <c r="P96" s="3">
        <v>90000</v>
      </c>
      <c r="Q96" s="3">
        <v>90000</v>
      </c>
      <c r="R96" s="3">
        <v>90000</v>
      </c>
      <c r="S96" s="3">
        <v>90000</v>
      </c>
    </row>
    <row r="97" spans="1:19" x14ac:dyDescent="0.2">
      <c r="A97">
        <v>24568</v>
      </c>
      <c r="B97" t="s">
        <v>19</v>
      </c>
      <c r="C97" s="3">
        <v>32000</v>
      </c>
      <c r="D97" s="1">
        <v>35400</v>
      </c>
      <c r="E97" s="1">
        <v>37256</v>
      </c>
      <c r="F97" t="s">
        <v>5</v>
      </c>
      <c r="G97" s="2" t="s">
        <v>80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</row>
    <row r="98" spans="1:19" x14ac:dyDescent="0.2">
      <c r="A98">
        <v>24654</v>
      </c>
      <c r="B98" t="s">
        <v>20</v>
      </c>
      <c r="C98" s="3">
        <v>8000</v>
      </c>
      <c r="D98" s="1">
        <v>35400</v>
      </c>
      <c r="E98" s="1">
        <v>37256</v>
      </c>
      <c r="F98" t="s">
        <v>5</v>
      </c>
      <c r="G98" s="2" t="s">
        <v>80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</row>
    <row r="99" spans="1:19" ht="13.5" thickBot="1" x14ac:dyDescent="0.25">
      <c r="A99">
        <v>24809</v>
      </c>
      <c r="B99" t="s">
        <v>14</v>
      </c>
      <c r="C99" s="3">
        <v>20000</v>
      </c>
      <c r="D99" s="1">
        <v>35400</v>
      </c>
      <c r="E99" s="1">
        <v>37225</v>
      </c>
      <c r="F99" t="s">
        <v>5</v>
      </c>
      <c r="G99" s="2" t="s">
        <v>80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</row>
    <row r="100" spans="1:19" ht="13.5" thickBot="1" x14ac:dyDescent="0.25">
      <c r="A100">
        <v>25025</v>
      </c>
      <c r="B100" t="s">
        <v>28</v>
      </c>
      <c r="C100" s="3">
        <v>80000</v>
      </c>
      <c r="D100" s="1">
        <v>35400</v>
      </c>
      <c r="E100" s="1">
        <v>39051</v>
      </c>
      <c r="F100" t="s">
        <v>5</v>
      </c>
      <c r="G100" s="6">
        <v>38686</v>
      </c>
      <c r="H100" s="3">
        <v>60000</v>
      </c>
      <c r="I100" s="3">
        <v>60000</v>
      </c>
      <c r="J100" s="3">
        <v>60000</v>
      </c>
      <c r="K100" s="3">
        <v>60000</v>
      </c>
      <c r="L100" s="3">
        <v>60000</v>
      </c>
      <c r="M100" s="3">
        <v>60000</v>
      </c>
      <c r="N100" s="3">
        <v>60000</v>
      </c>
      <c r="O100" s="3">
        <v>60000</v>
      </c>
      <c r="P100" s="3">
        <v>60000</v>
      </c>
      <c r="Q100" s="3">
        <v>60000</v>
      </c>
      <c r="R100" s="67">
        <v>60000</v>
      </c>
      <c r="S100" s="3">
        <v>60000</v>
      </c>
    </row>
    <row r="101" spans="1:19" x14ac:dyDescent="0.2">
      <c r="A101">
        <v>24670</v>
      </c>
      <c r="B101" t="s">
        <v>23</v>
      </c>
      <c r="C101" s="3">
        <v>10000</v>
      </c>
      <c r="D101" s="1">
        <v>35490</v>
      </c>
      <c r="E101" s="1">
        <v>39172</v>
      </c>
      <c r="F101" t="s">
        <v>5</v>
      </c>
      <c r="G101" s="6">
        <v>38807</v>
      </c>
      <c r="H101" s="3">
        <v>10000</v>
      </c>
      <c r="I101" s="3">
        <v>10000</v>
      </c>
      <c r="J101" s="3">
        <v>10000</v>
      </c>
      <c r="K101" s="3">
        <v>10000</v>
      </c>
      <c r="L101" s="3">
        <v>10000</v>
      </c>
      <c r="M101" s="3">
        <v>10000</v>
      </c>
      <c r="N101" s="3">
        <v>10000</v>
      </c>
      <c r="O101" s="3">
        <v>10000</v>
      </c>
      <c r="P101" s="3">
        <v>10000</v>
      </c>
      <c r="Q101" s="3">
        <v>10000</v>
      </c>
      <c r="R101" s="3">
        <v>10000</v>
      </c>
      <c r="S101" s="3">
        <v>10000</v>
      </c>
    </row>
    <row r="102" spans="1:19" x14ac:dyDescent="0.2">
      <c r="A102">
        <v>25700</v>
      </c>
      <c r="B102" t="s">
        <v>54</v>
      </c>
      <c r="C102" s="3">
        <v>25000</v>
      </c>
      <c r="D102" s="1">
        <v>35796</v>
      </c>
      <c r="E102" s="1">
        <v>37621</v>
      </c>
      <c r="F102" t="s">
        <v>5</v>
      </c>
      <c r="G102" s="6">
        <v>37256</v>
      </c>
      <c r="H102" s="66">
        <v>25000</v>
      </c>
      <c r="I102" s="66">
        <v>25000</v>
      </c>
      <c r="J102" s="66">
        <v>25000</v>
      </c>
      <c r="K102" s="66">
        <v>25000</v>
      </c>
      <c r="L102" s="66">
        <v>25000</v>
      </c>
      <c r="M102" s="66">
        <v>25000</v>
      </c>
      <c r="N102" s="66">
        <v>25000</v>
      </c>
      <c r="O102" s="66">
        <v>25000</v>
      </c>
      <c r="P102" s="66">
        <v>25000</v>
      </c>
      <c r="Q102" s="66">
        <v>25000</v>
      </c>
      <c r="R102" s="66">
        <v>25000</v>
      </c>
      <c r="S102" s="66">
        <v>25000</v>
      </c>
    </row>
    <row r="103" spans="1:19" x14ac:dyDescent="0.2">
      <c r="A103">
        <v>25923</v>
      </c>
      <c r="B103" t="s">
        <v>30</v>
      </c>
      <c r="C103" s="3">
        <v>20000</v>
      </c>
      <c r="D103" s="1">
        <v>35855</v>
      </c>
      <c r="E103" s="1">
        <v>39141</v>
      </c>
      <c r="F103" t="s">
        <v>5</v>
      </c>
      <c r="G103" s="6">
        <v>38776</v>
      </c>
      <c r="H103" s="3">
        <v>20000</v>
      </c>
      <c r="I103" s="3">
        <v>20000</v>
      </c>
      <c r="J103" s="3">
        <v>20000</v>
      </c>
      <c r="K103" s="3">
        <v>20000</v>
      </c>
      <c r="L103" s="3">
        <v>20000</v>
      </c>
      <c r="M103" s="3">
        <v>20000</v>
      </c>
      <c r="N103" s="3">
        <v>20000</v>
      </c>
      <c r="O103" s="3">
        <v>20000</v>
      </c>
      <c r="P103" s="3">
        <v>20000</v>
      </c>
      <c r="Q103" s="3">
        <v>20000</v>
      </c>
      <c r="R103" s="3">
        <v>20000</v>
      </c>
      <c r="S103" s="3">
        <v>20000</v>
      </c>
    </row>
    <row r="104" spans="1:19" x14ac:dyDescent="0.2">
      <c r="A104">
        <v>26125</v>
      </c>
      <c r="B104" t="s">
        <v>32</v>
      </c>
      <c r="C104" s="3">
        <v>8600</v>
      </c>
      <c r="D104" s="1">
        <v>35947</v>
      </c>
      <c r="E104" s="1">
        <v>37772</v>
      </c>
      <c r="F104" t="s">
        <v>5</v>
      </c>
      <c r="G104" s="6">
        <v>37407</v>
      </c>
      <c r="H104" s="66">
        <v>8600</v>
      </c>
      <c r="I104" s="66">
        <v>8600</v>
      </c>
      <c r="J104" s="66">
        <v>8600</v>
      </c>
      <c r="K104" s="66">
        <v>8600</v>
      </c>
      <c r="L104" s="66">
        <v>8600</v>
      </c>
      <c r="M104" s="66">
        <v>8600</v>
      </c>
      <c r="N104" s="66">
        <v>8600</v>
      </c>
      <c r="O104" s="66">
        <v>8600</v>
      </c>
      <c r="P104" s="66">
        <v>8600</v>
      </c>
      <c r="Q104" s="66">
        <v>8600</v>
      </c>
      <c r="R104" s="66">
        <v>8600</v>
      </c>
      <c r="S104" s="66">
        <v>8600</v>
      </c>
    </row>
    <row r="105" spans="1:19" x14ac:dyDescent="0.2">
      <c r="A105">
        <v>26371</v>
      </c>
      <c r="B105" t="s">
        <v>33</v>
      </c>
      <c r="C105" s="3">
        <v>25000</v>
      </c>
      <c r="D105" s="1">
        <v>36100</v>
      </c>
      <c r="E105" s="1">
        <v>39172</v>
      </c>
      <c r="F105" t="s">
        <v>5</v>
      </c>
      <c r="G105" s="6">
        <v>38807</v>
      </c>
      <c r="H105" s="3">
        <v>25000</v>
      </c>
      <c r="I105" s="3">
        <v>25000</v>
      </c>
      <c r="J105" s="3">
        <v>25000</v>
      </c>
      <c r="K105" s="3">
        <v>25000</v>
      </c>
      <c r="L105" s="3">
        <v>25000</v>
      </c>
      <c r="M105" s="3">
        <v>25000</v>
      </c>
      <c r="N105" s="3">
        <v>25000</v>
      </c>
      <c r="O105" s="3">
        <v>25000</v>
      </c>
      <c r="P105" s="3">
        <v>25000</v>
      </c>
      <c r="Q105" s="3">
        <v>25000</v>
      </c>
      <c r="R105" s="3">
        <v>25000</v>
      </c>
      <c r="S105" s="3">
        <v>25000</v>
      </c>
    </row>
    <row r="106" spans="1:19" x14ac:dyDescent="0.2">
      <c r="A106">
        <v>26677</v>
      </c>
      <c r="B106" t="s">
        <v>55</v>
      </c>
      <c r="C106" s="3">
        <v>25000</v>
      </c>
      <c r="D106" s="1">
        <v>36251</v>
      </c>
      <c r="E106" s="1">
        <v>39172</v>
      </c>
      <c r="F106" t="s">
        <v>5</v>
      </c>
      <c r="G106" s="6">
        <v>38807</v>
      </c>
      <c r="H106" s="3">
        <v>25000</v>
      </c>
      <c r="I106" s="3">
        <v>25000</v>
      </c>
      <c r="J106" s="3">
        <v>25000</v>
      </c>
      <c r="K106" s="3">
        <v>25000</v>
      </c>
      <c r="L106" s="3">
        <v>25000</v>
      </c>
      <c r="M106" s="3">
        <v>25000</v>
      </c>
      <c r="N106" s="3">
        <v>25000</v>
      </c>
      <c r="O106" s="3">
        <v>25000</v>
      </c>
      <c r="P106" s="3">
        <v>25000</v>
      </c>
      <c r="Q106" s="3">
        <v>25000</v>
      </c>
      <c r="R106" s="3">
        <v>25000</v>
      </c>
      <c r="S106" s="3">
        <v>25000</v>
      </c>
    </row>
    <row r="107" spans="1:19" x14ac:dyDescent="0.2">
      <c r="A107">
        <v>26960</v>
      </c>
      <c r="B107" t="s">
        <v>42</v>
      </c>
      <c r="C107" s="3">
        <v>20000</v>
      </c>
      <c r="D107" s="1">
        <v>36617</v>
      </c>
      <c r="E107" s="1">
        <v>38077</v>
      </c>
      <c r="F107" t="s">
        <v>5</v>
      </c>
      <c r="G107" s="6">
        <v>37711</v>
      </c>
      <c r="H107" s="66">
        <v>20000</v>
      </c>
      <c r="I107" s="66">
        <v>20000</v>
      </c>
      <c r="J107" s="66">
        <v>20000</v>
      </c>
      <c r="K107" s="66">
        <v>20000</v>
      </c>
      <c r="L107" s="66">
        <v>20000</v>
      </c>
      <c r="M107" s="66">
        <v>20000</v>
      </c>
      <c r="N107" s="66">
        <v>20000</v>
      </c>
      <c r="O107" s="66">
        <v>20000</v>
      </c>
      <c r="P107" s="66">
        <v>20000</v>
      </c>
      <c r="Q107" s="66">
        <v>20000</v>
      </c>
      <c r="R107" s="66">
        <v>20000</v>
      </c>
      <c r="S107" s="66">
        <v>20000</v>
      </c>
    </row>
    <row r="108" spans="1:19" x14ac:dyDescent="0.2">
      <c r="A108">
        <v>26719</v>
      </c>
      <c r="B108" t="s">
        <v>36</v>
      </c>
      <c r="C108" s="3">
        <v>25000</v>
      </c>
      <c r="D108" s="1">
        <v>36647</v>
      </c>
      <c r="E108" s="1">
        <v>38472</v>
      </c>
      <c r="F108" t="s">
        <v>39</v>
      </c>
      <c r="G108" s="6"/>
      <c r="H108" s="3">
        <v>25000</v>
      </c>
      <c r="I108" s="3">
        <v>25000</v>
      </c>
      <c r="J108" s="3">
        <v>25000</v>
      </c>
      <c r="K108" s="3">
        <v>25000</v>
      </c>
    </row>
    <row r="109" spans="1:19" x14ac:dyDescent="0.2">
      <c r="A109">
        <v>26813</v>
      </c>
      <c r="B109" t="s">
        <v>38</v>
      </c>
      <c r="C109" s="3">
        <v>3500</v>
      </c>
      <c r="D109" s="1">
        <v>36647</v>
      </c>
      <c r="E109" s="1">
        <v>39506</v>
      </c>
      <c r="F109" t="s">
        <v>39</v>
      </c>
      <c r="G109" s="24"/>
      <c r="H109" s="3">
        <v>3500</v>
      </c>
      <c r="I109" s="3">
        <v>3500</v>
      </c>
      <c r="J109" s="3">
        <v>3500</v>
      </c>
      <c r="K109" s="3">
        <v>3500</v>
      </c>
      <c r="L109" s="3">
        <v>3500</v>
      </c>
      <c r="M109" s="3">
        <v>3500</v>
      </c>
      <c r="N109" s="3">
        <v>3500</v>
      </c>
      <c r="O109" s="3">
        <v>3500</v>
      </c>
      <c r="P109" s="3">
        <v>3500</v>
      </c>
      <c r="Q109" s="3">
        <v>3500</v>
      </c>
      <c r="R109" s="3">
        <v>3500</v>
      </c>
      <c r="S109" s="3">
        <v>3500</v>
      </c>
    </row>
    <row r="110" spans="1:19" x14ac:dyDescent="0.2">
      <c r="A110">
        <v>26816</v>
      </c>
      <c r="B110" t="s">
        <v>40</v>
      </c>
      <c r="C110" s="3">
        <v>21500</v>
      </c>
      <c r="D110" s="1">
        <v>36647</v>
      </c>
      <c r="E110" s="1">
        <v>38472</v>
      </c>
      <c r="F110" t="s">
        <v>39</v>
      </c>
      <c r="G110" s="2"/>
      <c r="H110" s="3">
        <v>21500</v>
      </c>
      <c r="I110" s="3">
        <v>21500</v>
      </c>
      <c r="J110" s="3">
        <v>21500</v>
      </c>
      <c r="K110" s="3">
        <v>21500</v>
      </c>
    </row>
    <row r="111" spans="1:19" x14ac:dyDescent="0.2">
      <c r="A111">
        <v>26884</v>
      </c>
      <c r="B111" t="s">
        <v>55</v>
      </c>
      <c r="C111" s="3">
        <v>40000</v>
      </c>
      <c r="D111" s="1">
        <v>36647</v>
      </c>
      <c r="E111" s="1">
        <v>38656</v>
      </c>
      <c r="F111" t="s">
        <v>5</v>
      </c>
      <c r="G111" s="6">
        <v>38291</v>
      </c>
      <c r="H111" s="3">
        <v>40000</v>
      </c>
      <c r="I111" s="3">
        <v>40000</v>
      </c>
      <c r="J111" s="3">
        <v>40000</v>
      </c>
      <c r="K111" s="3">
        <v>40000</v>
      </c>
      <c r="L111" s="3">
        <v>40000</v>
      </c>
      <c r="M111" s="3">
        <v>40000</v>
      </c>
      <c r="N111" s="3">
        <v>40000</v>
      </c>
      <c r="O111" s="3">
        <v>40000</v>
      </c>
      <c r="P111" s="3">
        <v>40000</v>
      </c>
      <c r="Q111" s="3">
        <v>40000</v>
      </c>
      <c r="R111" s="66">
        <v>40000</v>
      </c>
      <c r="S111" s="66">
        <v>40000</v>
      </c>
    </row>
    <row r="112" spans="1:19" x14ac:dyDescent="0.2">
      <c r="A112">
        <v>27457</v>
      </c>
      <c r="B112" t="s">
        <v>59</v>
      </c>
      <c r="C112" s="3">
        <v>13500</v>
      </c>
      <c r="D112" s="1">
        <v>37226</v>
      </c>
      <c r="E112" s="1">
        <v>37256</v>
      </c>
      <c r="F112" t="s">
        <v>39</v>
      </c>
      <c r="G112" s="2"/>
    </row>
    <row r="113" spans="1:19" x14ac:dyDescent="0.2">
      <c r="A113">
        <v>27534</v>
      </c>
      <c r="B113" t="s">
        <v>148</v>
      </c>
      <c r="C113" s="3">
        <v>32500</v>
      </c>
      <c r="D113" s="1">
        <v>37257</v>
      </c>
      <c r="E113" s="1">
        <v>37986</v>
      </c>
      <c r="F113" s="1" t="s">
        <v>5</v>
      </c>
      <c r="G113" s="1">
        <v>37802</v>
      </c>
      <c r="H113" s="66">
        <v>32500</v>
      </c>
      <c r="I113" s="66">
        <v>32500</v>
      </c>
      <c r="J113" s="66">
        <v>32500</v>
      </c>
      <c r="K113" s="66">
        <v>32500</v>
      </c>
      <c r="L113" s="66">
        <v>32500</v>
      </c>
      <c r="M113" s="66">
        <v>32500</v>
      </c>
      <c r="N113" s="66">
        <v>32500</v>
      </c>
      <c r="O113" s="66">
        <v>32500</v>
      </c>
      <c r="P113" s="66">
        <v>32500</v>
      </c>
      <c r="Q113" s="66">
        <v>32500</v>
      </c>
      <c r="R113" s="66">
        <v>32500</v>
      </c>
      <c r="S113" s="66">
        <v>32500</v>
      </c>
    </row>
    <row r="114" spans="1:19" x14ac:dyDescent="0.2">
      <c r="A114">
        <v>27454</v>
      </c>
      <c r="B114" t="s">
        <v>41</v>
      </c>
      <c r="C114" s="3">
        <v>27500</v>
      </c>
      <c r="D114" s="1">
        <v>37257</v>
      </c>
      <c r="E114" s="1">
        <v>37621</v>
      </c>
      <c r="F114" t="s">
        <v>39</v>
      </c>
      <c r="G114" s="2"/>
    </row>
    <row r="115" spans="1:19" x14ac:dyDescent="0.2">
      <c r="A115">
        <v>27456</v>
      </c>
      <c r="B115" t="s">
        <v>59</v>
      </c>
      <c r="C115" s="3">
        <v>21500</v>
      </c>
      <c r="D115" s="1">
        <v>37561</v>
      </c>
      <c r="E115" s="1">
        <v>37621</v>
      </c>
      <c r="F115" t="s">
        <v>39</v>
      </c>
      <c r="G115" s="2"/>
    </row>
    <row r="116" spans="1:19" x14ac:dyDescent="0.2">
      <c r="A116">
        <v>27453</v>
      </c>
      <c r="B116" t="s">
        <v>59</v>
      </c>
      <c r="C116" s="3">
        <v>35000</v>
      </c>
      <c r="D116" s="1">
        <v>37622</v>
      </c>
      <c r="E116" s="1">
        <v>37986</v>
      </c>
      <c r="F116" t="s">
        <v>39</v>
      </c>
      <c r="G116" s="2"/>
    </row>
    <row r="117" spans="1:19" x14ac:dyDescent="0.2">
      <c r="A117">
        <v>27458</v>
      </c>
      <c r="B117" t="s">
        <v>61</v>
      </c>
      <c r="C117" s="3">
        <v>14000</v>
      </c>
      <c r="D117" s="1">
        <v>37622</v>
      </c>
      <c r="E117" s="1">
        <v>38717</v>
      </c>
      <c r="F117" t="s">
        <v>39</v>
      </c>
      <c r="G117" s="2"/>
    </row>
    <row r="118" spans="1:19" x14ac:dyDescent="0.2">
      <c r="A118">
        <v>27566</v>
      </c>
      <c r="B118" t="s">
        <v>6</v>
      </c>
      <c r="C118" s="3">
        <v>20000</v>
      </c>
      <c r="D118" s="1">
        <v>37316</v>
      </c>
      <c r="E118" s="1">
        <v>39172</v>
      </c>
      <c r="F118" t="s">
        <v>5</v>
      </c>
      <c r="G118" s="6">
        <v>38807</v>
      </c>
      <c r="H118" s="3">
        <v>20000</v>
      </c>
      <c r="I118" s="3">
        <v>20000</v>
      </c>
      <c r="J118" s="3">
        <v>20000</v>
      </c>
      <c r="K118" s="3">
        <v>20000</v>
      </c>
      <c r="L118" s="3">
        <v>20000</v>
      </c>
      <c r="M118" s="3">
        <v>20000</v>
      </c>
      <c r="N118" s="3">
        <v>20000</v>
      </c>
      <c r="O118" s="3">
        <v>20000</v>
      </c>
      <c r="P118" s="3">
        <v>20000</v>
      </c>
      <c r="Q118" s="3">
        <v>20000</v>
      </c>
      <c r="R118" s="3">
        <v>20000</v>
      </c>
      <c r="S118" s="3">
        <v>20000</v>
      </c>
    </row>
    <row r="119" spans="1:19" x14ac:dyDescent="0.2">
      <c r="A119" s="2">
        <v>27504</v>
      </c>
      <c r="B119" t="s">
        <v>40</v>
      </c>
      <c r="C119" s="4">
        <v>35000</v>
      </c>
      <c r="D119" s="6">
        <v>37987</v>
      </c>
      <c r="E119" s="6">
        <v>38717</v>
      </c>
      <c r="F119" t="s">
        <v>39</v>
      </c>
      <c r="G119" s="2"/>
      <c r="H119" s="63">
        <v>35000</v>
      </c>
      <c r="I119" s="63">
        <v>35000</v>
      </c>
      <c r="J119" s="63">
        <v>35000</v>
      </c>
      <c r="K119" s="63">
        <v>35000</v>
      </c>
      <c r="L119" s="63">
        <v>35000</v>
      </c>
      <c r="M119" s="63">
        <v>35000</v>
      </c>
      <c r="N119" s="63">
        <v>35000</v>
      </c>
      <c r="O119" s="63">
        <v>35000</v>
      </c>
      <c r="P119" s="63">
        <v>35000</v>
      </c>
      <c r="Q119" s="63">
        <v>35000</v>
      </c>
      <c r="R119" s="63">
        <v>35000</v>
      </c>
      <c r="S119" s="63">
        <v>35000</v>
      </c>
    </row>
    <row r="120" spans="1:19" x14ac:dyDescent="0.2">
      <c r="G120" s="19"/>
      <c r="H120" s="3">
        <f t="shared" ref="H120:S120" si="15">SUM(H91:H119)</f>
        <v>837446</v>
      </c>
      <c r="I120" s="3">
        <f t="shared" si="15"/>
        <v>837446</v>
      </c>
      <c r="J120" s="3">
        <f t="shared" si="15"/>
        <v>837446</v>
      </c>
      <c r="K120" s="3">
        <f t="shared" si="15"/>
        <v>837446</v>
      </c>
      <c r="L120" s="3">
        <f t="shared" si="15"/>
        <v>790946</v>
      </c>
      <c r="M120" s="3">
        <f t="shared" si="15"/>
        <v>790946</v>
      </c>
      <c r="N120" s="3">
        <f t="shared" si="15"/>
        <v>790946</v>
      </c>
      <c r="O120" s="3">
        <f t="shared" si="15"/>
        <v>790946</v>
      </c>
      <c r="P120" s="3">
        <f t="shared" si="15"/>
        <v>790946</v>
      </c>
      <c r="Q120" s="3">
        <f t="shared" si="15"/>
        <v>790946</v>
      </c>
      <c r="R120" s="3">
        <f t="shared" si="15"/>
        <v>790946</v>
      </c>
      <c r="S120" s="3">
        <f t="shared" si="15"/>
        <v>790946</v>
      </c>
    </row>
    <row r="121" spans="1:19" x14ac:dyDescent="0.2">
      <c r="D121" s="1"/>
      <c r="E121" s="1"/>
      <c r="G121" s="6"/>
    </row>
    <row r="122" spans="1:19" x14ac:dyDescent="0.2">
      <c r="C122" s="18" t="s">
        <v>157</v>
      </c>
      <c r="E122" s="1"/>
      <c r="G122" s="6"/>
      <c r="H122" s="75">
        <f>850000-H120</f>
        <v>12554</v>
      </c>
      <c r="I122" s="75">
        <f t="shared" ref="I122:S122" si="16">850000-I120</f>
        <v>12554</v>
      </c>
      <c r="J122" s="75">
        <f t="shared" si="16"/>
        <v>12554</v>
      </c>
      <c r="K122" s="75">
        <f t="shared" si="16"/>
        <v>12554</v>
      </c>
      <c r="L122" s="75">
        <f t="shared" si="16"/>
        <v>59054</v>
      </c>
      <c r="M122" s="75">
        <f t="shared" si="16"/>
        <v>59054</v>
      </c>
      <c r="N122" s="75">
        <f t="shared" si="16"/>
        <v>59054</v>
      </c>
      <c r="O122" s="75">
        <f t="shared" si="16"/>
        <v>59054</v>
      </c>
      <c r="P122" s="75">
        <f t="shared" si="16"/>
        <v>59054</v>
      </c>
      <c r="Q122" s="75">
        <f t="shared" si="16"/>
        <v>59054</v>
      </c>
      <c r="R122" s="75">
        <f t="shared" si="16"/>
        <v>59054</v>
      </c>
      <c r="S122" s="75">
        <f t="shared" si="16"/>
        <v>59054</v>
      </c>
    </row>
    <row r="123" spans="1:19" x14ac:dyDescent="0.2">
      <c r="E123" s="1"/>
      <c r="G123" s="6"/>
    </row>
    <row r="124" spans="1:19" x14ac:dyDescent="0.2">
      <c r="C124" s="18" t="s">
        <v>155</v>
      </c>
      <c r="E124" s="1"/>
      <c r="F124" s="1"/>
      <c r="G124" s="6"/>
      <c r="H124" s="3">
        <f>H102+H104+H95+H113+H107</f>
        <v>87446</v>
      </c>
      <c r="I124" s="3">
        <f t="shared" ref="I124:Q124" si="17">I102+I104+I95+I113+I107+I93</f>
        <v>87446</v>
      </c>
      <c r="J124" s="3">
        <f t="shared" si="17"/>
        <v>87446</v>
      </c>
      <c r="K124" s="3">
        <f t="shared" si="17"/>
        <v>87446</v>
      </c>
      <c r="L124" s="3">
        <f t="shared" si="17"/>
        <v>87446</v>
      </c>
      <c r="M124" s="3">
        <f t="shared" si="17"/>
        <v>87446</v>
      </c>
      <c r="N124" s="3">
        <f t="shared" si="17"/>
        <v>87446</v>
      </c>
      <c r="O124" s="3">
        <f t="shared" si="17"/>
        <v>87446</v>
      </c>
      <c r="P124" s="3">
        <f t="shared" si="17"/>
        <v>87446</v>
      </c>
      <c r="Q124" s="3">
        <f t="shared" si="17"/>
        <v>87446</v>
      </c>
      <c r="R124" s="3">
        <f>R102+R104+R95+R113+R107+R93+R91+R111</f>
        <v>327446</v>
      </c>
      <c r="S124" s="3">
        <f>S102+S104+S95+S113+S107+S93+S91+S111</f>
        <v>327446</v>
      </c>
    </row>
    <row r="125" spans="1:19" x14ac:dyDescent="0.2">
      <c r="E125" s="1"/>
      <c r="G125" s="6"/>
    </row>
    <row r="126" spans="1:19" x14ac:dyDescent="0.2">
      <c r="C126" s="18" t="s">
        <v>156</v>
      </c>
      <c r="E126" s="1"/>
      <c r="G126" s="6"/>
      <c r="H126" s="3">
        <f t="shared" ref="H126:Q126" si="18">SUM(H91:H119)-(H102+H104+H95+H113+H107+H93)</f>
        <v>750000</v>
      </c>
      <c r="I126" s="3">
        <f t="shared" si="18"/>
        <v>750000</v>
      </c>
      <c r="J126" s="3">
        <f t="shared" si="18"/>
        <v>750000</v>
      </c>
      <c r="K126" s="3">
        <f t="shared" si="18"/>
        <v>750000</v>
      </c>
      <c r="L126" s="3">
        <f t="shared" si="18"/>
        <v>703500</v>
      </c>
      <c r="M126" s="3">
        <f t="shared" si="18"/>
        <v>703500</v>
      </c>
      <c r="N126" s="3">
        <f t="shared" si="18"/>
        <v>703500</v>
      </c>
      <c r="O126" s="3">
        <f t="shared" si="18"/>
        <v>703500</v>
      </c>
      <c r="P126" s="3">
        <f t="shared" si="18"/>
        <v>703500</v>
      </c>
      <c r="Q126" s="3">
        <f t="shared" si="18"/>
        <v>703500</v>
      </c>
      <c r="R126" s="3">
        <f>SUM(R91:R119)-(R102+R104+R95+R113+R107+R93+R111+R91)</f>
        <v>463500</v>
      </c>
      <c r="S126" s="3">
        <f>SUM(S91:S119)-(S102+S104+S95+S113+S107+S93+S111+S91)</f>
        <v>463500</v>
      </c>
    </row>
  </sheetData>
  <phoneticPr fontId="0" type="noConversion"/>
  <printOptions horizontalCentered="1"/>
  <pageMargins left="0.75" right="0.75" top="1" bottom="1" header="0.5" footer="0.5"/>
  <pageSetup paperSize="5" scale="57" fitToHeight="0" orientation="landscape" r:id="rId1"/>
  <headerFooter alignWithMargins="0">
    <oddHeader>&amp;L&amp;D&amp;CSan Juan Capacity 2001-2005
ROFR Rights</oddHeader>
  </headerFooter>
  <rowBreaks count="2" manualBreakCount="2">
    <brk id="45" max="30" man="1"/>
    <brk id="87" max="3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27"/>
  <sheetViews>
    <sheetView view="pageBreakPreview" zoomScale="60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8" width="10.7109375" customWidth="1"/>
    <col min="9" max="26" width="9.28515625" bestFit="1" customWidth="1"/>
  </cols>
  <sheetData>
    <row r="1" spans="1:68" x14ac:dyDescent="0.2">
      <c r="A1" s="101" t="s">
        <v>182</v>
      </c>
    </row>
    <row r="2" spans="1:68" x14ac:dyDescent="0.2">
      <c r="A2" s="101" t="s">
        <v>183</v>
      </c>
    </row>
    <row r="4" spans="1:68" x14ac:dyDescent="0.2">
      <c r="A4" t="s">
        <v>181</v>
      </c>
    </row>
    <row r="9" spans="1:68" x14ac:dyDescent="0.2">
      <c r="A9" s="7" t="s">
        <v>179</v>
      </c>
      <c r="B9" s="5"/>
      <c r="C9" s="5"/>
      <c r="D9" s="5"/>
      <c r="E9" s="5"/>
      <c r="F9" s="5"/>
      <c r="G9" s="5"/>
      <c r="H9" s="19"/>
    </row>
    <row r="10" spans="1:68" ht="13.5" thickBot="1" x14ac:dyDescent="0.25">
      <c r="B10" s="5"/>
      <c r="C10" s="5"/>
      <c r="D10" s="5"/>
      <c r="E10" s="5"/>
      <c r="F10" s="5"/>
      <c r="G10" s="5"/>
      <c r="H10" s="19"/>
    </row>
    <row r="11" spans="1:68" ht="13.5" thickBot="1" x14ac:dyDescent="0.25">
      <c r="B11" s="2" t="s">
        <v>2</v>
      </c>
      <c r="C11" t="s">
        <v>3</v>
      </c>
      <c r="D11" s="2" t="s">
        <v>151</v>
      </c>
      <c r="E11" t="s">
        <v>152</v>
      </c>
      <c r="F11" t="s">
        <v>64</v>
      </c>
      <c r="G11" t="s">
        <v>1</v>
      </c>
      <c r="H11" s="68" t="s">
        <v>154</v>
      </c>
      <c r="I11" s="25">
        <v>36892</v>
      </c>
      <c r="J11" s="25">
        <v>36923</v>
      </c>
      <c r="K11" s="25">
        <v>36951</v>
      </c>
      <c r="L11" s="25">
        <v>36982</v>
      </c>
      <c r="M11" s="25">
        <v>37012</v>
      </c>
      <c r="N11" s="25">
        <v>37043</v>
      </c>
      <c r="O11" s="25">
        <v>37073</v>
      </c>
      <c r="P11" s="25">
        <v>37104</v>
      </c>
      <c r="Q11" s="25">
        <v>37135</v>
      </c>
      <c r="R11" s="25">
        <v>37165</v>
      </c>
      <c r="S11" s="25">
        <v>37196</v>
      </c>
      <c r="T11" s="25">
        <v>37226</v>
      </c>
      <c r="U11" s="25">
        <v>37257</v>
      </c>
      <c r="V11" s="25">
        <v>37288</v>
      </c>
      <c r="W11" s="25">
        <v>37316</v>
      </c>
      <c r="X11" s="25">
        <v>37347</v>
      </c>
      <c r="Y11" s="25">
        <v>37377</v>
      </c>
      <c r="Z11" s="25">
        <v>37408</v>
      </c>
      <c r="AA11" s="25">
        <v>37438</v>
      </c>
      <c r="AB11" s="25">
        <v>37469</v>
      </c>
      <c r="AC11" s="25">
        <v>37500</v>
      </c>
      <c r="AD11" s="25">
        <v>37530</v>
      </c>
      <c r="AE11" s="25">
        <v>37561</v>
      </c>
      <c r="AF11" s="25">
        <v>37591</v>
      </c>
      <c r="AG11" s="25">
        <v>37622</v>
      </c>
      <c r="AH11" s="25">
        <v>37653</v>
      </c>
      <c r="AI11" s="25">
        <v>37681</v>
      </c>
      <c r="AJ11" s="25">
        <v>37712</v>
      </c>
      <c r="AK11" s="25">
        <v>37742</v>
      </c>
      <c r="AL11" s="25">
        <v>37773</v>
      </c>
      <c r="AM11" s="25">
        <v>37803</v>
      </c>
      <c r="AN11" s="25">
        <v>37834</v>
      </c>
      <c r="AO11" s="25">
        <v>37865</v>
      </c>
      <c r="AP11" s="25">
        <v>37895</v>
      </c>
      <c r="AQ11" s="25">
        <v>37926</v>
      </c>
      <c r="AR11" s="25">
        <v>37956</v>
      </c>
      <c r="AS11" s="25">
        <v>37987</v>
      </c>
      <c r="AT11" s="25">
        <v>38018</v>
      </c>
      <c r="AU11" s="25">
        <v>38047</v>
      </c>
      <c r="AV11" s="25">
        <v>38078</v>
      </c>
      <c r="AW11" s="25">
        <v>38108</v>
      </c>
      <c r="AX11" s="25">
        <v>38139</v>
      </c>
      <c r="AY11" s="25">
        <v>38169</v>
      </c>
      <c r="AZ11" s="25">
        <v>38200</v>
      </c>
      <c r="BA11" s="25">
        <v>38231</v>
      </c>
      <c r="BB11" s="25">
        <v>38261</v>
      </c>
      <c r="BC11" s="25">
        <v>38292</v>
      </c>
      <c r="BD11" s="25">
        <v>38322</v>
      </c>
      <c r="BE11" s="25">
        <v>38353</v>
      </c>
      <c r="BF11" s="25">
        <v>38384</v>
      </c>
      <c r="BG11" s="25">
        <v>38412</v>
      </c>
      <c r="BH11" s="25">
        <v>38443</v>
      </c>
      <c r="BI11" s="25">
        <v>38473</v>
      </c>
      <c r="BJ11" s="25">
        <v>38504</v>
      </c>
      <c r="BK11" s="25">
        <v>38534</v>
      </c>
      <c r="BL11" s="25">
        <v>38565</v>
      </c>
      <c r="BM11" s="25">
        <v>38596</v>
      </c>
      <c r="BN11" s="25">
        <v>38626</v>
      </c>
      <c r="BO11" s="25">
        <v>38657</v>
      </c>
      <c r="BP11" s="25">
        <v>38687</v>
      </c>
    </row>
    <row r="12" spans="1:68" ht="13.5" thickBot="1" x14ac:dyDescent="0.25">
      <c r="B12" s="19"/>
      <c r="C12" s="5"/>
      <c r="D12" s="19"/>
      <c r="E12" s="19"/>
      <c r="F12" s="19"/>
      <c r="G12" s="5"/>
      <c r="H12" s="19"/>
    </row>
    <row r="13" spans="1:68" ht="13.5" thickBot="1" x14ac:dyDescent="0.25">
      <c r="B13" s="5">
        <v>24924</v>
      </c>
      <c r="C13" s="5" t="s">
        <v>20</v>
      </c>
      <c r="D13" s="12">
        <v>25000</v>
      </c>
      <c r="E13" s="96">
        <v>35309</v>
      </c>
      <c r="F13" s="96">
        <v>38017</v>
      </c>
      <c r="G13" s="5" t="s">
        <v>5</v>
      </c>
      <c r="H13" s="97">
        <v>37652</v>
      </c>
      <c r="I13" s="65"/>
      <c r="K13" s="12">
        <v>25000</v>
      </c>
      <c r="L13" s="12">
        <v>25000</v>
      </c>
      <c r="M13" s="12">
        <v>25000</v>
      </c>
      <c r="N13" s="12">
        <v>25000</v>
      </c>
      <c r="O13" s="12">
        <v>25000</v>
      </c>
      <c r="P13" s="12">
        <v>25000</v>
      </c>
      <c r="Q13" s="12">
        <v>25000</v>
      </c>
      <c r="R13" s="12">
        <v>25000</v>
      </c>
      <c r="S13" s="12">
        <v>25000</v>
      </c>
      <c r="T13" s="12">
        <v>25000</v>
      </c>
      <c r="U13" s="12">
        <v>25000</v>
      </c>
      <c r="V13" s="12">
        <v>25000</v>
      </c>
      <c r="W13" s="12">
        <v>25000</v>
      </c>
      <c r="X13" s="12">
        <v>25000</v>
      </c>
      <c r="Y13" s="12">
        <v>25000</v>
      </c>
      <c r="Z13" s="12">
        <v>25000</v>
      </c>
      <c r="AA13" s="12">
        <v>25000</v>
      </c>
      <c r="AB13" s="12">
        <v>25000</v>
      </c>
      <c r="AC13" s="12">
        <v>25000</v>
      </c>
      <c r="AD13" s="12">
        <v>25000</v>
      </c>
      <c r="AE13" s="12">
        <v>25000</v>
      </c>
      <c r="AF13" s="12">
        <v>25000</v>
      </c>
      <c r="AG13" s="67">
        <v>25000</v>
      </c>
      <c r="AH13" s="12">
        <v>25000</v>
      </c>
      <c r="AI13" s="12">
        <v>25000</v>
      </c>
      <c r="AJ13" s="12">
        <v>25000</v>
      </c>
      <c r="AK13" s="12">
        <v>25000</v>
      </c>
      <c r="AL13" s="12">
        <v>25000</v>
      </c>
      <c r="AM13" s="12">
        <v>25000</v>
      </c>
      <c r="AN13" s="12">
        <v>25000</v>
      </c>
      <c r="AO13" s="12">
        <v>25000</v>
      </c>
      <c r="AP13" s="12">
        <v>25000</v>
      </c>
      <c r="AQ13" s="12">
        <v>25000</v>
      </c>
      <c r="AR13" s="12">
        <v>25000</v>
      </c>
      <c r="AS13" s="12">
        <v>25000</v>
      </c>
      <c r="AT13" s="99">
        <v>25000</v>
      </c>
      <c r="AU13" s="99">
        <v>25000</v>
      </c>
      <c r="AV13" s="99">
        <v>25000</v>
      </c>
      <c r="AW13" s="99">
        <v>25000</v>
      </c>
      <c r="AX13" s="99">
        <v>25000</v>
      </c>
      <c r="AY13" s="99">
        <v>25000</v>
      </c>
      <c r="AZ13" s="99">
        <v>25000</v>
      </c>
      <c r="BA13" s="99">
        <v>25000</v>
      </c>
      <c r="BB13" s="99">
        <v>25000</v>
      </c>
      <c r="BC13" s="99">
        <v>25000</v>
      </c>
      <c r="BD13" s="99">
        <v>25000</v>
      </c>
      <c r="BE13" s="99">
        <v>25000</v>
      </c>
      <c r="BF13" s="99">
        <v>25000</v>
      </c>
      <c r="BG13" s="99">
        <v>25000</v>
      </c>
      <c r="BH13" s="99">
        <v>25000</v>
      </c>
      <c r="BI13" s="99">
        <v>25000</v>
      </c>
      <c r="BJ13" s="99">
        <v>25000</v>
      </c>
      <c r="BK13" s="99">
        <v>25000</v>
      </c>
      <c r="BL13" s="99">
        <v>25000</v>
      </c>
      <c r="BM13" s="99">
        <v>25000</v>
      </c>
      <c r="BN13" s="99">
        <v>25000</v>
      </c>
      <c r="BO13" s="99">
        <v>25000</v>
      </c>
      <c r="BP13" s="99">
        <v>25000</v>
      </c>
    </row>
    <row r="14" spans="1:68" ht="13.5" thickBot="1" x14ac:dyDescent="0.25">
      <c r="B14" s="5">
        <v>24925</v>
      </c>
      <c r="C14" s="5" t="s">
        <v>26</v>
      </c>
      <c r="D14" s="12">
        <v>100000</v>
      </c>
      <c r="E14" s="96">
        <v>35309</v>
      </c>
      <c r="F14" s="96">
        <v>38017</v>
      </c>
      <c r="G14" s="5" t="s">
        <v>5</v>
      </c>
      <c r="H14" s="97">
        <v>37652</v>
      </c>
      <c r="K14" s="12">
        <v>100000</v>
      </c>
      <c r="L14" s="12">
        <v>100000</v>
      </c>
      <c r="M14" s="12">
        <v>100000</v>
      </c>
      <c r="N14" s="12">
        <v>100000</v>
      </c>
      <c r="O14" s="12">
        <v>100000</v>
      </c>
      <c r="P14" s="12">
        <v>100000</v>
      </c>
      <c r="Q14" s="12">
        <v>100000</v>
      </c>
      <c r="R14" s="12">
        <v>100000</v>
      </c>
      <c r="S14" s="12">
        <v>100000</v>
      </c>
      <c r="T14" s="12">
        <v>100000</v>
      </c>
      <c r="U14" s="12">
        <v>100000</v>
      </c>
      <c r="V14" s="12">
        <v>100000</v>
      </c>
      <c r="W14" s="12">
        <v>100000</v>
      </c>
      <c r="X14" s="12">
        <v>100000</v>
      </c>
      <c r="Y14" s="12">
        <v>100000</v>
      </c>
      <c r="Z14" s="12">
        <v>100000</v>
      </c>
      <c r="AA14" s="12">
        <v>100000</v>
      </c>
      <c r="AB14" s="12">
        <v>100000</v>
      </c>
      <c r="AC14" s="12">
        <v>100000</v>
      </c>
      <c r="AD14" s="12">
        <v>100000</v>
      </c>
      <c r="AE14" s="12">
        <v>100000</v>
      </c>
      <c r="AF14" s="12">
        <v>100000</v>
      </c>
      <c r="AG14" s="67">
        <v>100000</v>
      </c>
      <c r="AH14" s="12">
        <v>100000</v>
      </c>
      <c r="AI14" s="12">
        <v>100000</v>
      </c>
      <c r="AJ14" s="12">
        <v>100000</v>
      </c>
      <c r="AK14" s="12">
        <v>100000</v>
      </c>
      <c r="AL14" s="12">
        <v>100000</v>
      </c>
      <c r="AM14" s="12">
        <v>100000</v>
      </c>
      <c r="AN14" s="12">
        <v>100000</v>
      </c>
      <c r="AO14" s="12">
        <v>100000</v>
      </c>
      <c r="AP14" s="12">
        <v>100000</v>
      </c>
      <c r="AQ14" s="12">
        <v>100000</v>
      </c>
      <c r="AR14" s="12">
        <v>100000</v>
      </c>
      <c r="AS14" s="12">
        <v>100000</v>
      </c>
      <c r="AT14" s="99">
        <v>100000</v>
      </c>
      <c r="AU14" s="99">
        <v>100000</v>
      </c>
      <c r="AV14" s="99">
        <v>100000</v>
      </c>
      <c r="AW14" s="99">
        <v>100000</v>
      </c>
      <c r="AX14" s="99">
        <v>100000</v>
      </c>
      <c r="AY14" s="99">
        <v>100000</v>
      </c>
      <c r="AZ14" s="99">
        <v>100000</v>
      </c>
      <c r="BA14" s="99">
        <v>100000</v>
      </c>
      <c r="BB14" s="99">
        <v>100000</v>
      </c>
      <c r="BC14" s="99">
        <v>100000</v>
      </c>
      <c r="BD14" s="99">
        <v>100000</v>
      </c>
      <c r="BE14" s="99">
        <v>100000</v>
      </c>
      <c r="BF14" s="99">
        <v>100000</v>
      </c>
      <c r="BG14" s="99">
        <v>100000</v>
      </c>
      <c r="BH14" s="99">
        <v>100000</v>
      </c>
      <c r="BI14" s="99">
        <v>100000</v>
      </c>
      <c r="BJ14" s="99">
        <v>100000</v>
      </c>
      <c r="BK14" s="99">
        <v>100000</v>
      </c>
      <c r="BL14" s="99">
        <v>100000</v>
      </c>
      <c r="BM14" s="99">
        <v>100000</v>
      </c>
      <c r="BN14" s="99">
        <v>100000</v>
      </c>
      <c r="BO14" s="99">
        <v>100000</v>
      </c>
      <c r="BP14" s="99">
        <v>100000</v>
      </c>
    </row>
    <row r="15" spans="1:68" ht="13.5" thickBot="1" x14ac:dyDescent="0.25">
      <c r="B15" s="5">
        <v>24927</v>
      </c>
      <c r="C15" s="5" t="s">
        <v>27</v>
      </c>
      <c r="D15" s="12">
        <v>30000</v>
      </c>
      <c r="E15" s="96">
        <v>35309</v>
      </c>
      <c r="F15" s="96">
        <v>38748</v>
      </c>
      <c r="G15" s="5" t="s">
        <v>5</v>
      </c>
      <c r="H15" s="97">
        <v>38383</v>
      </c>
      <c r="K15" s="12">
        <v>30000</v>
      </c>
      <c r="L15" s="12">
        <v>30000</v>
      </c>
      <c r="M15" s="12">
        <v>30000</v>
      </c>
      <c r="N15" s="12">
        <v>30000</v>
      </c>
      <c r="O15" s="12">
        <v>30000</v>
      </c>
      <c r="P15" s="12">
        <v>30000</v>
      </c>
      <c r="Q15" s="12">
        <v>30000</v>
      </c>
      <c r="R15" s="12">
        <v>30000</v>
      </c>
      <c r="S15" s="12">
        <v>30000</v>
      </c>
      <c r="T15" s="12">
        <v>30000</v>
      </c>
      <c r="U15" s="12">
        <v>30000</v>
      </c>
      <c r="V15" s="12">
        <v>30000</v>
      </c>
      <c r="W15" s="12">
        <v>30000</v>
      </c>
      <c r="X15" s="12">
        <v>30000</v>
      </c>
      <c r="Y15" s="12">
        <v>30000</v>
      </c>
      <c r="Z15" s="12">
        <v>30000</v>
      </c>
      <c r="AA15" s="12">
        <v>30000</v>
      </c>
      <c r="AB15" s="12">
        <v>30000</v>
      </c>
      <c r="AC15" s="12">
        <v>30000</v>
      </c>
      <c r="AD15" s="12">
        <v>30000</v>
      </c>
      <c r="AE15" s="12">
        <v>30000</v>
      </c>
      <c r="AF15" s="12">
        <v>30000</v>
      </c>
      <c r="AG15" s="12">
        <v>30000</v>
      </c>
      <c r="AH15" s="12">
        <v>30000</v>
      </c>
      <c r="AI15" s="12">
        <v>30000</v>
      </c>
      <c r="AJ15" s="12">
        <v>30000</v>
      </c>
      <c r="AK15" s="12">
        <v>30000</v>
      </c>
      <c r="AL15" s="12">
        <v>30000</v>
      </c>
      <c r="AM15" s="12">
        <v>30000</v>
      </c>
      <c r="AN15" s="12">
        <v>30000</v>
      </c>
      <c r="AO15" s="12">
        <v>30000</v>
      </c>
      <c r="AP15" s="12">
        <v>30000</v>
      </c>
      <c r="AQ15" s="12">
        <v>30000</v>
      </c>
      <c r="AR15" s="12">
        <v>30000</v>
      </c>
      <c r="AS15" s="12">
        <v>30000</v>
      </c>
      <c r="AT15" s="12">
        <v>30000</v>
      </c>
      <c r="AU15" s="12">
        <v>30000</v>
      </c>
      <c r="AV15" s="12">
        <v>30000</v>
      </c>
      <c r="AW15" s="12">
        <v>30000</v>
      </c>
      <c r="AX15" s="12">
        <v>30000</v>
      </c>
      <c r="AY15" s="12">
        <v>30000</v>
      </c>
      <c r="AZ15" s="12">
        <v>30000</v>
      </c>
      <c r="BA15" s="12">
        <v>30000</v>
      </c>
      <c r="BB15" s="12">
        <v>30000</v>
      </c>
      <c r="BC15" s="12">
        <v>30000</v>
      </c>
      <c r="BD15" s="12">
        <v>30000</v>
      </c>
      <c r="BE15" s="67">
        <v>30000</v>
      </c>
      <c r="BF15" s="12">
        <v>30000</v>
      </c>
      <c r="BG15" s="12">
        <v>30000</v>
      </c>
      <c r="BH15" s="12">
        <v>30000</v>
      </c>
      <c r="BI15" s="12">
        <v>30000</v>
      </c>
      <c r="BJ15" s="12">
        <v>30000</v>
      </c>
      <c r="BK15" s="12">
        <v>30000</v>
      </c>
      <c r="BL15" s="12">
        <v>30000</v>
      </c>
      <c r="BM15" s="12">
        <v>30000</v>
      </c>
      <c r="BN15" s="12">
        <v>30000</v>
      </c>
      <c r="BO15" s="12">
        <v>30000</v>
      </c>
      <c r="BP15" s="12">
        <v>30000</v>
      </c>
    </row>
    <row r="16" spans="1:68" ht="13.5" thickBot="1" x14ac:dyDescent="0.25">
      <c r="B16" s="5">
        <v>25067</v>
      </c>
      <c r="C16" s="5" t="s">
        <v>28</v>
      </c>
      <c r="D16" s="12">
        <v>15000</v>
      </c>
      <c r="E16" s="96">
        <v>35309</v>
      </c>
      <c r="F16" s="96">
        <v>37225</v>
      </c>
      <c r="G16" s="5" t="s">
        <v>5</v>
      </c>
      <c r="H16" s="19" t="s">
        <v>80</v>
      </c>
      <c r="K16" s="12">
        <v>15000</v>
      </c>
      <c r="L16" s="12">
        <v>15000</v>
      </c>
      <c r="M16" s="12">
        <v>15000</v>
      </c>
      <c r="N16" s="12">
        <v>15000</v>
      </c>
      <c r="O16" s="12">
        <v>15000</v>
      </c>
      <c r="P16" s="12">
        <v>15000</v>
      </c>
      <c r="Q16" s="12">
        <v>15000</v>
      </c>
      <c r="R16" s="12">
        <v>15000</v>
      </c>
      <c r="S16" s="12">
        <v>15000</v>
      </c>
    </row>
    <row r="17" spans="2:68" ht="13.5" thickBot="1" x14ac:dyDescent="0.25">
      <c r="B17" s="5">
        <v>25397</v>
      </c>
      <c r="C17" s="5" t="s">
        <v>16</v>
      </c>
      <c r="D17" s="12">
        <v>10000</v>
      </c>
      <c r="E17" s="96">
        <v>35886</v>
      </c>
      <c r="F17" s="96">
        <v>37711</v>
      </c>
      <c r="G17" s="5" t="s">
        <v>5</v>
      </c>
      <c r="H17" s="97">
        <v>37346</v>
      </c>
      <c r="K17" s="12">
        <v>10000</v>
      </c>
      <c r="L17" s="12">
        <v>10000</v>
      </c>
      <c r="M17" s="12">
        <v>10000</v>
      </c>
      <c r="N17" s="12">
        <v>10000</v>
      </c>
      <c r="O17" s="12">
        <v>10000</v>
      </c>
      <c r="P17" s="12">
        <v>10000</v>
      </c>
      <c r="Q17" s="12">
        <v>10000</v>
      </c>
      <c r="R17" s="12">
        <v>10000</v>
      </c>
      <c r="S17" s="12">
        <v>10000</v>
      </c>
      <c r="T17" s="12">
        <v>10000</v>
      </c>
      <c r="U17" s="12">
        <v>10000</v>
      </c>
      <c r="V17" s="12">
        <v>10000</v>
      </c>
      <c r="W17" s="67">
        <v>10000</v>
      </c>
      <c r="X17" s="12">
        <v>10000</v>
      </c>
      <c r="Y17" s="12">
        <v>10000</v>
      </c>
      <c r="Z17" s="12">
        <v>10000</v>
      </c>
      <c r="AA17" s="12">
        <v>10000</v>
      </c>
      <c r="AB17" s="12">
        <v>10000</v>
      </c>
      <c r="AC17" s="12">
        <v>10000</v>
      </c>
      <c r="AD17" s="12">
        <v>10000</v>
      </c>
      <c r="AE17" s="12">
        <v>10000</v>
      </c>
      <c r="AF17" s="12">
        <v>10000</v>
      </c>
      <c r="AG17" s="12">
        <v>10000</v>
      </c>
      <c r="AH17" s="12">
        <v>10000</v>
      </c>
      <c r="AI17" s="12">
        <v>10000</v>
      </c>
      <c r="AJ17" s="99">
        <v>10000</v>
      </c>
      <c r="AK17" s="99">
        <v>10000</v>
      </c>
      <c r="AL17" s="99">
        <v>10000</v>
      </c>
      <c r="AM17" s="99">
        <v>10000</v>
      </c>
      <c r="AN17" s="99">
        <v>10000</v>
      </c>
      <c r="AO17" s="99">
        <v>10000</v>
      </c>
      <c r="AP17" s="99">
        <v>10000</v>
      </c>
      <c r="AQ17" s="99">
        <v>10000</v>
      </c>
      <c r="AR17" s="99">
        <v>10000</v>
      </c>
      <c r="AS17" s="99">
        <v>10000</v>
      </c>
      <c r="AT17" s="99">
        <v>10000</v>
      </c>
      <c r="AU17" s="99">
        <v>10000</v>
      </c>
      <c r="AV17" s="99">
        <v>10000</v>
      </c>
      <c r="AW17" s="99">
        <v>10000</v>
      </c>
      <c r="AX17" s="99">
        <v>10000</v>
      </c>
      <c r="AY17" s="99">
        <v>10000</v>
      </c>
      <c r="AZ17" s="99">
        <v>10000</v>
      </c>
      <c r="BA17" s="99">
        <v>10000</v>
      </c>
      <c r="BB17" s="99">
        <v>10000</v>
      </c>
      <c r="BC17" s="99">
        <v>10000</v>
      </c>
      <c r="BD17" s="99">
        <v>10000</v>
      </c>
      <c r="BE17" s="99">
        <v>10000</v>
      </c>
      <c r="BF17" s="99">
        <v>10000</v>
      </c>
      <c r="BG17" s="99">
        <v>10000</v>
      </c>
      <c r="BH17" s="99">
        <v>10000</v>
      </c>
      <c r="BI17" s="99">
        <v>10000</v>
      </c>
      <c r="BJ17" s="99">
        <v>10000</v>
      </c>
      <c r="BK17" s="99">
        <v>10000</v>
      </c>
      <c r="BL17" s="99">
        <v>10000</v>
      </c>
      <c r="BM17" s="99">
        <v>10000</v>
      </c>
      <c r="BN17" s="99">
        <v>10000</v>
      </c>
      <c r="BO17" s="99">
        <v>10000</v>
      </c>
      <c r="BP17" s="99">
        <v>10000</v>
      </c>
    </row>
    <row r="18" spans="2:68" ht="13.5" thickBot="1" x14ac:dyDescent="0.25">
      <c r="B18" s="5">
        <v>26044</v>
      </c>
      <c r="C18" s="5" t="s">
        <v>31</v>
      </c>
      <c r="D18" s="12">
        <v>85000</v>
      </c>
      <c r="E18" s="96">
        <v>35886</v>
      </c>
      <c r="F18" s="96">
        <v>37925</v>
      </c>
      <c r="G18" s="5" t="s">
        <v>5</v>
      </c>
      <c r="H18" s="97">
        <v>37560</v>
      </c>
      <c r="K18" s="12">
        <v>85000</v>
      </c>
      <c r="L18" s="12">
        <v>85000</v>
      </c>
      <c r="M18" s="12">
        <v>85000</v>
      </c>
      <c r="N18" s="12">
        <v>85000</v>
      </c>
      <c r="O18" s="12">
        <v>85000</v>
      </c>
      <c r="P18" s="12">
        <v>85000</v>
      </c>
      <c r="Q18" s="12">
        <v>85000</v>
      </c>
      <c r="R18" s="12">
        <v>85000</v>
      </c>
      <c r="S18" s="12">
        <v>85000</v>
      </c>
      <c r="T18" s="12">
        <v>85000</v>
      </c>
      <c r="U18" s="12">
        <v>85000</v>
      </c>
      <c r="V18" s="12">
        <v>85000</v>
      </c>
      <c r="W18" s="12">
        <v>85000</v>
      </c>
      <c r="X18" s="12">
        <v>85000</v>
      </c>
      <c r="Y18" s="12">
        <v>85000</v>
      </c>
      <c r="Z18" s="12">
        <v>85000</v>
      </c>
      <c r="AA18" s="12">
        <v>85000</v>
      </c>
      <c r="AB18" s="12">
        <v>85000</v>
      </c>
      <c r="AC18" s="12">
        <v>85000</v>
      </c>
      <c r="AD18" s="67">
        <v>85000</v>
      </c>
      <c r="AE18" s="12">
        <v>85000</v>
      </c>
      <c r="AF18" s="12">
        <v>85000</v>
      </c>
      <c r="AG18" s="12">
        <v>85000</v>
      </c>
      <c r="AH18" s="12">
        <v>85000</v>
      </c>
      <c r="AI18" s="12">
        <v>85000</v>
      </c>
      <c r="AJ18" s="12">
        <v>85000</v>
      </c>
      <c r="AK18" s="12">
        <v>85000</v>
      </c>
      <c r="AL18" s="12">
        <v>85000</v>
      </c>
      <c r="AM18" s="12">
        <v>85000</v>
      </c>
      <c r="AN18" s="12">
        <v>85000</v>
      </c>
      <c r="AO18" s="12">
        <v>85000</v>
      </c>
      <c r="AP18" s="12">
        <v>85000</v>
      </c>
      <c r="AQ18" s="99">
        <v>85000</v>
      </c>
      <c r="AR18" s="99">
        <v>85000</v>
      </c>
      <c r="AS18" s="99">
        <v>85000</v>
      </c>
      <c r="AT18" s="99">
        <v>85000</v>
      </c>
      <c r="AU18" s="99">
        <v>85000</v>
      </c>
      <c r="AV18" s="99">
        <v>85000</v>
      </c>
      <c r="AW18" s="99">
        <v>85000</v>
      </c>
      <c r="AX18" s="99">
        <v>85000</v>
      </c>
      <c r="AY18" s="99">
        <v>85000</v>
      </c>
      <c r="AZ18" s="99">
        <v>85000</v>
      </c>
      <c r="BA18" s="99">
        <v>85000</v>
      </c>
      <c r="BB18" s="99">
        <v>85000</v>
      </c>
      <c r="BC18" s="99">
        <v>85000</v>
      </c>
      <c r="BD18" s="99">
        <v>85000</v>
      </c>
      <c r="BE18" s="99">
        <v>85000</v>
      </c>
      <c r="BF18" s="99">
        <v>85000</v>
      </c>
      <c r="BG18" s="99">
        <v>85000</v>
      </c>
      <c r="BH18" s="99">
        <v>85000</v>
      </c>
      <c r="BI18" s="99">
        <v>85000</v>
      </c>
      <c r="BJ18" s="99">
        <v>85000</v>
      </c>
      <c r="BK18" s="99">
        <v>85000</v>
      </c>
      <c r="BL18" s="99">
        <v>85000</v>
      </c>
      <c r="BM18" s="99">
        <v>85000</v>
      </c>
      <c r="BN18" s="99">
        <v>85000</v>
      </c>
      <c r="BO18" s="99">
        <v>85000</v>
      </c>
      <c r="BP18" s="99">
        <v>85000</v>
      </c>
    </row>
    <row r="19" spans="2:68" ht="13.5" thickBot="1" x14ac:dyDescent="0.25">
      <c r="B19" s="5">
        <v>26436</v>
      </c>
      <c r="C19" s="5" t="s">
        <v>31</v>
      </c>
      <c r="D19" s="12">
        <v>59000</v>
      </c>
      <c r="E19" s="96">
        <v>36100</v>
      </c>
      <c r="F19" s="96">
        <v>37925</v>
      </c>
      <c r="G19" s="5" t="s">
        <v>5</v>
      </c>
      <c r="H19" s="97">
        <v>37560</v>
      </c>
      <c r="K19" s="12">
        <v>59000</v>
      </c>
      <c r="L19" s="12">
        <v>59000</v>
      </c>
      <c r="M19" s="12">
        <v>59000</v>
      </c>
      <c r="N19" s="12">
        <v>59000</v>
      </c>
      <c r="O19" s="12">
        <v>59000</v>
      </c>
      <c r="P19" s="12">
        <v>59000</v>
      </c>
      <c r="Q19" s="12">
        <v>59000</v>
      </c>
      <c r="R19" s="12">
        <v>59000</v>
      </c>
      <c r="S19" s="12">
        <v>59000</v>
      </c>
      <c r="T19" s="12">
        <v>59000</v>
      </c>
      <c r="U19" s="12">
        <v>59000</v>
      </c>
      <c r="V19" s="12">
        <v>59000</v>
      </c>
      <c r="W19" s="12">
        <v>59000</v>
      </c>
      <c r="X19" s="12">
        <v>59000</v>
      </c>
      <c r="Y19" s="12">
        <v>59000</v>
      </c>
      <c r="Z19" s="12">
        <v>59000</v>
      </c>
      <c r="AA19" s="12">
        <v>59000</v>
      </c>
      <c r="AB19" s="12">
        <v>59000</v>
      </c>
      <c r="AC19" s="12">
        <v>59000</v>
      </c>
      <c r="AD19" s="67">
        <v>59000</v>
      </c>
      <c r="AE19" s="12">
        <v>59000</v>
      </c>
      <c r="AF19" s="12">
        <v>59000</v>
      </c>
      <c r="AG19" s="12">
        <v>59000</v>
      </c>
      <c r="AH19" s="12">
        <v>59000</v>
      </c>
      <c r="AI19" s="12">
        <v>59000</v>
      </c>
      <c r="AJ19" s="12">
        <v>59000</v>
      </c>
      <c r="AK19" s="12">
        <v>59000</v>
      </c>
      <c r="AL19" s="12">
        <v>59000</v>
      </c>
      <c r="AM19" s="12">
        <v>59000</v>
      </c>
      <c r="AN19" s="12">
        <v>59000</v>
      </c>
      <c r="AO19" s="12">
        <v>59000</v>
      </c>
      <c r="AP19" s="12">
        <v>59000</v>
      </c>
      <c r="AQ19" s="99">
        <v>59000</v>
      </c>
      <c r="AR19" s="99">
        <v>59000</v>
      </c>
      <c r="AS19" s="99">
        <v>59000</v>
      </c>
      <c r="AT19" s="99">
        <v>59000</v>
      </c>
      <c r="AU19" s="99">
        <v>59000</v>
      </c>
      <c r="AV19" s="99">
        <v>59000</v>
      </c>
      <c r="AW19" s="99">
        <v>59000</v>
      </c>
      <c r="AX19" s="99">
        <v>59000</v>
      </c>
      <c r="AY19" s="99">
        <v>59000</v>
      </c>
      <c r="AZ19" s="99">
        <v>59000</v>
      </c>
      <c r="BA19" s="99">
        <v>59000</v>
      </c>
      <c r="BB19" s="99">
        <v>59000</v>
      </c>
      <c r="BC19" s="99">
        <v>59000</v>
      </c>
      <c r="BD19" s="99">
        <v>59000</v>
      </c>
      <c r="BE19" s="99">
        <v>59000</v>
      </c>
      <c r="BF19" s="99">
        <v>59000</v>
      </c>
      <c r="BG19" s="99">
        <v>59000</v>
      </c>
      <c r="BH19" s="99">
        <v>59000</v>
      </c>
      <c r="BI19" s="99">
        <v>59000</v>
      </c>
      <c r="BJ19" s="99">
        <v>59000</v>
      </c>
      <c r="BK19" s="99">
        <v>59000</v>
      </c>
      <c r="BL19" s="99">
        <v>59000</v>
      </c>
      <c r="BM19" s="99">
        <v>59000</v>
      </c>
      <c r="BN19" s="99">
        <v>59000</v>
      </c>
      <c r="BO19" s="99">
        <v>59000</v>
      </c>
      <c r="BP19" s="99">
        <v>59000</v>
      </c>
    </row>
    <row r="20" spans="2:68" ht="13.5" thickBot="1" x14ac:dyDescent="0.25">
      <c r="B20" s="5">
        <v>27342</v>
      </c>
      <c r="C20" s="5" t="s">
        <v>40</v>
      </c>
      <c r="D20" s="12">
        <v>30000</v>
      </c>
      <c r="E20" s="96">
        <v>36892</v>
      </c>
      <c r="F20" s="96">
        <v>37256</v>
      </c>
      <c r="G20" s="5" t="s">
        <v>5</v>
      </c>
      <c r="H20" s="97">
        <v>37072</v>
      </c>
      <c r="K20" s="12">
        <v>30000</v>
      </c>
      <c r="L20" s="12">
        <v>30000</v>
      </c>
      <c r="M20" s="12">
        <v>30000</v>
      </c>
      <c r="N20" s="67">
        <v>30000</v>
      </c>
      <c r="O20" s="12">
        <v>30000</v>
      </c>
      <c r="P20" s="12">
        <v>30000</v>
      </c>
      <c r="Q20" s="12">
        <v>30000</v>
      </c>
      <c r="R20" s="12">
        <v>30000</v>
      </c>
      <c r="S20" s="12">
        <v>30000</v>
      </c>
      <c r="T20" s="12">
        <v>30000</v>
      </c>
      <c r="U20" s="99">
        <v>30000</v>
      </c>
      <c r="V20" s="99">
        <v>30000</v>
      </c>
      <c r="W20" s="99">
        <v>30000</v>
      </c>
      <c r="X20" s="99">
        <v>30000</v>
      </c>
      <c r="Y20" s="99">
        <v>30000</v>
      </c>
      <c r="Z20" s="99">
        <v>30000</v>
      </c>
      <c r="AA20" s="99">
        <v>30000</v>
      </c>
      <c r="AB20" s="99">
        <v>30000</v>
      </c>
      <c r="AC20" s="99">
        <v>30000</v>
      </c>
      <c r="AD20" s="99">
        <v>30000</v>
      </c>
      <c r="AE20" s="99">
        <v>30000</v>
      </c>
      <c r="AF20" s="99">
        <v>30000</v>
      </c>
      <c r="AG20" s="99">
        <v>30000</v>
      </c>
      <c r="AH20" s="99">
        <v>30000</v>
      </c>
      <c r="AI20" s="99">
        <v>30000</v>
      </c>
      <c r="AJ20" s="99">
        <v>30000</v>
      </c>
      <c r="AK20" s="99">
        <v>30000</v>
      </c>
      <c r="AL20" s="99">
        <v>30000</v>
      </c>
      <c r="AM20" s="99">
        <v>30000</v>
      </c>
      <c r="AN20" s="99">
        <v>30000</v>
      </c>
      <c r="AO20" s="99">
        <v>30000</v>
      </c>
      <c r="AP20" s="99">
        <v>30000</v>
      </c>
      <c r="AQ20" s="99">
        <v>30000</v>
      </c>
      <c r="AR20" s="99">
        <v>30000</v>
      </c>
      <c r="AS20" s="99">
        <v>30000</v>
      </c>
      <c r="AT20" s="99">
        <v>30000</v>
      </c>
      <c r="AU20" s="99">
        <v>30000</v>
      </c>
      <c r="AV20" s="99">
        <v>30000</v>
      </c>
      <c r="AW20" s="99">
        <v>30000</v>
      </c>
      <c r="AX20" s="99">
        <v>30000</v>
      </c>
      <c r="AY20" s="99">
        <v>30000</v>
      </c>
      <c r="AZ20" s="99">
        <v>30000</v>
      </c>
      <c r="BA20" s="99">
        <v>30000</v>
      </c>
      <c r="BB20" s="99">
        <v>30000</v>
      </c>
      <c r="BC20" s="99">
        <v>30000</v>
      </c>
      <c r="BD20" s="99">
        <v>30000</v>
      </c>
      <c r="BE20" s="99">
        <v>30000</v>
      </c>
      <c r="BF20" s="99">
        <v>30000</v>
      </c>
      <c r="BG20" s="99">
        <v>30000</v>
      </c>
      <c r="BH20" s="99">
        <v>30000</v>
      </c>
      <c r="BI20" s="99">
        <v>30000</v>
      </c>
      <c r="BJ20" s="99">
        <v>30000</v>
      </c>
      <c r="BK20" s="99">
        <v>30000</v>
      </c>
      <c r="BL20" s="99">
        <v>30000</v>
      </c>
      <c r="BM20" s="99">
        <v>30000</v>
      </c>
      <c r="BN20" s="99">
        <v>30000</v>
      </c>
      <c r="BO20" s="99">
        <v>30000</v>
      </c>
      <c r="BP20" s="99">
        <v>30000</v>
      </c>
    </row>
    <row r="21" spans="2:68" ht="13.5" thickBot="1" x14ac:dyDescent="0.25">
      <c r="B21" s="5">
        <v>27370</v>
      </c>
      <c r="C21" s="5" t="s">
        <v>54</v>
      </c>
      <c r="D21" s="12">
        <v>22000</v>
      </c>
      <c r="E21" s="96">
        <v>36892</v>
      </c>
      <c r="F21" s="96">
        <v>37256</v>
      </c>
      <c r="G21" s="5" t="s">
        <v>5</v>
      </c>
      <c r="H21" s="97">
        <v>37072</v>
      </c>
      <c r="K21" s="12">
        <v>22000</v>
      </c>
      <c r="L21" s="12">
        <v>22000</v>
      </c>
      <c r="M21" s="12">
        <v>22000</v>
      </c>
      <c r="N21" s="67">
        <v>22000</v>
      </c>
      <c r="O21" s="12">
        <v>22000</v>
      </c>
      <c r="P21" s="12">
        <v>22000</v>
      </c>
      <c r="Q21" s="12">
        <v>22000</v>
      </c>
      <c r="R21" s="12">
        <v>22000</v>
      </c>
      <c r="S21" s="12">
        <v>22000</v>
      </c>
      <c r="T21" s="12">
        <v>22000</v>
      </c>
      <c r="U21" s="99">
        <v>22000</v>
      </c>
      <c r="V21" s="99">
        <v>22000</v>
      </c>
      <c r="W21" s="99">
        <v>22000</v>
      </c>
      <c r="X21" s="99">
        <v>22000</v>
      </c>
      <c r="Y21" s="99">
        <v>22000</v>
      </c>
      <c r="Z21" s="99">
        <v>22000</v>
      </c>
      <c r="AA21" s="99">
        <v>22000</v>
      </c>
      <c r="AB21" s="99">
        <v>22000</v>
      </c>
      <c r="AC21" s="99">
        <v>22000</v>
      </c>
      <c r="AD21" s="99">
        <v>22000</v>
      </c>
      <c r="AE21" s="99">
        <v>22000</v>
      </c>
      <c r="AF21" s="99">
        <v>22000</v>
      </c>
      <c r="AG21" s="99">
        <v>22000</v>
      </c>
      <c r="AH21" s="99">
        <v>22000</v>
      </c>
      <c r="AI21" s="99">
        <v>22000</v>
      </c>
      <c r="AJ21" s="99">
        <v>22000</v>
      </c>
      <c r="AK21" s="99">
        <v>22000</v>
      </c>
      <c r="AL21" s="99">
        <v>22000</v>
      </c>
      <c r="AM21" s="99">
        <v>22000</v>
      </c>
      <c r="AN21" s="99">
        <v>22000</v>
      </c>
      <c r="AO21" s="99">
        <v>22000</v>
      </c>
      <c r="AP21" s="99">
        <v>22000</v>
      </c>
      <c r="AQ21" s="99">
        <v>22000</v>
      </c>
      <c r="AR21" s="99">
        <v>22000</v>
      </c>
      <c r="AS21" s="99">
        <v>22000</v>
      </c>
      <c r="AT21" s="99">
        <v>22000</v>
      </c>
      <c r="AU21" s="99">
        <v>22000</v>
      </c>
      <c r="AV21" s="99">
        <v>22000</v>
      </c>
      <c r="AW21" s="99">
        <v>22000</v>
      </c>
      <c r="AX21" s="99">
        <v>22000</v>
      </c>
      <c r="AY21" s="99">
        <v>22000</v>
      </c>
      <c r="AZ21" s="99">
        <v>22000</v>
      </c>
      <c r="BA21" s="99">
        <v>22000</v>
      </c>
      <c r="BB21" s="99">
        <v>22000</v>
      </c>
      <c r="BC21" s="99">
        <v>22000</v>
      </c>
      <c r="BD21" s="99">
        <v>22000</v>
      </c>
      <c r="BE21" s="99">
        <v>22000</v>
      </c>
      <c r="BF21" s="99">
        <v>22000</v>
      </c>
      <c r="BG21" s="99">
        <v>22000</v>
      </c>
      <c r="BH21" s="99">
        <v>22000</v>
      </c>
      <c r="BI21" s="99">
        <v>22000</v>
      </c>
      <c r="BJ21" s="99">
        <v>22000</v>
      </c>
      <c r="BK21" s="99">
        <v>22000</v>
      </c>
      <c r="BL21" s="99">
        <v>22000</v>
      </c>
      <c r="BM21" s="99">
        <v>22000</v>
      </c>
      <c r="BN21" s="99">
        <v>22000</v>
      </c>
      <c r="BO21" s="99">
        <v>22000</v>
      </c>
      <c r="BP21" s="99">
        <v>22000</v>
      </c>
    </row>
    <row r="22" spans="2:68" x14ac:dyDescent="0.2">
      <c r="B22" s="5">
        <v>24568</v>
      </c>
      <c r="C22" s="5" t="s">
        <v>19</v>
      </c>
      <c r="D22" s="12">
        <v>32000</v>
      </c>
      <c r="E22" s="96">
        <v>35400</v>
      </c>
      <c r="F22" s="96">
        <v>37256</v>
      </c>
      <c r="G22" s="5" t="s">
        <v>5</v>
      </c>
      <c r="H22" s="19" t="s">
        <v>80</v>
      </c>
      <c r="K22" s="12">
        <v>32000</v>
      </c>
      <c r="L22" s="12">
        <v>32000</v>
      </c>
      <c r="M22" s="12">
        <v>32000</v>
      </c>
      <c r="N22" s="12">
        <v>32000</v>
      </c>
      <c r="O22" s="12">
        <v>32000</v>
      </c>
      <c r="P22" s="12">
        <v>32000</v>
      </c>
      <c r="Q22" s="12">
        <v>32000</v>
      </c>
      <c r="R22" s="12">
        <v>32000</v>
      </c>
      <c r="S22" s="12">
        <v>32000</v>
      </c>
      <c r="T22" s="12">
        <v>32000</v>
      </c>
    </row>
    <row r="23" spans="2:68" x14ac:dyDescent="0.2">
      <c r="B23" s="5">
        <v>24654</v>
      </c>
      <c r="C23" s="5" t="s">
        <v>20</v>
      </c>
      <c r="D23" s="12">
        <v>8000</v>
      </c>
      <c r="E23" s="96">
        <v>35400</v>
      </c>
      <c r="F23" s="96">
        <v>37256</v>
      </c>
      <c r="G23" s="5" t="s">
        <v>5</v>
      </c>
      <c r="H23" s="19" t="s">
        <v>80</v>
      </c>
      <c r="K23" s="12">
        <v>8000</v>
      </c>
      <c r="L23" s="12">
        <v>8000</v>
      </c>
      <c r="M23" s="12">
        <v>8000</v>
      </c>
      <c r="N23" s="12">
        <v>8000</v>
      </c>
      <c r="O23" s="12">
        <v>8000</v>
      </c>
      <c r="P23" s="12">
        <v>8000</v>
      </c>
      <c r="Q23" s="12">
        <v>8000</v>
      </c>
      <c r="R23" s="12">
        <v>8000</v>
      </c>
      <c r="S23" s="12">
        <v>8000</v>
      </c>
      <c r="T23" s="12">
        <v>8000</v>
      </c>
    </row>
    <row r="24" spans="2:68" x14ac:dyDescent="0.2">
      <c r="B24" s="5">
        <v>25071</v>
      </c>
      <c r="C24" s="5" t="s">
        <v>54</v>
      </c>
      <c r="D24" s="12">
        <v>60000</v>
      </c>
      <c r="E24" s="96">
        <v>35400</v>
      </c>
      <c r="F24" s="96">
        <v>39782</v>
      </c>
      <c r="G24" s="5" t="s">
        <v>5</v>
      </c>
      <c r="H24" s="97">
        <v>39416</v>
      </c>
      <c r="I24" s="76"/>
      <c r="J24" s="76"/>
      <c r="K24" s="100">
        <v>60000</v>
      </c>
      <c r="L24" s="100">
        <v>60000</v>
      </c>
      <c r="M24" s="100">
        <v>60000</v>
      </c>
      <c r="N24" s="100">
        <v>60000</v>
      </c>
      <c r="O24" s="100">
        <v>60000</v>
      </c>
      <c r="P24" s="100">
        <v>60000</v>
      </c>
      <c r="Q24" s="100">
        <v>60000</v>
      </c>
      <c r="R24" s="100">
        <v>60000</v>
      </c>
      <c r="S24" s="100">
        <v>60000</v>
      </c>
      <c r="T24" s="100">
        <v>60000</v>
      </c>
      <c r="U24" s="100">
        <v>60000</v>
      </c>
      <c r="V24" s="100">
        <v>60000</v>
      </c>
      <c r="W24" s="100">
        <v>60000</v>
      </c>
      <c r="X24" s="100">
        <v>60000</v>
      </c>
      <c r="Y24" s="100">
        <v>60000</v>
      </c>
      <c r="Z24" s="100">
        <v>60000</v>
      </c>
      <c r="AA24" s="100">
        <v>60000</v>
      </c>
      <c r="AB24" s="100">
        <v>60000</v>
      </c>
      <c r="AC24" s="100">
        <v>60000</v>
      </c>
      <c r="AD24" s="100">
        <v>60000</v>
      </c>
      <c r="AE24" s="100">
        <v>60000</v>
      </c>
      <c r="AF24" s="100">
        <v>60000</v>
      </c>
      <c r="AG24" s="100">
        <v>60000</v>
      </c>
      <c r="AH24" s="100">
        <v>60000</v>
      </c>
      <c r="AI24" s="100">
        <v>60000</v>
      </c>
      <c r="AJ24" s="100">
        <v>60000</v>
      </c>
      <c r="AK24" s="100">
        <v>60000</v>
      </c>
      <c r="AL24" s="100">
        <v>60000</v>
      </c>
      <c r="AM24" s="100">
        <v>60000</v>
      </c>
      <c r="AN24" s="100">
        <v>60000</v>
      </c>
      <c r="AO24" s="100">
        <v>60000</v>
      </c>
      <c r="AP24" s="100">
        <v>60000</v>
      </c>
      <c r="AQ24" s="100">
        <v>60000</v>
      </c>
      <c r="AR24" s="100">
        <v>60000</v>
      </c>
      <c r="AS24" s="100">
        <v>60000</v>
      </c>
      <c r="AT24" s="100">
        <v>60000</v>
      </c>
      <c r="AU24" s="100">
        <v>60000</v>
      </c>
      <c r="AV24" s="100">
        <v>60000</v>
      </c>
      <c r="AW24" s="100">
        <v>60000</v>
      </c>
      <c r="AX24" s="100">
        <v>60000</v>
      </c>
      <c r="AY24" s="100">
        <v>60000</v>
      </c>
      <c r="AZ24" s="100">
        <v>60000</v>
      </c>
      <c r="BA24" s="100">
        <v>60000</v>
      </c>
      <c r="BB24" s="100">
        <v>60000</v>
      </c>
      <c r="BC24" s="100">
        <v>60000</v>
      </c>
      <c r="BD24" s="100">
        <v>60000</v>
      </c>
      <c r="BE24" s="100">
        <v>60000</v>
      </c>
      <c r="BF24" s="100">
        <v>60000</v>
      </c>
      <c r="BG24" s="100">
        <v>60000</v>
      </c>
      <c r="BH24" s="100">
        <v>60000</v>
      </c>
      <c r="BI24" s="100">
        <v>60000</v>
      </c>
      <c r="BJ24" s="100">
        <v>60000</v>
      </c>
      <c r="BK24" s="100">
        <v>60000</v>
      </c>
      <c r="BL24" s="100">
        <v>60000</v>
      </c>
      <c r="BM24" s="100">
        <v>60000</v>
      </c>
      <c r="BN24" s="100">
        <v>60000</v>
      </c>
      <c r="BO24" s="100">
        <v>60000</v>
      </c>
      <c r="BP24" s="100">
        <v>60000</v>
      </c>
    </row>
    <row r="25" spans="2:68" x14ac:dyDescent="0.2">
      <c r="B25" s="5"/>
      <c r="C25" s="5"/>
      <c r="D25" s="5"/>
      <c r="E25" s="5"/>
      <c r="F25" s="5"/>
      <c r="G25" s="5"/>
      <c r="H25" s="5"/>
      <c r="K25" s="3">
        <f t="shared" ref="K25:BP25" si="0">SUM(K13:K24)</f>
        <v>476000</v>
      </c>
      <c r="L25" s="3">
        <f t="shared" si="0"/>
        <v>476000</v>
      </c>
      <c r="M25" s="3">
        <f t="shared" si="0"/>
        <v>476000</v>
      </c>
      <c r="N25" s="3">
        <f t="shared" si="0"/>
        <v>476000</v>
      </c>
      <c r="O25" s="3">
        <f t="shared" si="0"/>
        <v>476000</v>
      </c>
      <c r="P25" s="3">
        <f t="shared" si="0"/>
        <v>476000</v>
      </c>
      <c r="Q25" s="3">
        <f t="shared" si="0"/>
        <v>476000</v>
      </c>
      <c r="R25" s="3">
        <f t="shared" si="0"/>
        <v>476000</v>
      </c>
      <c r="S25" s="3">
        <f t="shared" si="0"/>
        <v>476000</v>
      </c>
      <c r="T25" s="3">
        <f t="shared" si="0"/>
        <v>461000</v>
      </c>
      <c r="U25" s="3">
        <f t="shared" si="0"/>
        <v>421000</v>
      </c>
      <c r="V25" s="3">
        <f t="shared" si="0"/>
        <v>421000</v>
      </c>
      <c r="W25" s="3">
        <f t="shared" si="0"/>
        <v>421000</v>
      </c>
      <c r="X25" s="3">
        <f t="shared" si="0"/>
        <v>421000</v>
      </c>
      <c r="Y25" s="3">
        <f t="shared" si="0"/>
        <v>421000</v>
      </c>
      <c r="Z25" s="3">
        <f t="shared" si="0"/>
        <v>421000</v>
      </c>
      <c r="AA25" s="3">
        <f t="shared" si="0"/>
        <v>421000</v>
      </c>
      <c r="AB25" s="3">
        <f t="shared" si="0"/>
        <v>421000</v>
      </c>
      <c r="AC25" s="3">
        <f t="shared" si="0"/>
        <v>421000</v>
      </c>
      <c r="AD25" s="3">
        <f t="shared" si="0"/>
        <v>421000</v>
      </c>
      <c r="AE25" s="3">
        <f t="shared" si="0"/>
        <v>421000</v>
      </c>
      <c r="AF25" s="3">
        <f t="shared" si="0"/>
        <v>421000</v>
      </c>
      <c r="AG25" s="3">
        <f t="shared" si="0"/>
        <v>421000</v>
      </c>
      <c r="AH25" s="3">
        <f t="shared" si="0"/>
        <v>421000</v>
      </c>
      <c r="AI25" s="3">
        <f t="shared" si="0"/>
        <v>421000</v>
      </c>
      <c r="AJ25" s="3">
        <f t="shared" si="0"/>
        <v>421000</v>
      </c>
      <c r="AK25" s="3">
        <f t="shared" si="0"/>
        <v>421000</v>
      </c>
      <c r="AL25" s="3">
        <f t="shared" si="0"/>
        <v>421000</v>
      </c>
      <c r="AM25" s="3">
        <f t="shared" si="0"/>
        <v>421000</v>
      </c>
      <c r="AN25" s="3">
        <f t="shared" si="0"/>
        <v>421000</v>
      </c>
      <c r="AO25" s="3">
        <f t="shared" si="0"/>
        <v>421000</v>
      </c>
      <c r="AP25" s="3">
        <f t="shared" si="0"/>
        <v>421000</v>
      </c>
      <c r="AQ25" s="3">
        <f t="shared" si="0"/>
        <v>421000</v>
      </c>
      <c r="AR25" s="3">
        <f t="shared" si="0"/>
        <v>421000</v>
      </c>
      <c r="AS25" s="3">
        <f t="shared" si="0"/>
        <v>421000</v>
      </c>
      <c r="AT25" s="3">
        <f t="shared" si="0"/>
        <v>421000</v>
      </c>
      <c r="AU25" s="3">
        <f t="shared" si="0"/>
        <v>421000</v>
      </c>
      <c r="AV25" s="3">
        <f t="shared" si="0"/>
        <v>421000</v>
      </c>
      <c r="AW25" s="3">
        <f t="shared" si="0"/>
        <v>421000</v>
      </c>
      <c r="AX25" s="3">
        <f t="shared" si="0"/>
        <v>421000</v>
      </c>
      <c r="AY25" s="3">
        <f t="shared" si="0"/>
        <v>421000</v>
      </c>
      <c r="AZ25" s="3">
        <f t="shared" si="0"/>
        <v>421000</v>
      </c>
      <c r="BA25" s="3">
        <f t="shared" si="0"/>
        <v>421000</v>
      </c>
      <c r="BB25" s="3">
        <f t="shared" si="0"/>
        <v>421000</v>
      </c>
      <c r="BC25" s="3">
        <f t="shared" si="0"/>
        <v>421000</v>
      </c>
      <c r="BD25" s="3">
        <f t="shared" si="0"/>
        <v>421000</v>
      </c>
      <c r="BE25" s="3">
        <f t="shared" si="0"/>
        <v>421000</v>
      </c>
      <c r="BF25" s="3">
        <f t="shared" si="0"/>
        <v>421000</v>
      </c>
      <c r="BG25" s="3">
        <f t="shared" si="0"/>
        <v>421000</v>
      </c>
      <c r="BH25" s="3">
        <f t="shared" si="0"/>
        <v>421000</v>
      </c>
      <c r="BI25" s="3">
        <f t="shared" si="0"/>
        <v>421000</v>
      </c>
      <c r="BJ25" s="3">
        <f t="shared" si="0"/>
        <v>421000</v>
      </c>
      <c r="BK25" s="3">
        <f t="shared" si="0"/>
        <v>421000</v>
      </c>
      <c r="BL25" s="3">
        <f t="shared" si="0"/>
        <v>421000</v>
      </c>
      <c r="BM25" s="3">
        <f t="shared" si="0"/>
        <v>421000</v>
      </c>
      <c r="BN25" s="3">
        <f t="shared" si="0"/>
        <v>421000</v>
      </c>
      <c r="BO25" s="3">
        <f t="shared" si="0"/>
        <v>421000</v>
      </c>
      <c r="BP25" s="3">
        <f t="shared" si="0"/>
        <v>421000</v>
      </c>
    </row>
    <row r="26" spans="2:68" x14ac:dyDescent="0.2">
      <c r="B26" s="5"/>
      <c r="C26" s="5"/>
      <c r="D26" s="5"/>
      <c r="E26" s="5"/>
      <c r="F26" s="5"/>
      <c r="G26" s="5"/>
      <c r="H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2:68" x14ac:dyDescent="0.2">
      <c r="B27" s="5"/>
      <c r="C27" s="5"/>
      <c r="D27" s="18" t="s">
        <v>157</v>
      </c>
      <c r="E27" s="5"/>
      <c r="F27" s="5"/>
      <c r="G27" s="5"/>
      <c r="H27" s="5"/>
      <c r="K27" s="3">
        <f>476000-K25</f>
        <v>0</v>
      </c>
      <c r="L27" s="3">
        <f t="shared" ref="L27:BP27" si="1">476000-L25</f>
        <v>0</v>
      </c>
      <c r="M27" s="3">
        <f t="shared" si="1"/>
        <v>0</v>
      </c>
      <c r="N27" s="3">
        <f t="shared" si="1"/>
        <v>0</v>
      </c>
      <c r="O27" s="3">
        <f t="shared" si="1"/>
        <v>0</v>
      </c>
      <c r="P27" s="3">
        <f t="shared" si="1"/>
        <v>0</v>
      </c>
      <c r="Q27" s="3">
        <f t="shared" si="1"/>
        <v>0</v>
      </c>
      <c r="R27" s="3">
        <f t="shared" si="1"/>
        <v>0</v>
      </c>
      <c r="S27" s="3">
        <f t="shared" si="1"/>
        <v>0</v>
      </c>
      <c r="T27" s="3">
        <f t="shared" si="1"/>
        <v>15000</v>
      </c>
      <c r="U27" s="3">
        <f t="shared" si="1"/>
        <v>55000</v>
      </c>
      <c r="V27" s="3">
        <f t="shared" si="1"/>
        <v>55000</v>
      </c>
      <c r="W27" s="3">
        <f t="shared" si="1"/>
        <v>55000</v>
      </c>
      <c r="X27" s="3">
        <f t="shared" si="1"/>
        <v>55000</v>
      </c>
      <c r="Y27" s="3">
        <f t="shared" si="1"/>
        <v>55000</v>
      </c>
      <c r="Z27" s="3">
        <f t="shared" si="1"/>
        <v>55000</v>
      </c>
      <c r="AA27" s="3">
        <f t="shared" si="1"/>
        <v>55000</v>
      </c>
      <c r="AB27" s="3">
        <f t="shared" si="1"/>
        <v>55000</v>
      </c>
      <c r="AC27" s="3">
        <f t="shared" si="1"/>
        <v>55000</v>
      </c>
      <c r="AD27" s="3">
        <f t="shared" si="1"/>
        <v>55000</v>
      </c>
      <c r="AE27" s="3">
        <f t="shared" si="1"/>
        <v>55000</v>
      </c>
      <c r="AF27" s="3">
        <f t="shared" si="1"/>
        <v>55000</v>
      </c>
      <c r="AG27" s="3">
        <f t="shared" si="1"/>
        <v>55000</v>
      </c>
      <c r="AH27" s="3">
        <f t="shared" si="1"/>
        <v>55000</v>
      </c>
      <c r="AI27" s="3">
        <f t="shared" si="1"/>
        <v>55000</v>
      </c>
      <c r="AJ27" s="3">
        <f t="shared" si="1"/>
        <v>55000</v>
      </c>
      <c r="AK27" s="3">
        <f t="shared" si="1"/>
        <v>55000</v>
      </c>
      <c r="AL27" s="3">
        <f t="shared" si="1"/>
        <v>55000</v>
      </c>
      <c r="AM27" s="3">
        <f t="shared" si="1"/>
        <v>55000</v>
      </c>
      <c r="AN27" s="3">
        <f t="shared" si="1"/>
        <v>55000</v>
      </c>
      <c r="AO27" s="3">
        <f t="shared" si="1"/>
        <v>55000</v>
      </c>
      <c r="AP27" s="3">
        <f t="shared" si="1"/>
        <v>55000</v>
      </c>
      <c r="AQ27" s="3">
        <f t="shared" si="1"/>
        <v>55000</v>
      </c>
      <c r="AR27" s="3">
        <f t="shared" si="1"/>
        <v>55000</v>
      </c>
      <c r="AS27" s="3">
        <f t="shared" si="1"/>
        <v>55000</v>
      </c>
      <c r="AT27" s="3">
        <f t="shared" si="1"/>
        <v>55000</v>
      </c>
      <c r="AU27" s="3">
        <f t="shared" si="1"/>
        <v>55000</v>
      </c>
      <c r="AV27" s="3">
        <f t="shared" si="1"/>
        <v>55000</v>
      </c>
      <c r="AW27" s="3">
        <f t="shared" si="1"/>
        <v>55000</v>
      </c>
      <c r="AX27" s="3">
        <f t="shared" si="1"/>
        <v>55000</v>
      </c>
      <c r="AY27" s="3">
        <f t="shared" si="1"/>
        <v>55000</v>
      </c>
      <c r="AZ27" s="3">
        <f t="shared" si="1"/>
        <v>55000</v>
      </c>
      <c r="BA27" s="3">
        <f t="shared" si="1"/>
        <v>55000</v>
      </c>
      <c r="BB27" s="3">
        <f t="shared" si="1"/>
        <v>55000</v>
      </c>
      <c r="BC27" s="3">
        <f t="shared" si="1"/>
        <v>55000</v>
      </c>
      <c r="BD27" s="3">
        <f t="shared" si="1"/>
        <v>55000</v>
      </c>
      <c r="BE27" s="3">
        <f t="shared" si="1"/>
        <v>55000</v>
      </c>
      <c r="BF27" s="3">
        <f t="shared" si="1"/>
        <v>55000</v>
      </c>
      <c r="BG27" s="3">
        <f t="shared" si="1"/>
        <v>55000</v>
      </c>
      <c r="BH27" s="3">
        <f t="shared" si="1"/>
        <v>55000</v>
      </c>
      <c r="BI27" s="3">
        <f t="shared" si="1"/>
        <v>55000</v>
      </c>
      <c r="BJ27" s="3">
        <f t="shared" si="1"/>
        <v>55000</v>
      </c>
      <c r="BK27" s="3">
        <f t="shared" si="1"/>
        <v>55000</v>
      </c>
      <c r="BL27" s="3">
        <f t="shared" si="1"/>
        <v>55000</v>
      </c>
      <c r="BM27" s="3">
        <f t="shared" si="1"/>
        <v>55000</v>
      </c>
      <c r="BN27" s="3">
        <f t="shared" si="1"/>
        <v>55000</v>
      </c>
      <c r="BO27" s="3">
        <f t="shared" si="1"/>
        <v>55000</v>
      </c>
      <c r="BP27" s="3">
        <f t="shared" si="1"/>
        <v>55000</v>
      </c>
    </row>
    <row r="28" spans="2:68" x14ac:dyDescent="0.2">
      <c r="B28" s="5"/>
      <c r="C28" s="5"/>
      <c r="E28" s="5"/>
      <c r="F28" s="5"/>
      <c r="G28" s="5"/>
      <c r="H28" s="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2:68" x14ac:dyDescent="0.2">
      <c r="B29" s="5"/>
      <c r="C29" s="5"/>
      <c r="D29" s="18" t="s">
        <v>155</v>
      </c>
      <c r="E29" s="5"/>
      <c r="F29" s="5"/>
      <c r="G29" s="5"/>
      <c r="H29" s="5"/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>U20+U21</f>
        <v>52000</v>
      </c>
      <c r="V29" s="3">
        <f t="shared" ref="V29:AI29" si="2">V20+V21</f>
        <v>52000</v>
      </c>
      <c r="W29" s="3">
        <f t="shared" si="2"/>
        <v>52000</v>
      </c>
      <c r="X29" s="3">
        <f t="shared" si="2"/>
        <v>52000</v>
      </c>
      <c r="Y29" s="3">
        <f t="shared" si="2"/>
        <v>52000</v>
      </c>
      <c r="Z29" s="3">
        <f t="shared" si="2"/>
        <v>52000</v>
      </c>
      <c r="AA29" s="3">
        <f t="shared" si="2"/>
        <v>52000</v>
      </c>
      <c r="AB29" s="3">
        <f t="shared" si="2"/>
        <v>52000</v>
      </c>
      <c r="AC29" s="3">
        <f t="shared" si="2"/>
        <v>52000</v>
      </c>
      <c r="AD29" s="3">
        <f t="shared" si="2"/>
        <v>52000</v>
      </c>
      <c r="AE29" s="3">
        <f t="shared" si="2"/>
        <v>52000</v>
      </c>
      <c r="AF29" s="3">
        <f t="shared" si="2"/>
        <v>52000</v>
      </c>
      <c r="AG29" s="3">
        <f t="shared" si="2"/>
        <v>52000</v>
      </c>
      <c r="AH29" s="3">
        <f t="shared" si="2"/>
        <v>52000</v>
      </c>
      <c r="AI29" s="3">
        <f t="shared" si="2"/>
        <v>52000</v>
      </c>
      <c r="AJ29" s="3">
        <f>AJ20+AJ21+AJ17</f>
        <v>62000</v>
      </c>
      <c r="AK29" s="3">
        <f t="shared" ref="AK29:AP29" si="3">AK20+AK21+AK17</f>
        <v>62000</v>
      </c>
      <c r="AL29" s="3">
        <f t="shared" si="3"/>
        <v>62000</v>
      </c>
      <c r="AM29" s="3">
        <f t="shared" si="3"/>
        <v>62000</v>
      </c>
      <c r="AN29" s="3">
        <f t="shared" si="3"/>
        <v>62000</v>
      </c>
      <c r="AO29" s="3">
        <f t="shared" si="3"/>
        <v>62000</v>
      </c>
      <c r="AP29" s="3">
        <f t="shared" si="3"/>
        <v>62000</v>
      </c>
      <c r="AQ29" s="3">
        <f>AQ20+AQ21+AQ17+AQ18+AQ19</f>
        <v>206000</v>
      </c>
      <c r="AR29" s="3">
        <f>AR20+AR21+AR17+AR18+AR19</f>
        <v>206000</v>
      </c>
      <c r="AS29" s="3">
        <f>AS20+AS21+AS17+AS18+AS19</f>
        <v>206000</v>
      </c>
      <c r="AT29" s="3">
        <f>AT20+AT21+AT17+AT18+AT19+AT13+AT14</f>
        <v>331000</v>
      </c>
      <c r="AU29" s="3">
        <f t="shared" ref="AU29:BO29" si="4">AU20+AU21+AU17+AU18+AU19+AU13+AU14</f>
        <v>331000</v>
      </c>
      <c r="AV29" s="3">
        <f t="shared" si="4"/>
        <v>331000</v>
      </c>
      <c r="AW29" s="3">
        <f t="shared" si="4"/>
        <v>331000</v>
      </c>
      <c r="AX29" s="3">
        <f t="shared" si="4"/>
        <v>331000</v>
      </c>
      <c r="AY29" s="3">
        <f t="shared" si="4"/>
        <v>331000</v>
      </c>
      <c r="AZ29" s="3">
        <f t="shared" si="4"/>
        <v>331000</v>
      </c>
      <c r="BA29" s="3">
        <f t="shared" si="4"/>
        <v>331000</v>
      </c>
      <c r="BB29" s="3">
        <f t="shared" si="4"/>
        <v>331000</v>
      </c>
      <c r="BC29" s="3">
        <f t="shared" si="4"/>
        <v>331000</v>
      </c>
      <c r="BD29" s="3">
        <f t="shared" si="4"/>
        <v>331000</v>
      </c>
      <c r="BE29" s="3">
        <f t="shared" si="4"/>
        <v>331000</v>
      </c>
      <c r="BF29" s="3">
        <f t="shared" si="4"/>
        <v>331000</v>
      </c>
      <c r="BG29" s="3">
        <f t="shared" si="4"/>
        <v>331000</v>
      </c>
      <c r="BH29" s="3">
        <f t="shared" si="4"/>
        <v>331000</v>
      </c>
      <c r="BI29" s="3">
        <f t="shared" si="4"/>
        <v>331000</v>
      </c>
      <c r="BJ29" s="3">
        <f t="shared" si="4"/>
        <v>331000</v>
      </c>
      <c r="BK29" s="3">
        <f t="shared" si="4"/>
        <v>331000</v>
      </c>
      <c r="BL29" s="3">
        <f t="shared" si="4"/>
        <v>331000</v>
      </c>
      <c r="BM29" s="3">
        <f t="shared" si="4"/>
        <v>331000</v>
      </c>
      <c r="BN29" s="3">
        <f t="shared" si="4"/>
        <v>331000</v>
      </c>
      <c r="BO29" s="3">
        <f t="shared" si="4"/>
        <v>331000</v>
      </c>
      <c r="BP29" s="3">
        <f>BP20+BP21+BP17+BP18+BP19+BP13+BP14</f>
        <v>331000</v>
      </c>
    </row>
    <row r="30" spans="2:68" x14ac:dyDescent="0.2">
      <c r="B30" s="5"/>
      <c r="C30" s="5"/>
      <c r="E30" s="5"/>
      <c r="F30" s="5"/>
      <c r="G30" s="5"/>
      <c r="H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2:68" x14ac:dyDescent="0.2">
      <c r="B31" s="5"/>
      <c r="C31" s="5"/>
      <c r="D31" s="18" t="s">
        <v>156</v>
      </c>
      <c r="E31" s="5"/>
      <c r="F31" s="5"/>
      <c r="G31" s="5"/>
      <c r="H31" s="5"/>
      <c r="K31" s="3">
        <f>SUM(K13:K24)</f>
        <v>476000</v>
      </c>
      <c r="L31" s="3">
        <f t="shared" ref="L31:T31" si="5">SUM(L13:L24)</f>
        <v>476000</v>
      </c>
      <c r="M31" s="3">
        <f t="shared" si="5"/>
        <v>476000</v>
      </c>
      <c r="N31" s="3">
        <f t="shared" si="5"/>
        <v>476000</v>
      </c>
      <c r="O31" s="3">
        <f t="shared" si="5"/>
        <v>476000</v>
      </c>
      <c r="P31" s="3">
        <f t="shared" si="5"/>
        <v>476000</v>
      </c>
      <c r="Q31" s="3">
        <f t="shared" si="5"/>
        <v>476000</v>
      </c>
      <c r="R31" s="3">
        <f t="shared" si="5"/>
        <v>476000</v>
      </c>
      <c r="S31" s="3">
        <f t="shared" si="5"/>
        <v>476000</v>
      </c>
      <c r="T31" s="3">
        <f t="shared" si="5"/>
        <v>461000</v>
      </c>
      <c r="U31" s="3">
        <f>SUM(U13:U24)-(U20+U21)</f>
        <v>369000</v>
      </c>
      <c r="V31" s="3">
        <f t="shared" ref="V31:AI31" si="6">SUM(V13:V24)-(V20+V21)</f>
        <v>369000</v>
      </c>
      <c r="W31" s="3">
        <f t="shared" si="6"/>
        <v>369000</v>
      </c>
      <c r="X31" s="3">
        <f t="shared" si="6"/>
        <v>369000</v>
      </c>
      <c r="Y31" s="3">
        <f t="shared" si="6"/>
        <v>369000</v>
      </c>
      <c r="Z31" s="3">
        <f t="shared" si="6"/>
        <v>369000</v>
      </c>
      <c r="AA31" s="3">
        <f t="shared" si="6"/>
        <v>369000</v>
      </c>
      <c r="AB31" s="3">
        <f t="shared" si="6"/>
        <v>369000</v>
      </c>
      <c r="AC31" s="3">
        <f t="shared" si="6"/>
        <v>369000</v>
      </c>
      <c r="AD31" s="3">
        <f t="shared" si="6"/>
        <v>369000</v>
      </c>
      <c r="AE31" s="3">
        <f t="shared" si="6"/>
        <v>369000</v>
      </c>
      <c r="AF31" s="3">
        <f t="shared" si="6"/>
        <v>369000</v>
      </c>
      <c r="AG31" s="3">
        <f t="shared" si="6"/>
        <v>369000</v>
      </c>
      <c r="AH31" s="3">
        <f t="shared" si="6"/>
        <v>369000</v>
      </c>
      <c r="AI31" s="3">
        <f t="shared" si="6"/>
        <v>369000</v>
      </c>
      <c r="AJ31" s="3">
        <f>SUM(AJ13:AJ24)-(AJ20+AJ21+AJ17)</f>
        <v>359000</v>
      </c>
      <c r="AK31" s="3">
        <f t="shared" ref="AK31:AP31" si="7">SUM(AK13:AK24)-(AK20+AK21+AK17)</f>
        <v>359000</v>
      </c>
      <c r="AL31" s="3">
        <f t="shared" si="7"/>
        <v>359000</v>
      </c>
      <c r="AM31" s="3">
        <f t="shared" si="7"/>
        <v>359000</v>
      </c>
      <c r="AN31" s="3">
        <f t="shared" si="7"/>
        <v>359000</v>
      </c>
      <c r="AO31" s="3">
        <f t="shared" si="7"/>
        <v>359000</v>
      </c>
      <c r="AP31" s="3">
        <f t="shared" si="7"/>
        <v>359000</v>
      </c>
      <c r="AQ31" s="3">
        <f>SUM(AQ13:AQ24)-(AQ20+AQ21+AQ17+AQ18+AQ19)</f>
        <v>215000</v>
      </c>
      <c r="AR31" s="3">
        <f>SUM(AR13:AR24)-(AR20+AR21+AR17+AR18+AR19)</f>
        <v>215000</v>
      </c>
      <c r="AS31" s="3">
        <f>SUM(AS13:AS24)-(AS20+AS21+AS17+AS18+AS19)</f>
        <v>215000</v>
      </c>
      <c r="AT31" s="3">
        <f>SUM(AT13:AT24)-(AT20+AT21+AT17+AT18+AT19+AT13+AT14)</f>
        <v>90000</v>
      </c>
      <c r="AU31" s="3">
        <f t="shared" ref="AU31:BO31" si="8">SUM(AU13:AU24)-(AU20+AU21+AU17+AU18+AU19+AU13+AU14)</f>
        <v>90000</v>
      </c>
      <c r="AV31" s="3">
        <f t="shared" si="8"/>
        <v>90000</v>
      </c>
      <c r="AW31" s="3">
        <f t="shared" si="8"/>
        <v>90000</v>
      </c>
      <c r="AX31" s="3">
        <f t="shared" si="8"/>
        <v>90000</v>
      </c>
      <c r="AY31" s="3">
        <f t="shared" si="8"/>
        <v>90000</v>
      </c>
      <c r="AZ31" s="3">
        <f t="shared" si="8"/>
        <v>90000</v>
      </c>
      <c r="BA31" s="3">
        <f t="shared" si="8"/>
        <v>90000</v>
      </c>
      <c r="BB31" s="3">
        <f t="shared" si="8"/>
        <v>90000</v>
      </c>
      <c r="BC31" s="3">
        <f t="shared" si="8"/>
        <v>90000</v>
      </c>
      <c r="BD31" s="3">
        <f t="shared" si="8"/>
        <v>90000</v>
      </c>
      <c r="BE31" s="3">
        <f t="shared" si="8"/>
        <v>90000</v>
      </c>
      <c r="BF31" s="3">
        <f t="shared" si="8"/>
        <v>90000</v>
      </c>
      <c r="BG31" s="3">
        <f t="shared" si="8"/>
        <v>90000</v>
      </c>
      <c r="BH31" s="3">
        <f t="shared" si="8"/>
        <v>90000</v>
      </c>
      <c r="BI31" s="3">
        <f t="shared" si="8"/>
        <v>90000</v>
      </c>
      <c r="BJ31" s="3">
        <f t="shared" si="8"/>
        <v>90000</v>
      </c>
      <c r="BK31" s="3">
        <f t="shared" si="8"/>
        <v>90000</v>
      </c>
      <c r="BL31" s="3">
        <f t="shared" si="8"/>
        <v>90000</v>
      </c>
      <c r="BM31" s="3">
        <f t="shared" si="8"/>
        <v>90000</v>
      </c>
      <c r="BN31" s="3">
        <f t="shared" si="8"/>
        <v>90000</v>
      </c>
      <c r="BO31" s="3">
        <f t="shared" si="8"/>
        <v>90000</v>
      </c>
      <c r="BP31" s="3">
        <f>SUM(BP13:BP24)-(BP20+BP21+BP17+BP18+BP19+BP13+BP14)</f>
        <v>90000</v>
      </c>
    </row>
    <row r="32" spans="2:68" x14ac:dyDescent="0.2">
      <c r="B32" s="5"/>
      <c r="C32" s="5"/>
      <c r="D32" s="5"/>
      <c r="E32" s="5"/>
      <c r="F32" s="5"/>
      <c r="G32" s="5"/>
      <c r="H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x14ac:dyDescent="0.2">
      <c r="A33" s="7" t="s">
        <v>180</v>
      </c>
    </row>
    <row r="34" spans="1:68" ht="13.5" thickBot="1" x14ac:dyDescent="0.25"/>
    <row r="35" spans="1:68" ht="13.5" thickBot="1" x14ac:dyDescent="0.25">
      <c r="B35" s="2" t="s">
        <v>2</v>
      </c>
      <c r="C35" t="s">
        <v>3</v>
      </c>
      <c r="D35" s="2" t="s">
        <v>151</v>
      </c>
      <c r="E35" t="s">
        <v>152</v>
      </c>
      <c r="F35" t="s">
        <v>64</v>
      </c>
      <c r="G35" t="s">
        <v>1</v>
      </c>
      <c r="H35" s="68" t="s">
        <v>154</v>
      </c>
      <c r="I35" s="25">
        <v>36892</v>
      </c>
      <c r="J35" s="25">
        <v>36923</v>
      </c>
      <c r="K35" s="25">
        <v>36951</v>
      </c>
      <c r="L35" s="25">
        <v>36982</v>
      </c>
      <c r="M35" s="25">
        <v>37012</v>
      </c>
      <c r="N35" s="25">
        <v>37043</v>
      </c>
      <c r="O35" s="25">
        <v>37073</v>
      </c>
      <c r="P35" s="25">
        <v>37104</v>
      </c>
      <c r="Q35" s="25">
        <v>37135</v>
      </c>
      <c r="R35" s="25">
        <v>37165</v>
      </c>
      <c r="S35" s="25">
        <v>37196</v>
      </c>
      <c r="T35" s="25">
        <v>37226</v>
      </c>
      <c r="U35" s="25">
        <v>37257</v>
      </c>
      <c r="V35" s="25">
        <v>37288</v>
      </c>
      <c r="W35" s="25">
        <v>37316</v>
      </c>
      <c r="X35" s="25">
        <v>37347</v>
      </c>
      <c r="Y35" s="25">
        <v>37377</v>
      </c>
      <c r="Z35" s="25">
        <v>37408</v>
      </c>
      <c r="AA35" s="25">
        <v>37438</v>
      </c>
      <c r="AB35" s="25">
        <v>37469</v>
      </c>
      <c r="AC35" s="25">
        <v>37500</v>
      </c>
      <c r="AD35" s="25">
        <v>37530</v>
      </c>
      <c r="AE35" s="25">
        <v>37561</v>
      </c>
      <c r="AF35" s="25">
        <v>37591</v>
      </c>
      <c r="AG35" s="25">
        <v>37622</v>
      </c>
      <c r="AH35" s="25">
        <v>37653</v>
      </c>
      <c r="AI35" s="25">
        <v>37681</v>
      </c>
      <c r="AJ35" s="25">
        <v>37712</v>
      </c>
      <c r="AK35" s="25">
        <v>37742</v>
      </c>
      <c r="AL35" s="25">
        <v>37773</v>
      </c>
      <c r="AM35" s="25">
        <v>37803</v>
      </c>
      <c r="AN35" s="25">
        <v>37834</v>
      </c>
      <c r="AO35" s="25">
        <v>37865</v>
      </c>
      <c r="AP35" s="25">
        <v>37895</v>
      </c>
      <c r="AQ35" s="25">
        <v>37926</v>
      </c>
      <c r="AR35" s="25">
        <v>37956</v>
      </c>
      <c r="AS35" s="25">
        <v>37987</v>
      </c>
      <c r="AT35" s="25">
        <v>38018</v>
      </c>
      <c r="AU35" s="25">
        <v>38047</v>
      </c>
      <c r="AV35" s="25">
        <v>38078</v>
      </c>
      <c r="AW35" s="25">
        <v>38108</v>
      </c>
      <c r="AX35" s="25">
        <v>38139</v>
      </c>
      <c r="AY35" s="25">
        <v>38169</v>
      </c>
      <c r="AZ35" s="25">
        <v>38200</v>
      </c>
      <c r="BA35" s="25">
        <v>38231</v>
      </c>
      <c r="BB35" s="25">
        <v>38261</v>
      </c>
      <c r="BC35" s="25">
        <v>38292</v>
      </c>
      <c r="BD35" s="25">
        <v>38322</v>
      </c>
      <c r="BE35" s="25">
        <v>38353</v>
      </c>
      <c r="BF35" s="25">
        <v>38384</v>
      </c>
      <c r="BG35" s="25">
        <v>38412</v>
      </c>
      <c r="BH35" s="25">
        <v>38443</v>
      </c>
      <c r="BI35" s="25">
        <v>38473</v>
      </c>
      <c r="BJ35" s="25">
        <v>38504</v>
      </c>
      <c r="BK35" s="25">
        <v>38534</v>
      </c>
      <c r="BL35" s="25">
        <v>38565</v>
      </c>
      <c r="BM35" s="25">
        <v>38596</v>
      </c>
      <c r="BN35" s="25">
        <v>38626</v>
      </c>
      <c r="BO35" s="25">
        <v>38657</v>
      </c>
      <c r="BP35" s="25">
        <v>38687</v>
      </c>
    </row>
    <row r="36" spans="1:68" ht="13.5" thickBot="1" x14ac:dyDescent="0.25">
      <c r="B36" s="2"/>
      <c r="D36" s="2"/>
      <c r="H36" s="19"/>
    </row>
    <row r="37" spans="1:68" ht="13.5" thickBot="1" x14ac:dyDescent="0.25">
      <c r="B37" s="5">
        <v>24669</v>
      </c>
      <c r="C37" s="5" t="s">
        <v>22</v>
      </c>
      <c r="D37" s="12">
        <v>12500</v>
      </c>
      <c r="E37" s="96">
        <v>35309</v>
      </c>
      <c r="F37" s="96">
        <v>38748</v>
      </c>
      <c r="G37" s="5" t="s">
        <v>5</v>
      </c>
      <c r="H37" s="97">
        <v>38383</v>
      </c>
      <c r="K37" s="12">
        <v>12500</v>
      </c>
      <c r="L37" s="12">
        <v>12500</v>
      </c>
      <c r="M37" s="12">
        <v>12500</v>
      </c>
      <c r="N37" s="12">
        <v>12500</v>
      </c>
      <c r="O37" s="12">
        <v>12500</v>
      </c>
      <c r="P37" s="12">
        <v>12500</v>
      </c>
      <c r="Q37" s="12">
        <v>12500</v>
      </c>
      <c r="R37" s="12">
        <v>12500</v>
      </c>
      <c r="S37" s="12">
        <v>12500</v>
      </c>
      <c r="T37" s="12">
        <v>12500</v>
      </c>
      <c r="U37" s="12">
        <v>12500</v>
      </c>
      <c r="V37" s="12">
        <v>12500</v>
      </c>
      <c r="W37" s="12">
        <v>12500</v>
      </c>
      <c r="X37" s="12">
        <v>12500</v>
      </c>
      <c r="Y37" s="12">
        <v>12500</v>
      </c>
      <c r="Z37" s="12">
        <v>12500</v>
      </c>
      <c r="AA37" s="12">
        <v>12500</v>
      </c>
      <c r="AB37" s="12">
        <v>12500</v>
      </c>
      <c r="AC37" s="12">
        <v>12500</v>
      </c>
      <c r="AD37" s="12">
        <v>12500</v>
      </c>
      <c r="AE37" s="12">
        <v>12500</v>
      </c>
      <c r="AF37" s="12">
        <v>12500</v>
      </c>
      <c r="AG37" s="12">
        <v>12500</v>
      </c>
      <c r="AH37" s="12">
        <v>12500</v>
      </c>
      <c r="AI37" s="12">
        <v>12500</v>
      </c>
      <c r="AJ37" s="12">
        <v>12500</v>
      </c>
      <c r="AK37" s="12">
        <v>12500</v>
      </c>
      <c r="AL37" s="12">
        <v>12500</v>
      </c>
      <c r="AM37" s="12">
        <v>12500</v>
      </c>
      <c r="AN37" s="12">
        <v>12500</v>
      </c>
      <c r="AO37" s="12">
        <v>12500</v>
      </c>
      <c r="AP37" s="12">
        <v>12500</v>
      </c>
      <c r="AQ37" s="12">
        <v>12500</v>
      </c>
      <c r="AR37" s="12">
        <v>12500</v>
      </c>
      <c r="AS37" s="12">
        <v>12500</v>
      </c>
      <c r="AT37" s="12">
        <v>12500</v>
      </c>
      <c r="AU37" s="12">
        <v>12500</v>
      </c>
      <c r="AV37" s="12">
        <v>12500</v>
      </c>
      <c r="AW37" s="12">
        <v>12500</v>
      </c>
      <c r="AX37" s="12">
        <v>12500</v>
      </c>
      <c r="AY37" s="12">
        <v>12500</v>
      </c>
      <c r="AZ37" s="12">
        <v>12500</v>
      </c>
      <c r="BA37" s="12">
        <v>12500</v>
      </c>
      <c r="BB37" s="12">
        <v>12500</v>
      </c>
      <c r="BC37" s="12">
        <v>12500</v>
      </c>
      <c r="BD37" s="12">
        <v>12500</v>
      </c>
      <c r="BE37" s="67">
        <v>12500</v>
      </c>
      <c r="BF37" s="12">
        <v>12500</v>
      </c>
      <c r="BG37" s="12">
        <v>12500</v>
      </c>
      <c r="BH37" s="12">
        <v>12500</v>
      </c>
      <c r="BI37" s="12">
        <v>12500</v>
      </c>
      <c r="BJ37" s="12">
        <v>12500</v>
      </c>
      <c r="BK37" s="12">
        <v>12500</v>
      </c>
      <c r="BL37" s="12">
        <v>12500</v>
      </c>
      <c r="BM37" s="12">
        <v>12500</v>
      </c>
      <c r="BN37" s="12">
        <v>12500</v>
      </c>
      <c r="BO37" s="12">
        <v>12500</v>
      </c>
      <c r="BP37" s="12">
        <v>12500</v>
      </c>
    </row>
    <row r="38" spans="1:68" x14ac:dyDescent="0.2">
      <c r="B38" s="5">
        <v>27047</v>
      </c>
      <c r="C38" s="5" t="s">
        <v>50</v>
      </c>
      <c r="D38" s="12">
        <v>125000</v>
      </c>
      <c r="E38" s="96">
        <v>36557</v>
      </c>
      <c r="F38" s="96">
        <v>38717</v>
      </c>
      <c r="G38" s="5" t="s">
        <v>39</v>
      </c>
      <c r="H38" s="97"/>
      <c r="K38" s="12">
        <v>125000</v>
      </c>
      <c r="L38" s="12">
        <v>125000</v>
      </c>
      <c r="M38" s="12">
        <v>125000</v>
      </c>
      <c r="N38" s="12">
        <v>125000</v>
      </c>
      <c r="O38" s="12">
        <v>125000</v>
      </c>
      <c r="P38" s="12">
        <v>125000</v>
      </c>
      <c r="Q38" s="12">
        <v>125000</v>
      </c>
      <c r="R38" s="12">
        <v>125000</v>
      </c>
      <c r="S38" s="12">
        <v>125000</v>
      </c>
      <c r="T38" s="12">
        <v>125000</v>
      </c>
      <c r="U38" s="98">
        <v>150000</v>
      </c>
      <c r="V38" s="98">
        <v>150000</v>
      </c>
      <c r="W38" s="98">
        <v>150000</v>
      </c>
      <c r="X38" s="98">
        <v>150000</v>
      </c>
      <c r="Y38" s="98">
        <v>150000</v>
      </c>
      <c r="Z38" s="98">
        <v>150000</v>
      </c>
      <c r="AA38" s="98">
        <v>150000</v>
      </c>
      <c r="AB38" s="98">
        <v>150000</v>
      </c>
      <c r="AC38" s="98">
        <v>150000</v>
      </c>
      <c r="AD38" s="98">
        <v>150000</v>
      </c>
      <c r="AE38" s="98">
        <v>150000</v>
      </c>
      <c r="AF38" s="98">
        <v>150000</v>
      </c>
      <c r="AG38" s="98">
        <v>150000</v>
      </c>
      <c r="AH38" s="98">
        <v>150000</v>
      </c>
      <c r="AI38" s="98">
        <v>150000</v>
      </c>
      <c r="AJ38" s="98">
        <v>150000</v>
      </c>
      <c r="AK38" s="98">
        <v>150000</v>
      </c>
      <c r="AL38" s="98">
        <v>150000</v>
      </c>
      <c r="AM38" s="98">
        <v>150000</v>
      </c>
      <c r="AN38" s="98">
        <v>150000</v>
      </c>
      <c r="AO38" s="98">
        <v>150000</v>
      </c>
      <c r="AP38" s="98">
        <v>150000</v>
      </c>
      <c r="AQ38" s="98">
        <v>150000</v>
      </c>
      <c r="AR38" s="98">
        <v>150000</v>
      </c>
      <c r="AS38" s="98">
        <v>150000</v>
      </c>
      <c r="AT38" s="98">
        <v>150000</v>
      </c>
      <c r="AU38" s="98">
        <v>150000</v>
      </c>
      <c r="AV38" s="98">
        <v>150000</v>
      </c>
      <c r="AW38" s="98">
        <v>150000</v>
      </c>
      <c r="AX38" s="98">
        <v>150000</v>
      </c>
      <c r="AY38" s="98">
        <v>150000</v>
      </c>
      <c r="AZ38" s="98">
        <v>150000</v>
      </c>
      <c r="BA38" s="98">
        <v>150000</v>
      </c>
      <c r="BB38" s="98">
        <v>150000</v>
      </c>
      <c r="BC38" s="98">
        <v>150000</v>
      </c>
      <c r="BD38" s="98">
        <v>150000</v>
      </c>
      <c r="BE38" s="98">
        <v>150000</v>
      </c>
      <c r="BF38" s="98">
        <v>150000</v>
      </c>
      <c r="BG38" s="98">
        <v>150000</v>
      </c>
      <c r="BH38" s="98">
        <v>150000</v>
      </c>
      <c r="BI38" s="98">
        <v>150000</v>
      </c>
      <c r="BJ38" s="98">
        <v>150000</v>
      </c>
      <c r="BK38" s="98">
        <v>150000</v>
      </c>
      <c r="BL38" s="98">
        <v>150000</v>
      </c>
      <c r="BM38" s="98">
        <v>150000</v>
      </c>
      <c r="BN38" s="98">
        <v>150000</v>
      </c>
      <c r="BO38" s="98">
        <v>150000</v>
      </c>
      <c r="BP38" s="98">
        <v>150000</v>
      </c>
    </row>
    <row r="39" spans="1:68" x14ac:dyDescent="0.2">
      <c r="B39" s="5">
        <v>27344</v>
      </c>
      <c r="C39" s="5" t="s">
        <v>30</v>
      </c>
      <c r="D39" s="12">
        <v>13500</v>
      </c>
      <c r="E39" s="96">
        <v>36892</v>
      </c>
      <c r="F39" s="96">
        <v>37621</v>
      </c>
      <c r="G39" s="5" t="s">
        <v>39</v>
      </c>
      <c r="H39" s="19"/>
      <c r="K39" s="12">
        <v>13500</v>
      </c>
      <c r="L39" s="12">
        <v>13500</v>
      </c>
      <c r="M39" s="12">
        <v>13500</v>
      </c>
      <c r="N39" s="12">
        <v>13500</v>
      </c>
      <c r="O39" s="12">
        <v>13500</v>
      </c>
      <c r="P39" s="12">
        <v>13500</v>
      </c>
      <c r="Q39" s="12">
        <v>13500</v>
      </c>
      <c r="R39" s="12">
        <v>13500</v>
      </c>
      <c r="S39" s="12">
        <v>13500</v>
      </c>
      <c r="T39" s="12">
        <v>13500</v>
      </c>
      <c r="U39" s="12">
        <v>13500</v>
      </c>
      <c r="V39" s="12">
        <v>13500</v>
      </c>
      <c r="W39" s="12">
        <v>13500</v>
      </c>
      <c r="X39" s="12">
        <v>13500</v>
      </c>
      <c r="Y39" s="12">
        <v>13500</v>
      </c>
      <c r="Z39" s="12">
        <v>13500</v>
      </c>
      <c r="AA39" s="12">
        <v>13500</v>
      </c>
      <c r="AB39" s="12">
        <v>13500</v>
      </c>
      <c r="AC39" s="12">
        <v>13500</v>
      </c>
      <c r="AD39" s="12">
        <v>13500</v>
      </c>
      <c r="AE39" s="12">
        <v>13500</v>
      </c>
      <c r="AF39" s="12">
        <v>13500</v>
      </c>
    </row>
    <row r="40" spans="1:68" x14ac:dyDescent="0.2">
      <c r="B40" s="5">
        <v>27371</v>
      </c>
      <c r="C40" s="5" t="s">
        <v>54</v>
      </c>
      <c r="D40" s="12">
        <v>21200</v>
      </c>
      <c r="E40" s="96">
        <v>36923</v>
      </c>
      <c r="F40" s="96">
        <v>37256</v>
      </c>
      <c r="G40" s="5" t="s">
        <v>39</v>
      </c>
      <c r="H40" s="19"/>
      <c r="I40" s="76"/>
      <c r="J40" s="76"/>
      <c r="K40" s="100">
        <v>21200</v>
      </c>
      <c r="L40" s="100">
        <v>21200</v>
      </c>
      <c r="M40" s="100">
        <v>21200</v>
      </c>
      <c r="N40" s="100">
        <v>21200</v>
      </c>
      <c r="O40" s="100">
        <v>21200</v>
      </c>
      <c r="P40" s="100">
        <v>21200</v>
      </c>
      <c r="Q40" s="100">
        <v>21200</v>
      </c>
      <c r="R40" s="100">
        <v>21200</v>
      </c>
      <c r="S40" s="100">
        <v>21200</v>
      </c>
      <c r="T40" s="100">
        <v>21200</v>
      </c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</row>
    <row r="41" spans="1:68" x14ac:dyDescent="0.2">
      <c r="K41" s="3">
        <f>SUM(K37:K40)</f>
        <v>172200</v>
      </c>
      <c r="L41" s="3">
        <f t="shared" ref="L41:BP41" si="9">SUM(L37:L40)</f>
        <v>172200</v>
      </c>
      <c r="M41" s="3">
        <f t="shared" si="9"/>
        <v>172200</v>
      </c>
      <c r="N41" s="3">
        <f t="shared" si="9"/>
        <v>172200</v>
      </c>
      <c r="O41" s="3">
        <f t="shared" si="9"/>
        <v>172200</v>
      </c>
      <c r="P41" s="3">
        <f t="shared" si="9"/>
        <v>172200</v>
      </c>
      <c r="Q41" s="3">
        <f t="shared" si="9"/>
        <v>172200</v>
      </c>
      <c r="R41" s="3">
        <f t="shared" si="9"/>
        <v>172200</v>
      </c>
      <c r="S41" s="3">
        <f t="shared" si="9"/>
        <v>172200</v>
      </c>
      <c r="T41" s="3">
        <f t="shared" si="9"/>
        <v>172200</v>
      </c>
      <c r="U41" s="3">
        <f t="shared" si="9"/>
        <v>176000</v>
      </c>
      <c r="V41" s="3">
        <f t="shared" si="9"/>
        <v>176000</v>
      </c>
      <c r="W41" s="3">
        <f t="shared" si="9"/>
        <v>176000</v>
      </c>
      <c r="X41" s="3">
        <f t="shared" si="9"/>
        <v>176000</v>
      </c>
      <c r="Y41" s="3">
        <f t="shared" si="9"/>
        <v>176000</v>
      </c>
      <c r="Z41" s="3">
        <f t="shared" si="9"/>
        <v>176000</v>
      </c>
      <c r="AA41" s="3">
        <f t="shared" si="9"/>
        <v>176000</v>
      </c>
      <c r="AB41" s="3">
        <f t="shared" si="9"/>
        <v>176000</v>
      </c>
      <c r="AC41" s="3">
        <f t="shared" si="9"/>
        <v>176000</v>
      </c>
      <c r="AD41" s="3">
        <f t="shared" si="9"/>
        <v>176000</v>
      </c>
      <c r="AE41" s="3">
        <f t="shared" si="9"/>
        <v>176000</v>
      </c>
      <c r="AF41" s="3">
        <f t="shared" si="9"/>
        <v>176000</v>
      </c>
      <c r="AG41" s="3">
        <f t="shared" si="9"/>
        <v>162500</v>
      </c>
      <c r="AH41" s="3">
        <f t="shared" si="9"/>
        <v>162500</v>
      </c>
      <c r="AI41" s="3">
        <f t="shared" si="9"/>
        <v>162500</v>
      </c>
      <c r="AJ41" s="3">
        <f t="shared" si="9"/>
        <v>162500</v>
      </c>
      <c r="AK41" s="3">
        <f t="shared" si="9"/>
        <v>162500</v>
      </c>
      <c r="AL41" s="3">
        <f t="shared" si="9"/>
        <v>162500</v>
      </c>
      <c r="AM41" s="3">
        <f t="shared" si="9"/>
        <v>162500</v>
      </c>
      <c r="AN41" s="3">
        <f t="shared" si="9"/>
        <v>162500</v>
      </c>
      <c r="AO41" s="3">
        <f t="shared" si="9"/>
        <v>162500</v>
      </c>
      <c r="AP41" s="3">
        <f t="shared" si="9"/>
        <v>162500</v>
      </c>
      <c r="AQ41" s="3">
        <f t="shared" si="9"/>
        <v>162500</v>
      </c>
      <c r="AR41" s="3">
        <f t="shared" si="9"/>
        <v>162500</v>
      </c>
      <c r="AS41" s="3">
        <f t="shared" si="9"/>
        <v>162500</v>
      </c>
      <c r="AT41" s="3">
        <f t="shared" si="9"/>
        <v>162500</v>
      </c>
      <c r="AU41" s="3">
        <f t="shared" si="9"/>
        <v>162500</v>
      </c>
      <c r="AV41" s="3">
        <f t="shared" si="9"/>
        <v>162500</v>
      </c>
      <c r="AW41" s="3">
        <f t="shared" si="9"/>
        <v>162500</v>
      </c>
      <c r="AX41" s="3">
        <f t="shared" si="9"/>
        <v>162500</v>
      </c>
      <c r="AY41" s="3">
        <f t="shared" si="9"/>
        <v>162500</v>
      </c>
      <c r="AZ41" s="3">
        <f t="shared" si="9"/>
        <v>162500</v>
      </c>
      <c r="BA41" s="3">
        <f t="shared" si="9"/>
        <v>162500</v>
      </c>
      <c r="BB41" s="3">
        <f t="shared" si="9"/>
        <v>162500</v>
      </c>
      <c r="BC41" s="3">
        <f t="shared" si="9"/>
        <v>162500</v>
      </c>
      <c r="BD41" s="3">
        <f t="shared" si="9"/>
        <v>162500</v>
      </c>
      <c r="BE41" s="3">
        <f t="shared" si="9"/>
        <v>162500</v>
      </c>
      <c r="BF41" s="3">
        <f t="shared" si="9"/>
        <v>162500</v>
      </c>
      <c r="BG41" s="3">
        <f t="shared" si="9"/>
        <v>162500</v>
      </c>
      <c r="BH41" s="3">
        <f t="shared" si="9"/>
        <v>162500</v>
      </c>
      <c r="BI41" s="3">
        <f t="shared" si="9"/>
        <v>162500</v>
      </c>
      <c r="BJ41" s="3">
        <f t="shared" si="9"/>
        <v>162500</v>
      </c>
      <c r="BK41" s="3">
        <f t="shared" si="9"/>
        <v>162500</v>
      </c>
      <c r="BL41" s="3">
        <f t="shared" si="9"/>
        <v>162500</v>
      </c>
      <c r="BM41" s="3">
        <f t="shared" si="9"/>
        <v>162500</v>
      </c>
      <c r="BN41" s="3">
        <f t="shared" si="9"/>
        <v>162500</v>
      </c>
      <c r="BO41" s="3">
        <f t="shared" si="9"/>
        <v>162500</v>
      </c>
      <c r="BP41" s="3">
        <f t="shared" si="9"/>
        <v>162500</v>
      </c>
    </row>
    <row r="43" spans="1:68" x14ac:dyDescent="0.2">
      <c r="D43" s="18" t="s">
        <v>157</v>
      </c>
      <c r="K43" s="3">
        <f>205000-K41</f>
        <v>32800</v>
      </c>
      <c r="L43" s="3">
        <f t="shared" ref="L43:BP43" si="10">205000-L41</f>
        <v>32800</v>
      </c>
      <c r="M43" s="3">
        <f t="shared" si="10"/>
        <v>32800</v>
      </c>
      <c r="N43" s="3">
        <f t="shared" si="10"/>
        <v>32800</v>
      </c>
      <c r="O43" s="3">
        <f t="shared" si="10"/>
        <v>32800</v>
      </c>
      <c r="P43" s="3">
        <f t="shared" si="10"/>
        <v>32800</v>
      </c>
      <c r="Q43" s="3">
        <f t="shared" si="10"/>
        <v>32800</v>
      </c>
      <c r="R43" s="3">
        <f t="shared" si="10"/>
        <v>32800</v>
      </c>
      <c r="S43" s="3">
        <f t="shared" si="10"/>
        <v>32800</v>
      </c>
      <c r="T43" s="3">
        <f t="shared" si="10"/>
        <v>32800</v>
      </c>
      <c r="U43" s="3">
        <f t="shared" si="10"/>
        <v>29000</v>
      </c>
      <c r="V43" s="3">
        <f t="shared" si="10"/>
        <v>29000</v>
      </c>
      <c r="W43" s="3">
        <f t="shared" si="10"/>
        <v>29000</v>
      </c>
      <c r="X43" s="3">
        <f t="shared" si="10"/>
        <v>29000</v>
      </c>
      <c r="Y43" s="3">
        <f t="shared" si="10"/>
        <v>29000</v>
      </c>
      <c r="Z43" s="3">
        <f t="shared" si="10"/>
        <v>29000</v>
      </c>
      <c r="AA43" s="3">
        <f t="shared" si="10"/>
        <v>29000</v>
      </c>
      <c r="AB43" s="3">
        <f t="shared" si="10"/>
        <v>29000</v>
      </c>
      <c r="AC43" s="3">
        <f t="shared" si="10"/>
        <v>29000</v>
      </c>
      <c r="AD43" s="3">
        <f t="shared" si="10"/>
        <v>29000</v>
      </c>
      <c r="AE43" s="3">
        <f t="shared" si="10"/>
        <v>29000</v>
      </c>
      <c r="AF43" s="3">
        <f t="shared" si="10"/>
        <v>29000</v>
      </c>
      <c r="AG43" s="3">
        <f t="shared" si="10"/>
        <v>42500</v>
      </c>
      <c r="AH43" s="3">
        <f t="shared" si="10"/>
        <v>42500</v>
      </c>
      <c r="AI43" s="3">
        <f t="shared" si="10"/>
        <v>42500</v>
      </c>
      <c r="AJ43" s="3">
        <f t="shared" si="10"/>
        <v>42500</v>
      </c>
      <c r="AK43" s="3">
        <f t="shared" si="10"/>
        <v>42500</v>
      </c>
      <c r="AL43" s="3">
        <f t="shared" si="10"/>
        <v>42500</v>
      </c>
      <c r="AM43" s="3">
        <f t="shared" si="10"/>
        <v>42500</v>
      </c>
      <c r="AN43" s="3">
        <f t="shared" si="10"/>
        <v>42500</v>
      </c>
      <c r="AO43" s="3">
        <f t="shared" si="10"/>
        <v>42500</v>
      </c>
      <c r="AP43" s="3">
        <f t="shared" si="10"/>
        <v>42500</v>
      </c>
      <c r="AQ43" s="3">
        <f t="shared" si="10"/>
        <v>42500</v>
      </c>
      <c r="AR43" s="3">
        <f t="shared" si="10"/>
        <v>42500</v>
      </c>
      <c r="AS43" s="3">
        <f t="shared" si="10"/>
        <v>42500</v>
      </c>
      <c r="AT43" s="3">
        <f t="shared" si="10"/>
        <v>42500</v>
      </c>
      <c r="AU43" s="3">
        <f t="shared" si="10"/>
        <v>42500</v>
      </c>
      <c r="AV43" s="3">
        <f t="shared" si="10"/>
        <v>42500</v>
      </c>
      <c r="AW43" s="3">
        <f t="shared" si="10"/>
        <v>42500</v>
      </c>
      <c r="AX43" s="3">
        <f t="shared" si="10"/>
        <v>42500</v>
      </c>
      <c r="AY43" s="3">
        <f t="shared" si="10"/>
        <v>42500</v>
      </c>
      <c r="AZ43" s="3">
        <f t="shared" si="10"/>
        <v>42500</v>
      </c>
      <c r="BA43" s="3">
        <f t="shared" si="10"/>
        <v>42500</v>
      </c>
      <c r="BB43" s="3">
        <f t="shared" si="10"/>
        <v>42500</v>
      </c>
      <c r="BC43" s="3">
        <f t="shared" si="10"/>
        <v>42500</v>
      </c>
      <c r="BD43" s="3">
        <f t="shared" si="10"/>
        <v>42500</v>
      </c>
      <c r="BE43" s="3">
        <f t="shared" si="10"/>
        <v>42500</v>
      </c>
      <c r="BF43" s="3">
        <f t="shared" si="10"/>
        <v>42500</v>
      </c>
      <c r="BG43" s="3">
        <f t="shared" si="10"/>
        <v>42500</v>
      </c>
      <c r="BH43" s="3">
        <f t="shared" si="10"/>
        <v>42500</v>
      </c>
      <c r="BI43" s="3">
        <f t="shared" si="10"/>
        <v>42500</v>
      </c>
      <c r="BJ43" s="3">
        <f t="shared" si="10"/>
        <v>42500</v>
      </c>
      <c r="BK43" s="3">
        <f t="shared" si="10"/>
        <v>42500</v>
      </c>
      <c r="BL43" s="3">
        <f t="shared" si="10"/>
        <v>42500</v>
      </c>
      <c r="BM43" s="3">
        <f t="shared" si="10"/>
        <v>42500</v>
      </c>
      <c r="BN43" s="3">
        <f t="shared" si="10"/>
        <v>42500</v>
      </c>
      <c r="BO43" s="3">
        <f t="shared" si="10"/>
        <v>42500</v>
      </c>
      <c r="BP43" s="3">
        <f t="shared" si="10"/>
        <v>42500</v>
      </c>
    </row>
    <row r="45" spans="1:68" x14ac:dyDescent="0.2">
      <c r="D45" s="18" t="s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7" spans="1:68" x14ac:dyDescent="0.2">
      <c r="D47" s="18" t="s">
        <v>156</v>
      </c>
      <c r="K47" s="3">
        <f>SUM(K37:K40)</f>
        <v>172200</v>
      </c>
      <c r="L47" s="3">
        <f t="shared" ref="L47:BP47" si="11">SUM(L37:L40)</f>
        <v>172200</v>
      </c>
      <c r="M47" s="3">
        <f t="shared" si="11"/>
        <v>172200</v>
      </c>
      <c r="N47" s="3">
        <f t="shared" si="11"/>
        <v>172200</v>
      </c>
      <c r="O47" s="3">
        <f t="shared" si="11"/>
        <v>172200</v>
      </c>
      <c r="P47" s="3">
        <f t="shared" si="11"/>
        <v>172200</v>
      </c>
      <c r="Q47" s="3">
        <f t="shared" si="11"/>
        <v>172200</v>
      </c>
      <c r="R47" s="3">
        <f t="shared" si="11"/>
        <v>172200</v>
      </c>
      <c r="S47" s="3">
        <f t="shared" si="11"/>
        <v>172200</v>
      </c>
      <c r="T47" s="3">
        <f t="shared" si="11"/>
        <v>172200</v>
      </c>
      <c r="U47" s="3">
        <f t="shared" si="11"/>
        <v>176000</v>
      </c>
      <c r="V47" s="3">
        <f t="shared" si="11"/>
        <v>176000</v>
      </c>
      <c r="W47" s="3">
        <f t="shared" si="11"/>
        <v>176000</v>
      </c>
      <c r="X47" s="3">
        <f t="shared" si="11"/>
        <v>176000</v>
      </c>
      <c r="Y47" s="3">
        <f t="shared" si="11"/>
        <v>176000</v>
      </c>
      <c r="Z47" s="3">
        <f t="shared" si="11"/>
        <v>176000</v>
      </c>
      <c r="AA47" s="3">
        <f t="shared" si="11"/>
        <v>176000</v>
      </c>
      <c r="AB47" s="3">
        <f t="shared" si="11"/>
        <v>176000</v>
      </c>
      <c r="AC47" s="3">
        <f t="shared" si="11"/>
        <v>176000</v>
      </c>
      <c r="AD47" s="3">
        <f t="shared" si="11"/>
        <v>176000</v>
      </c>
      <c r="AE47" s="3">
        <f t="shared" si="11"/>
        <v>176000</v>
      </c>
      <c r="AF47" s="3">
        <f t="shared" si="11"/>
        <v>176000</v>
      </c>
      <c r="AG47" s="3">
        <f t="shared" si="11"/>
        <v>162500</v>
      </c>
      <c r="AH47" s="3">
        <f t="shared" si="11"/>
        <v>162500</v>
      </c>
      <c r="AI47" s="3">
        <f t="shared" si="11"/>
        <v>162500</v>
      </c>
      <c r="AJ47" s="3">
        <f t="shared" si="11"/>
        <v>162500</v>
      </c>
      <c r="AK47" s="3">
        <f t="shared" si="11"/>
        <v>162500</v>
      </c>
      <c r="AL47" s="3">
        <f t="shared" si="11"/>
        <v>162500</v>
      </c>
      <c r="AM47" s="3">
        <f t="shared" si="11"/>
        <v>162500</v>
      </c>
      <c r="AN47" s="3">
        <f t="shared" si="11"/>
        <v>162500</v>
      </c>
      <c r="AO47" s="3">
        <f t="shared" si="11"/>
        <v>162500</v>
      </c>
      <c r="AP47" s="3">
        <f t="shared" si="11"/>
        <v>162500</v>
      </c>
      <c r="AQ47" s="3">
        <f t="shared" si="11"/>
        <v>162500</v>
      </c>
      <c r="AR47" s="3">
        <f t="shared" si="11"/>
        <v>162500</v>
      </c>
      <c r="AS47" s="3">
        <f t="shared" si="11"/>
        <v>162500</v>
      </c>
      <c r="AT47" s="3">
        <f t="shared" si="11"/>
        <v>162500</v>
      </c>
      <c r="AU47" s="3">
        <f t="shared" si="11"/>
        <v>162500</v>
      </c>
      <c r="AV47" s="3">
        <f t="shared" si="11"/>
        <v>162500</v>
      </c>
      <c r="AW47" s="3">
        <f t="shared" si="11"/>
        <v>162500</v>
      </c>
      <c r="AX47" s="3">
        <f t="shared" si="11"/>
        <v>162500</v>
      </c>
      <c r="AY47" s="3">
        <f t="shared" si="11"/>
        <v>162500</v>
      </c>
      <c r="AZ47" s="3">
        <f t="shared" si="11"/>
        <v>162500</v>
      </c>
      <c r="BA47" s="3">
        <f t="shared" si="11"/>
        <v>162500</v>
      </c>
      <c r="BB47" s="3">
        <f t="shared" si="11"/>
        <v>162500</v>
      </c>
      <c r="BC47" s="3">
        <f t="shared" si="11"/>
        <v>162500</v>
      </c>
      <c r="BD47" s="3">
        <f t="shared" si="11"/>
        <v>162500</v>
      </c>
      <c r="BE47" s="3">
        <f t="shared" si="11"/>
        <v>162500</v>
      </c>
      <c r="BF47" s="3">
        <f t="shared" si="11"/>
        <v>162500</v>
      </c>
      <c r="BG47" s="3">
        <f t="shared" si="11"/>
        <v>162500</v>
      </c>
      <c r="BH47" s="3">
        <f t="shared" si="11"/>
        <v>162500</v>
      </c>
      <c r="BI47" s="3">
        <f t="shared" si="11"/>
        <v>162500</v>
      </c>
      <c r="BJ47" s="3">
        <f t="shared" si="11"/>
        <v>162500</v>
      </c>
      <c r="BK47" s="3">
        <f t="shared" si="11"/>
        <v>162500</v>
      </c>
      <c r="BL47" s="3">
        <f t="shared" si="11"/>
        <v>162500</v>
      </c>
      <c r="BM47" s="3">
        <f t="shared" si="11"/>
        <v>162500</v>
      </c>
      <c r="BN47" s="3">
        <f t="shared" si="11"/>
        <v>162500</v>
      </c>
      <c r="BO47" s="3">
        <f t="shared" si="11"/>
        <v>162500</v>
      </c>
      <c r="BP47" s="3">
        <f t="shared" si="11"/>
        <v>162500</v>
      </c>
    </row>
    <row r="49" spans="1:32" x14ac:dyDescent="0.2">
      <c r="A49" s="7" t="s">
        <v>179</v>
      </c>
      <c r="B49" s="5"/>
      <c r="C49" s="5"/>
      <c r="D49" s="5"/>
      <c r="E49" s="5"/>
      <c r="F49" s="5"/>
      <c r="G49" s="5"/>
      <c r="H49" s="19"/>
    </row>
    <row r="50" spans="1:32" ht="13.5" thickBot="1" x14ac:dyDescent="0.25">
      <c r="B50" s="5"/>
      <c r="C50" s="5"/>
      <c r="D50" s="5"/>
      <c r="E50" s="5"/>
      <c r="F50" s="5"/>
      <c r="G50" s="5"/>
      <c r="H50" s="19"/>
    </row>
    <row r="51" spans="1:32" ht="13.5" thickBot="1" x14ac:dyDescent="0.25">
      <c r="B51" s="2" t="s">
        <v>2</v>
      </c>
      <c r="C51" t="s">
        <v>3</v>
      </c>
      <c r="D51" s="2" t="s">
        <v>151</v>
      </c>
      <c r="E51" t="s">
        <v>152</v>
      </c>
      <c r="F51" t="s">
        <v>64</v>
      </c>
      <c r="G51" t="s">
        <v>1</v>
      </c>
      <c r="H51" s="68" t="s">
        <v>154</v>
      </c>
      <c r="I51" s="25">
        <v>37622</v>
      </c>
      <c r="J51" s="25">
        <v>37653</v>
      </c>
      <c r="K51" s="25">
        <v>37681</v>
      </c>
      <c r="L51" s="25">
        <v>37712</v>
      </c>
      <c r="M51" s="25">
        <v>37742</v>
      </c>
      <c r="N51" s="25">
        <v>37773</v>
      </c>
      <c r="O51" s="25">
        <v>37803</v>
      </c>
      <c r="P51" s="25">
        <v>37834</v>
      </c>
      <c r="Q51" s="25">
        <v>37865</v>
      </c>
      <c r="R51" s="25">
        <v>37895</v>
      </c>
      <c r="S51" s="25">
        <v>37926</v>
      </c>
      <c r="T51" s="25">
        <v>37956</v>
      </c>
      <c r="U51" s="25">
        <v>37987</v>
      </c>
      <c r="V51" s="25">
        <v>38018</v>
      </c>
      <c r="W51" s="25">
        <v>38047</v>
      </c>
      <c r="X51" s="25">
        <v>38078</v>
      </c>
      <c r="Y51" s="25">
        <v>38108</v>
      </c>
      <c r="Z51" s="25">
        <v>38139</v>
      </c>
      <c r="AA51" s="25">
        <v>38169</v>
      </c>
      <c r="AB51" s="25">
        <v>38200</v>
      </c>
      <c r="AC51" s="25">
        <v>38231</v>
      </c>
      <c r="AD51" s="25">
        <v>38261</v>
      </c>
      <c r="AE51" s="25">
        <v>38292</v>
      </c>
      <c r="AF51" s="25">
        <v>38322</v>
      </c>
    </row>
    <row r="52" spans="1:32" ht="13.5" thickBot="1" x14ac:dyDescent="0.25">
      <c r="B52" s="19"/>
      <c r="C52" s="5"/>
      <c r="D52" s="19"/>
      <c r="E52" s="19"/>
      <c r="F52" s="19"/>
      <c r="G52" s="5"/>
      <c r="H52" s="19"/>
    </row>
    <row r="53" spans="1:32" ht="13.5" thickBot="1" x14ac:dyDescent="0.25">
      <c r="B53" s="5">
        <v>24924</v>
      </c>
      <c r="C53" s="5" t="s">
        <v>20</v>
      </c>
      <c r="D53" s="12">
        <v>25000</v>
      </c>
      <c r="E53" s="96">
        <v>35309</v>
      </c>
      <c r="F53" s="96">
        <v>38017</v>
      </c>
      <c r="G53" s="5" t="s">
        <v>5</v>
      </c>
      <c r="H53" s="97">
        <v>37652</v>
      </c>
      <c r="I53" s="67">
        <v>25000</v>
      </c>
      <c r="J53" s="12">
        <v>25000</v>
      </c>
      <c r="K53" s="12">
        <v>25000</v>
      </c>
      <c r="L53" s="12">
        <v>25000</v>
      </c>
      <c r="M53" s="12">
        <v>25000</v>
      </c>
      <c r="N53" s="12">
        <v>25000</v>
      </c>
      <c r="O53" s="12">
        <v>25000</v>
      </c>
      <c r="P53" s="12">
        <v>25000</v>
      </c>
      <c r="Q53" s="12">
        <v>25000</v>
      </c>
      <c r="R53" s="12">
        <v>25000</v>
      </c>
      <c r="S53" s="12">
        <v>25000</v>
      </c>
      <c r="T53" s="12">
        <v>25000</v>
      </c>
      <c r="U53" s="12">
        <v>25000</v>
      </c>
      <c r="V53" s="99">
        <v>25000</v>
      </c>
      <c r="W53" s="99">
        <v>25000</v>
      </c>
      <c r="X53" s="99">
        <v>25000</v>
      </c>
      <c r="Y53" s="99">
        <v>25000</v>
      </c>
      <c r="Z53" s="99">
        <v>25000</v>
      </c>
      <c r="AA53" s="99">
        <v>25000</v>
      </c>
      <c r="AB53" s="99">
        <v>25000</v>
      </c>
      <c r="AC53" s="99">
        <v>25000</v>
      </c>
      <c r="AD53" s="99">
        <v>25000</v>
      </c>
      <c r="AE53" s="99">
        <v>25000</v>
      </c>
      <c r="AF53" s="99">
        <v>25000</v>
      </c>
    </row>
    <row r="54" spans="1:32" ht="13.5" thickBot="1" x14ac:dyDescent="0.25">
      <c r="B54" s="5">
        <v>24925</v>
      </c>
      <c r="C54" s="5" t="s">
        <v>26</v>
      </c>
      <c r="D54" s="12">
        <v>100000</v>
      </c>
      <c r="E54" s="96">
        <v>35309</v>
      </c>
      <c r="F54" s="96">
        <v>38017</v>
      </c>
      <c r="G54" s="5" t="s">
        <v>5</v>
      </c>
      <c r="H54" s="97">
        <v>37652</v>
      </c>
      <c r="I54" s="67">
        <v>100000</v>
      </c>
      <c r="J54" s="12">
        <v>100000</v>
      </c>
      <c r="K54" s="12">
        <v>100000</v>
      </c>
      <c r="L54" s="12">
        <v>100000</v>
      </c>
      <c r="M54" s="12">
        <v>100000</v>
      </c>
      <c r="N54" s="12">
        <v>100000</v>
      </c>
      <c r="O54" s="12">
        <v>100000</v>
      </c>
      <c r="P54" s="12">
        <v>100000</v>
      </c>
      <c r="Q54" s="12">
        <v>100000</v>
      </c>
      <c r="R54" s="12">
        <v>100000</v>
      </c>
      <c r="S54" s="12">
        <v>100000</v>
      </c>
      <c r="T54" s="12">
        <v>100000</v>
      </c>
      <c r="U54" s="12">
        <v>100000</v>
      </c>
      <c r="V54" s="99">
        <v>100000</v>
      </c>
      <c r="W54" s="99">
        <v>100000</v>
      </c>
      <c r="X54" s="99">
        <v>100000</v>
      </c>
      <c r="Y54" s="99">
        <v>100000</v>
      </c>
      <c r="Z54" s="99">
        <v>100000</v>
      </c>
      <c r="AA54" s="99">
        <v>100000</v>
      </c>
      <c r="AB54" s="99">
        <v>100000</v>
      </c>
      <c r="AC54" s="99">
        <v>100000</v>
      </c>
      <c r="AD54" s="99">
        <v>100000</v>
      </c>
      <c r="AE54" s="99">
        <v>100000</v>
      </c>
      <c r="AF54" s="99">
        <v>100000</v>
      </c>
    </row>
    <row r="55" spans="1:32" x14ac:dyDescent="0.2">
      <c r="B55" s="5">
        <v>24927</v>
      </c>
      <c r="C55" s="5" t="s">
        <v>27</v>
      </c>
      <c r="D55" s="12">
        <v>30000</v>
      </c>
      <c r="E55" s="96">
        <v>35309</v>
      </c>
      <c r="F55" s="96">
        <v>38748</v>
      </c>
      <c r="G55" s="5" t="s">
        <v>5</v>
      </c>
      <c r="H55" s="97">
        <v>38383</v>
      </c>
      <c r="I55" s="12">
        <v>30000</v>
      </c>
      <c r="J55" s="12">
        <v>30000</v>
      </c>
      <c r="K55" s="12">
        <v>30000</v>
      </c>
      <c r="L55" s="12">
        <v>30000</v>
      </c>
      <c r="M55" s="12">
        <v>30000</v>
      </c>
      <c r="N55" s="12">
        <v>30000</v>
      </c>
      <c r="O55" s="12">
        <v>30000</v>
      </c>
      <c r="P55" s="12">
        <v>30000</v>
      </c>
      <c r="Q55" s="12">
        <v>30000</v>
      </c>
      <c r="R55" s="12">
        <v>30000</v>
      </c>
      <c r="S55" s="12">
        <v>30000</v>
      </c>
      <c r="T55" s="12">
        <v>30000</v>
      </c>
      <c r="U55" s="12">
        <v>30000</v>
      </c>
      <c r="V55" s="12">
        <v>30000</v>
      </c>
      <c r="W55" s="12">
        <v>30000</v>
      </c>
      <c r="X55" s="12">
        <v>30000</v>
      </c>
      <c r="Y55" s="12">
        <v>30000</v>
      </c>
      <c r="Z55" s="12">
        <v>30000</v>
      </c>
      <c r="AA55" s="12">
        <v>30000</v>
      </c>
      <c r="AB55" s="12">
        <v>30000</v>
      </c>
      <c r="AC55" s="12">
        <v>30000</v>
      </c>
      <c r="AD55" s="12">
        <v>30000</v>
      </c>
      <c r="AE55" s="12">
        <v>30000</v>
      </c>
      <c r="AF55" s="12">
        <v>30000</v>
      </c>
    </row>
    <row r="56" spans="1:32" x14ac:dyDescent="0.2">
      <c r="B56" s="5">
        <v>25067</v>
      </c>
      <c r="C56" s="5" t="s">
        <v>28</v>
      </c>
      <c r="D56" s="12">
        <v>15000</v>
      </c>
      <c r="E56" s="96">
        <v>35309</v>
      </c>
      <c r="F56" s="96">
        <v>37225</v>
      </c>
      <c r="G56" s="5" t="s">
        <v>5</v>
      </c>
      <c r="H56" s="19" t="s">
        <v>80</v>
      </c>
    </row>
    <row r="57" spans="1:32" x14ac:dyDescent="0.2">
      <c r="B57" s="5">
        <v>25397</v>
      </c>
      <c r="C57" s="5" t="s">
        <v>16</v>
      </c>
      <c r="D57" s="12">
        <v>10000</v>
      </c>
      <c r="E57" s="96">
        <v>35886</v>
      </c>
      <c r="F57" s="96">
        <v>37711</v>
      </c>
      <c r="G57" s="5" t="s">
        <v>5</v>
      </c>
      <c r="H57" s="97">
        <v>37346</v>
      </c>
      <c r="I57" s="12">
        <v>10000</v>
      </c>
      <c r="J57" s="12">
        <v>10000</v>
      </c>
      <c r="K57" s="12">
        <v>10000</v>
      </c>
      <c r="L57" s="99">
        <v>10000</v>
      </c>
      <c r="M57" s="99">
        <v>10000</v>
      </c>
      <c r="N57" s="99">
        <v>10000</v>
      </c>
      <c r="O57" s="99">
        <v>10000</v>
      </c>
      <c r="P57" s="99">
        <v>10000</v>
      </c>
      <c r="Q57" s="99">
        <v>10000</v>
      </c>
      <c r="R57" s="99">
        <v>10000</v>
      </c>
      <c r="S57" s="99">
        <v>10000</v>
      </c>
      <c r="T57" s="99">
        <v>10000</v>
      </c>
      <c r="U57" s="99">
        <v>10000</v>
      </c>
      <c r="V57" s="99">
        <v>10000</v>
      </c>
      <c r="W57" s="99">
        <v>10000</v>
      </c>
      <c r="X57" s="99">
        <v>10000</v>
      </c>
      <c r="Y57" s="99">
        <v>10000</v>
      </c>
      <c r="Z57" s="99">
        <v>10000</v>
      </c>
      <c r="AA57" s="99">
        <v>10000</v>
      </c>
      <c r="AB57" s="99">
        <v>10000</v>
      </c>
      <c r="AC57" s="99">
        <v>10000</v>
      </c>
      <c r="AD57" s="99">
        <v>10000</v>
      </c>
      <c r="AE57" s="99">
        <v>10000</v>
      </c>
      <c r="AF57" s="99">
        <v>10000</v>
      </c>
    </row>
    <row r="58" spans="1:32" x14ac:dyDescent="0.2">
      <c r="B58" s="5">
        <v>26044</v>
      </c>
      <c r="C58" s="5" t="s">
        <v>31</v>
      </c>
      <c r="D58" s="12">
        <v>85000</v>
      </c>
      <c r="E58" s="96">
        <v>35886</v>
      </c>
      <c r="F58" s="96">
        <v>37925</v>
      </c>
      <c r="G58" s="5" t="s">
        <v>5</v>
      </c>
      <c r="H58" s="97">
        <v>37560</v>
      </c>
      <c r="I58" s="12">
        <v>85000</v>
      </c>
      <c r="J58" s="12">
        <v>85000</v>
      </c>
      <c r="K58" s="12">
        <v>85000</v>
      </c>
      <c r="L58" s="12">
        <v>85000</v>
      </c>
      <c r="M58" s="12">
        <v>85000</v>
      </c>
      <c r="N58" s="12">
        <v>85000</v>
      </c>
      <c r="O58" s="12">
        <v>85000</v>
      </c>
      <c r="P58" s="12">
        <v>85000</v>
      </c>
      <c r="Q58" s="12">
        <v>85000</v>
      </c>
      <c r="R58" s="12">
        <v>85000</v>
      </c>
      <c r="S58" s="99">
        <v>85000</v>
      </c>
      <c r="T58" s="99">
        <v>85000</v>
      </c>
      <c r="U58" s="99">
        <v>85000</v>
      </c>
      <c r="V58" s="99">
        <v>85000</v>
      </c>
      <c r="W58" s="99">
        <v>85000</v>
      </c>
      <c r="X58" s="99">
        <v>85000</v>
      </c>
      <c r="Y58" s="99">
        <v>85000</v>
      </c>
      <c r="Z58" s="99">
        <v>85000</v>
      </c>
      <c r="AA58" s="99">
        <v>85000</v>
      </c>
      <c r="AB58" s="99">
        <v>85000</v>
      </c>
      <c r="AC58" s="99">
        <v>85000</v>
      </c>
      <c r="AD58" s="99">
        <v>85000</v>
      </c>
      <c r="AE58" s="99">
        <v>85000</v>
      </c>
      <c r="AF58" s="99">
        <v>85000</v>
      </c>
    </row>
    <row r="59" spans="1:32" x14ac:dyDescent="0.2">
      <c r="B59" s="5">
        <v>26436</v>
      </c>
      <c r="C59" s="5" t="s">
        <v>31</v>
      </c>
      <c r="D59" s="12">
        <v>59000</v>
      </c>
      <c r="E59" s="96">
        <v>36100</v>
      </c>
      <c r="F59" s="96">
        <v>37925</v>
      </c>
      <c r="G59" s="5" t="s">
        <v>5</v>
      </c>
      <c r="H59" s="97">
        <v>37560</v>
      </c>
      <c r="I59" s="12">
        <v>59000</v>
      </c>
      <c r="J59" s="12">
        <v>59000</v>
      </c>
      <c r="K59" s="12">
        <v>59000</v>
      </c>
      <c r="L59" s="12">
        <v>59000</v>
      </c>
      <c r="M59" s="12">
        <v>59000</v>
      </c>
      <c r="N59" s="12">
        <v>59000</v>
      </c>
      <c r="O59" s="12">
        <v>59000</v>
      </c>
      <c r="P59" s="12">
        <v>59000</v>
      </c>
      <c r="Q59" s="12">
        <v>59000</v>
      </c>
      <c r="R59" s="12">
        <v>59000</v>
      </c>
      <c r="S59" s="99">
        <v>59000</v>
      </c>
      <c r="T59" s="99">
        <v>59000</v>
      </c>
      <c r="U59" s="99">
        <v>59000</v>
      </c>
      <c r="V59" s="99">
        <v>59000</v>
      </c>
      <c r="W59" s="99">
        <v>59000</v>
      </c>
      <c r="X59" s="99">
        <v>59000</v>
      </c>
      <c r="Y59" s="99">
        <v>59000</v>
      </c>
      <c r="Z59" s="99">
        <v>59000</v>
      </c>
      <c r="AA59" s="99">
        <v>59000</v>
      </c>
      <c r="AB59" s="99">
        <v>59000</v>
      </c>
      <c r="AC59" s="99">
        <v>59000</v>
      </c>
      <c r="AD59" s="99">
        <v>59000</v>
      </c>
      <c r="AE59" s="99">
        <v>59000</v>
      </c>
      <c r="AF59" s="99">
        <v>59000</v>
      </c>
    </row>
    <row r="60" spans="1:32" x14ac:dyDescent="0.2">
      <c r="B60" s="5">
        <v>27342</v>
      </c>
      <c r="C60" s="5" t="s">
        <v>40</v>
      </c>
      <c r="D60" s="12">
        <v>30000</v>
      </c>
      <c r="E60" s="96">
        <v>36892</v>
      </c>
      <c r="F60" s="96">
        <v>37256</v>
      </c>
      <c r="G60" s="5" t="s">
        <v>5</v>
      </c>
      <c r="H60" s="97">
        <v>37072</v>
      </c>
      <c r="I60" s="99">
        <v>30000</v>
      </c>
      <c r="J60" s="99">
        <v>30000</v>
      </c>
      <c r="K60" s="99">
        <v>30000</v>
      </c>
      <c r="L60" s="99">
        <v>30000</v>
      </c>
      <c r="M60" s="99">
        <v>30000</v>
      </c>
      <c r="N60" s="99">
        <v>30000</v>
      </c>
      <c r="O60" s="99">
        <v>30000</v>
      </c>
      <c r="P60" s="99">
        <v>30000</v>
      </c>
      <c r="Q60" s="99">
        <v>30000</v>
      </c>
      <c r="R60" s="99">
        <v>30000</v>
      </c>
      <c r="S60" s="99">
        <v>30000</v>
      </c>
      <c r="T60" s="99">
        <v>30000</v>
      </c>
      <c r="U60" s="99">
        <v>30000</v>
      </c>
      <c r="V60" s="99">
        <v>30000</v>
      </c>
      <c r="W60" s="99">
        <v>30000</v>
      </c>
      <c r="X60" s="99">
        <v>30000</v>
      </c>
      <c r="Y60" s="99">
        <v>30000</v>
      </c>
      <c r="Z60" s="99">
        <v>30000</v>
      </c>
      <c r="AA60" s="99">
        <v>30000</v>
      </c>
      <c r="AB60" s="99">
        <v>30000</v>
      </c>
      <c r="AC60" s="99">
        <v>30000</v>
      </c>
      <c r="AD60" s="99">
        <v>30000</v>
      </c>
      <c r="AE60" s="99">
        <v>30000</v>
      </c>
      <c r="AF60" s="99">
        <v>30000</v>
      </c>
    </row>
    <row r="61" spans="1:32" x14ac:dyDescent="0.2">
      <c r="B61" s="5">
        <v>27370</v>
      </c>
      <c r="C61" s="5" t="s">
        <v>54</v>
      </c>
      <c r="D61" s="12">
        <v>22000</v>
      </c>
      <c r="E61" s="96">
        <v>36892</v>
      </c>
      <c r="F61" s="96">
        <v>37256</v>
      </c>
      <c r="G61" s="5" t="s">
        <v>5</v>
      </c>
      <c r="H61" s="97">
        <v>37072</v>
      </c>
      <c r="I61" s="99">
        <v>22000</v>
      </c>
      <c r="J61" s="99">
        <v>22000</v>
      </c>
      <c r="K61" s="99">
        <v>22000</v>
      </c>
      <c r="L61" s="99">
        <v>22000</v>
      </c>
      <c r="M61" s="99">
        <v>22000</v>
      </c>
      <c r="N61" s="99">
        <v>22000</v>
      </c>
      <c r="O61" s="99">
        <v>22000</v>
      </c>
      <c r="P61" s="99">
        <v>22000</v>
      </c>
      <c r="Q61" s="99">
        <v>22000</v>
      </c>
      <c r="R61" s="99">
        <v>22000</v>
      </c>
      <c r="S61" s="99">
        <v>22000</v>
      </c>
      <c r="T61" s="99">
        <v>22000</v>
      </c>
      <c r="U61" s="99">
        <v>22000</v>
      </c>
      <c r="V61" s="99">
        <v>22000</v>
      </c>
      <c r="W61" s="99">
        <v>22000</v>
      </c>
      <c r="X61" s="99">
        <v>22000</v>
      </c>
      <c r="Y61" s="99">
        <v>22000</v>
      </c>
      <c r="Z61" s="99">
        <v>22000</v>
      </c>
      <c r="AA61" s="99">
        <v>22000</v>
      </c>
      <c r="AB61" s="99">
        <v>22000</v>
      </c>
      <c r="AC61" s="99">
        <v>22000</v>
      </c>
      <c r="AD61" s="99">
        <v>22000</v>
      </c>
      <c r="AE61" s="99">
        <v>22000</v>
      </c>
      <c r="AF61" s="99">
        <v>22000</v>
      </c>
    </row>
    <row r="62" spans="1:32" x14ac:dyDescent="0.2">
      <c r="B62" s="5">
        <v>24568</v>
      </c>
      <c r="C62" s="5" t="s">
        <v>19</v>
      </c>
      <c r="D62" s="12">
        <v>32000</v>
      </c>
      <c r="E62" s="96">
        <v>35400</v>
      </c>
      <c r="F62" s="96">
        <v>37256</v>
      </c>
      <c r="G62" s="5" t="s">
        <v>5</v>
      </c>
      <c r="H62" s="19" t="s">
        <v>80</v>
      </c>
    </row>
    <row r="63" spans="1:32" x14ac:dyDescent="0.2">
      <c r="B63" s="5">
        <v>24654</v>
      </c>
      <c r="C63" s="5" t="s">
        <v>20</v>
      </c>
      <c r="D63" s="12">
        <v>8000</v>
      </c>
      <c r="E63" s="96">
        <v>35400</v>
      </c>
      <c r="F63" s="96">
        <v>37256</v>
      </c>
      <c r="G63" s="5" t="s">
        <v>5</v>
      </c>
      <c r="H63" s="19" t="s">
        <v>80</v>
      </c>
    </row>
    <row r="64" spans="1:32" x14ac:dyDescent="0.2">
      <c r="B64" s="5">
        <v>25071</v>
      </c>
      <c r="C64" s="5" t="s">
        <v>54</v>
      </c>
      <c r="D64" s="12">
        <v>60000</v>
      </c>
      <c r="E64" s="96">
        <v>35400</v>
      </c>
      <c r="F64" s="96">
        <v>39782</v>
      </c>
      <c r="G64" s="5" t="s">
        <v>5</v>
      </c>
      <c r="H64" s="97">
        <v>39416</v>
      </c>
      <c r="I64" s="100">
        <v>60000</v>
      </c>
      <c r="J64" s="100">
        <v>60000</v>
      </c>
      <c r="K64" s="100">
        <v>60000</v>
      </c>
      <c r="L64" s="100">
        <v>60000</v>
      </c>
      <c r="M64" s="100">
        <v>60000</v>
      </c>
      <c r="N64" s="100">
        <v>60000</v>
      </c>
      <c r="O64" s="100">
        <v>60000</v>
      </c>
      <c r="P64" s="100">
        <v>60000</v>
      </c>
      <c r="Q64" s="100">
        <v>60000</v>
      </c>
      <c r="R64" s="100">
        <v>60000</v>
      </c>
      <c r="S64" s="100">
        <v>60000</v>
      </c>
      <c r="T64" s="100">
        <v>60000</v>
      </c>
      <c r="U64" s="100">
        <v>60000</v>
      </c>
      <c r="V64" s="100">
        <v>60000</v>
      </c>
      <c r="W64" s="100">
        <v>60000</v>
      </c>
      <c r="X64" s="100">
        <v>60000</v>
      </c>
      <c r="Y64" s="100">
        <v>60000</v>
      </c>
      <c r="Z64" s="100">
        <v>60000</v>
      </c>
      <c r="AA64" s="100">
        <v>60000</v>
      </c>
      <c r="AB64" s="100">
        <v>60000</v>
      </c>
      <c r="AC64" s="100">
        <v>60000</v>
      </c>
      <c r="AD64" s="100">
        <v>60000</v>
      </c>
      <c r="AE64" s="100">
        <v>60000</v>
      </c>
      <c r="AF64" s="100">
        <v>60000</v>
      </c>
    </row>
    <row r="65" spans="1:32" x14ac:dyDescent="0.2">
      <c r="B65" s="5"/>
      <c r="C65" s="5"/>
      <c r="D65" s="5"/>
      <c r="E65" s="5"/>
      <c r="F65" s="5"/>
      <c r="G65" s="5"/>
      <c r="H65" s="5"/>
      <c r="I65" s="3">
        <f t="shared" ref="I65:AF65" si="12">SUM(I53:I64)</f>
        <v>421000</v>
      </c>
      <c r="J65" s="3">
        <f t="shared" si="12"/>
        <v>421000</v>
      </c>
      <c r="K65" s="3">
        <f t="shared" si="12"/>
        <v>421000</v>
      </c>
      <c r="L65" s="3">
        <f t="shared" si="12"/>
        <v>421000</v>
      </c>
      <c r="M65" s="3">
        <f t="shared" si="12"/>
        <v>421000</v>
      </c>
      <c r="N65" s="3">
        <f t="shared" si="12"/>
        <v>421000</v>
      </c>
      <c r="O65" s="3">
        <f t="shared" si="12"/>
        <v>421000</v>
      </c>
      <c r="P65" s="3">
        <f t="shared" si="12"/>
        <v>421000</v>
      </c>
      <c r="Q65" s="3">
        <f t="shared" si="12"/>
        <v>421000</v>
      </c>
      <c r="R65" s="3">
        <f t="shared" si="12"/>
        <v>421000</v>
      </c>
      <c r="S65" s="3">
        <f t="shared" si="12"/>
        <v>421000</v>
      </c>
      <c r="T65" s="3">
        <f t="shared" si="12"/>
        <v>421000</v>
      </c>
      <c r="U65" s="3">
        <f t="shared" si="12"/>
        <v>421000</v>
      </c>
      <c r="V65" s="3">
        <f t="shared" si="12"/>
        <v>421000</v>
      </c>
      <c r="W65" s="3">
        <f t="shared" si="12"/>
        <v>421000</v>
      </c>
      <c r="X65" s="3">
        <f t="shared" si="12"/>
        <v>421000</v>
      </c>
      <c r="Y65" s="3">
        <f t="shared" si="12"/>
        <v>421000</v>
      </c>
      <c r="Z65" s="3">
        <f t="shared" si="12"/>
        <v>421000</v>
      </c>
      <c r="AA65" s="3">
        <f t="shared" si="12"/>
        <v>421000</v>
      </c>
      <c r="AB65" s="3">
        <f t="shared" si="12"/>
        <v>421000</v>
      </c>
      <c r="AC65" s="3">
        <f t="shared" si="12"/>
        <v>421000</v>
      </c>
      <c r="AD65" s="3">
        <f t="shared" si="12"/>
        <v>421000</v>
      </c>
      <c r="AE65" s="3">
        <f t="shared" si="12"/>
        <v>421000</v>
      </c>
      <c r="AF65" s="3">
        <f t="shared" si="12"/>
        <v>421000</v>
      </c>
    </row>
    <row r="66" spans="1:32" x14ac:dyDescent="0.2">
      <c r="B66" s="5"/>
      <c r="C66" s="5"/>
      <c r="D66" s="5"/>
      <c r="E66" s="5"/>
      <c r="F66" s="5"/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x14ac:dyDescent="0.2">
      <c r="B67" s="5"/>
      <c r="C67" s="5"/>
      <c r="D67" s="18" t="s">
        <v>157</v>
      </c>
      <c r="E67" s="5"/>
      <c r="F67" s="5"/>
      <c r="G67" s="5"/>
      <c r="H67" s="5"/>
      <c r="I67" s="3">
        <f t="shared" ref="I67:AF67" si="13">476000-I65</f>
        <v>55000</v>
      </c>
      <c r="J67" s="3">
        <f t="shared" si="13"/>
        <v>55000</v>
      </c>
      <c r="K67" s="3">
        <f t="shared" si="13"/>
        <v>55000</v>
      </c>
      <c r="L67" s="3">
        <f t="shared" si="13"/>
        <v>55000</v>
      </c>
      <c r="M67" s="3">
        <f t="shared" si="13"/>
        <v>55000</v>
      </c>
      <c r="N67" s="3">
        <f t="shared" si="13"/>
        <v>55000</v>
      </c>
      <c r="O67" s="3">
        <f t="shared" si="13"/>
        <v>55000</v>
      </c>
      <c r="P67" s="3">
        <f t="shared" si="13"/>
        <v>55000</v>
      </c>
      <c r="Q67" s="3">
        <f t="shared" si="13"/>
        <v>55000</v>
      </c>
      <c r="R67" s="3">
        <f t="shared" si="13"/>
        <v>55000</v>
      </c>
      <c r="S67" s="3">
        <f t="shared" si="13"/>
        <v>55000</v>
      </c>
      <c r="T67" s="3">
        <f t="shared" si="13"/>
        <v>55000</v>
      </c>
      <c r="U67" s="3">
        <f t="shared" si="13"/>
        <v>55000</v>
      </c>
      <c r="V67" s="3">
        <f t="shared" si="13"/>
        <v>55000</v>
      </c>
      <c r="W67" s="3">
        <f t="shared" si="13"/>
        <v>55000</v>
      </c>
      <c r="X67" s="3">
        <f t="shared" si="13"/>
        <v>55000</v>
      </c>
      <c r="Y67" s="3">
        <f t="shared" si="13"/>
        <v>55000</v>
      </c>
      <c r="Z67" s="3">
        <f t="shared" si="13"/>
        <v>55000</v>
      </c>
      <c r="AA67" s="3">
        <f t="shared" si="13"/>
        <v>55000</v>
      </c>
      <c r="AB67" s="3">
        <f t="shared" si="13"/>
        <v>55000</v>
      </c>
      <c r="AC67" s="3">
        <f t="shared" si="13"/>
        <v>55000</v>
      </c>
      <c r="AD67" s="3">
        <f t="shared" si="13"/>
        <v>55000</v>
      </c>
      <c r="AE67" s="3">
        <f t="shared" si="13"/>
        <v>55000</v>
      </c>
      <c r="AF67" s="3">
        <f t="shared" si="13"/>
        <v>55000</v>
      </c>
    </row>
    <row r="68" spans="1:32" x14ac:dyDescent="0.2">
      <c r="B68" s="5"/>
      <c r="C68" s="5"/>
      <c r="E68" s="5"/>
      <c r="F68" s="5"/>
      <c r="G68" s="5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x14ac:dyDescent="0.2">
      <c r="B69" s="5"/>
      <c r="C69" s="5"/>
      <c r="D69" s="18" t="s">
        <v>155</v>
      </c>
      <c r="E69" s="5"/>
      <c r="F69" s="5"/>
      <c r="G69" s="5"/>
      <c r="H69" s="5"/>
      <c r="I69" s="3">
        <f>I60+I61</f>
        <v>52000</v>
      </c>
      <c r="J69" s="3">
        <f>J60+J61</f>
        <v>52000</v>
      </c>
      <c r="K69" s="3">
        <f>K60+K61</f>
        <v>52000</v>
      </c>
      <c r="L69" s="3">
        <f>L60+L61+L57</f>
        <v>62000</v>
      </c>
      <c r="M69" s="3">
        <f t="shared" ref="M69:R69" si="14">M60+M61+M57</f>
        <v>62000</v>
      </c>
      <c r="N69" s="3">
        <f t="shared" si="14"/>
        <v>62000</v>
      </c>
      <c r="O69" s="3">
        <f t="shared" si="14"/>
        <v>62000</v>
      </c>
      <c r="P69" s="3">
        <f t="shared" si="14"/>
        <v>62000</v>
      </c>
      <c r="Q69" s="3">
        <f t="shared" si="14"/>
        <v>62000</v>
      </c>
      <c r="R69" s="3">
        <f t="shared" si="14"/>
        <v>62000</v>
      </c>
      <c r="S69" s="3">
        <f>S60+S61+S57+S58+S59</f>
        <v>206000</v>
      </c>
      <c r="T69" s="3">
        <f>T60+T61+T57+T58+T59</f>
        <v>206000</v>
      </c>
      <c r="U69" s="3">
        <f>U60+U61+U57+U58+U59</f>
        <v>206000</v>
      </c>
      <c r="V69" s="3">
        <f>V60+V61+V57+V58+V59+V53+V54</f>
        <v>331000</v>
      </c>
      <c r="W69" s="3">
        <f t="shared" ref="W69:AF69" si="15">W60+W61+W57+W58+W59+W53+W54</f>
        <v>331000</v>
      </c>
      <c r="X69" s="3">
        <f t="shared" si="15"/>
        <v>331000</v>
      </c>
      <c r="Y69" s="3">
        <f t="shared" si="15"/>
        <v>331000</v>
      </c>
      <c r="Z69" s="3">
        <f t="shared" si="15"/>
        <v>331000</v>
      </c>
      <c r="AA69" s="3">
        <f t="shared" si="15"/>
        <v>331000</v>
      </c>
      <c r="AB69" s="3">
        <f t="shared" si="15"/>
        <v>331000</v>
      </c>
      <c r="AC69" s="3">
        <f t="shared" si="15"/>
        <v>331000</v>
      </c>
      <c r="AD69" s="3">
        <f t="shared" si="15"/>
        <v>331000</v>
      </c>
      <c r="AE69" s="3">
        <f t="shared" si="15"/>
        <v>331000</v>
      </c>
      <c r="AF69" s="3">
        <f t="shared" si="15"/>
        <v>331000</v>
      </c>
    </row>
    <row r="70" spans="1:32" x14ac:dyDescent="0.2">
      <c r="B70" s="5"/>
      <c r="C70" s="5"/>
      <c r="E70" s="5"/>
      <c r="F70" s="5"/>
      <c r="G70" s="5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x14ac:dyDescent="0.2">
      <c r="B71" s="5"/>
      <c r="C71" s="5"/>
      <c r="D71" s="18" t="s">
        <v>156</v>
      </c>
      <c r="E71" s="5"/>
      <c r="F71" s="5"/>
      <c r="G71" s="5"/>
      <c r="H71" s="5"/>
      <c r="I71" s="3">
        <f>SUM(I53:I64)-(I60+I61)</f>
        <v>369000</v>
      </c>
      <c r="J71" s="3">
        <f>SUM(J53:J64)-(J60+J61)</f>
        <v>369000</v>
      </c>
      <c r="K71" s="3">
        <f>SUM(K53:K64)-(K60+K61)</f>
        <v>369000</v>
      </c>
      <c r="L71" s="3">
        <f>SUM(L53:L64)-(L60+L61+L57)</f>
        <v>359000</v>
      </c>
      <c r="M71" s="3">
        <f t="shared" ref="M71:R71" si="16">SUM(M53:M64)-(M60+M61+M57)</f>
        <v>359000</v>
      </c>
      <c r="N71" s="3">
        <f t="shared" si="16"/>
        <v>359000</v>
      </c>
      <c r="O71" s="3">
        <f t="shared" si="16"/>
        <v>359000</v>
      </c>
      <c r="P71" s="3">
        <f t="shared" si="16"/>
        <v>359000</v>
      </c>
      <c r="Q71" s="3">
        <f t="shared" si="16"/>
        <v>359000</v>
      </c>
      <c r="R71" s="3">
        <f t="shared" si="16"/>
        <v>359000</v>
      </c>
      <c r="S71" s="3">
        <f>SUM(S53:S64)-(S60+S61+S57+S58+S59)</f>
        <v>215000</v>
      </c>
      <c r="T71" s="3">
        <f>SUM(T53:T64)-(T60+T61+T57+T58+T59)</f>
        <v>215000</v>
      </c>
      <c r="U71" s="3">
        <f>SUM(U53:U64)-(U60+U61+U57+U58+U59)</f>
        <v>215000</v>
      </c>
      <c r="V71" s="3">
        <f>SUM(V53:V64)-(V60+V61+V57+V58+V59+V53+V54)</f>
        <v>90000</v>
      </c>
      <c r="W71" s="3">
        <f t="shared" ref="W71:AF71" si="17">SUM(W53:W64)-(W60+W61+W57+W58+W59+W53+W54)</f>
        <v>90000</v>
      </c>
      <c r="X71" s="3">
        <f t="shared" si="17"/>
        <v>90000</v>
      </c>
      <c r="Y71" s="3">
        <f t="shared" si="17"/>
        <v>90000</v>
      </c>
      <c r="Z71" s="3">
        <f t="shared" si="17"/>
        <v>90000</v>
      </c>
      <c r="AA71" s="3">
        <f t="shared" si="17"/>
        <v>90000</v>
      </c>
      <c r="AB71" s="3">
        <f t="shared" si="17"/>
        <v>90000</v>
      </c>
      <c r="AC71" s="3">
        <f t="shared" si="17"/>
        <v>90000</v>
      </c>
      <c r="AD71" s="3">
        <f t="shared" si="17"/>
        <v>90000</v>
      </c>
      <c r="AE71" s="3">
        <f t="shared" si="17"/>
        <v>90000</v>
      </c>
      <c r="AF71" s="3">
        <f t="shared" si="17"/>
        <v>90000</v>
      </c>
    </row>
    <row r="72" spans="1:32" x14ac:dyDescent="0.2">
      <c r="B72" s="5"/>
      <c r="C72" s="5"/>
      <c r="D72" s="5"/>
      <c r="E72" s="5"/>
      <c r="F72" s="5"/>
      <c r="G72" s="5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x14ac:dyDescent="0.2">
      <c r="A73" s="7" t="s">
        <v>180</v>
      </c>
    </row>
    <row r="74" spans="1:32" ht="13.5" thickBot="1" x14ac:dyDescent="0.25"/>
    <row r="75" spans="1:32" ht="13.5" thickBot="1" x14ac:dyDescent="0.25">
      <c r="B75" s="2" t="s">
        <v>2</v>
      </c>
      <c r="C75" t="s">
        <v>3</v>
      </c>
      <c r="D75" s="2" t="s">
        <v>151</v>
      </c>
      <c r="E75" t="s">
        <v>152</v>
      </c>
      <c r="F75" t="s">
        <v>64</v>
      </c>
      <c r="G75" t="s">
        <v>1</v>
      </c>
      <c r="H75" s="68" t="s">
        <v>154</v>
      </c>
      <c r="I75" s="25">
        <v>37622</v>
      </c>
      <c r="J75" s="25">
        <v>37653</v>
      </c>
      <c r="K75" s="25">
        <v>37681</v>
      </c>
      <c r="L75" s="25">
        <v>37712</v>
      </c>
      <c r="M75" s="25">
        <v>37742</v>
      </c>
      <c r="N75" s="25">
        <v>37773</v>
      </c>
      <c r="O75" s="25">
        <v>37803</v>
      </c>
      <c r="P75" s="25">
        <v>37834</v>
      </c>
      <c r="Q75" s="25">
        <v>37865</v>
      </c>
      <c r="R75" s="25">
        <v>37895</v>
      </c>
      <c r="S75" s="25">
        <v>37926</v>
      </c>
      <c r="T75" s="25">
        <v>37956</v>
      </c>
      <c r="U75" s="25">
        <v>37987</v>
      </c>
      <c r="V75" s="25">
        <v>38018</v>
      </c>
      <c r="W75" s="25">
        <v>38047</v>
      </c>
      <c r="X75" s="25">
        <v>38078</v>
      </c>
      <c r="Y75" s="25">
        <v>38108</v>
      </c>
      <c r="Z75" s="25">
        <v>38139</v>
      </c>
      <c r="AA75" s="25">
        <v>38169</v>
      </c>
      <c r="AB75" s="25">
        <v>38200</v>
      </c>
      <c r="AC75" s="25">
        <v>38231</v>
      </c>
      <c r="AD75" s="25">
        <v>38261</v>
      </c>
      <c r="AE75" s="25">
        <v>38292</v>
      </c>
      <c r="AF75" s="25">
        <v>38322</v>
      </c>
    </row>
    <row r="76" spans="1:32" x14ac:dyDescent="0.2">
      <c r="B76" s="2"/>
      <c r="D76" s="2"/>
      <c r="H76" s="19"/>
    </row>
    <row r="77" spans="1:32" x14ac:dyDescent="0.2">
      <c r="B77" s="5">
        <v>24669</v>
      </c>
      <c r="C77" s="5" t="s">
        <v>22</v>
      </c>
      <c r="D77" s="12">
        <v>12500</v>
      </c>
      <c r="E77" s="96">
        <v>35309</v>
      </c>
      <c r="F77" s="96">
        <v>38748</v>
      </c>
      <c r="G77" s="5" t="s">
        <v>5</v>
      </c>
      <c r="H77" s="97">
        <v>38383</v>
      </c>
      <c r="I77" s="12">
        <v>12500</v>
      </c>
      <c r="J77" s="12">
        <v>12500</v>
      </c>
      <c r="K77" s="12">
        <v>12500</v>
      </c>
      <c r="L77" s="12">
        <v>12500</v>
      </c>
      <c r="M77" s="12">
        <v>12500</v>
      </c>
      <c r="N77" s="12">
        <v>12500</v>
      </c>
      <c r="O77" s="12">
        <v>12500</v>
      </c>
      <c r="P77" s="12">
        <v>12500</v>
      </c>
      <c r="Q77" s="12">
        <v>12500</v>
      </c>
      <c r="R77" s="12">
        <v>12500</v>
      </c>
      <c r="S77" s="12">
        <v>12500</v>
      </c>
      <c r="T77" s="12">
        <v>12500</v>
      </c>
      <c r="U77" s="12">
        <v>12500</v>
      </c>
      <c r="V77" s="12">
        <v>12500</v>
      </c>
      <c r="W77" s="12">
        <v>12500</v>
      </c>
      <c r="X77" s="12">
        <v>12500</v>
      </c>
      <c r="Y77" s="12">
        <v>12500</v>
      </c>
      <c r="Z77" s="12">
        <v>12500</v>
      </c>
      <c r="AA77" s="12">
        <v>12500</v>
      </c>
      <c r="AB77" s="12">
        <v>12500</v>
      </c>
      <c r="AC77" s="12">
        <v>12500</v>
      </c>
      <c r="AD77" s="12">
        <v>12500</v>
      </c>
      <c r="AE77" s="12">
        <v>12500</v>
      </c>
      <c r="AF77" s="12">
        <v>12500</v>
      </c>
    </row>
    <row r="78" spans="1:32" x14ac:dyDescent="0.2">
      <c r="B78" s="5">
        <v>27047</v>
      </c>
      <c r="C78" s="5" t="s">
        <v>50</v>
      </c>
      <c r="D78" s="12">
        <v>125000</v>
      </c>
      <c r="E78" s="96">
        <v>36557</v>
      </c>
      <c r="F78" s="96">
        <v>38717</v>
      </c>
      <c r="G78" s="5" t="s">
        <v>39</v>
      </c>
      <c r="H78" s="97"/>
      <c r="I78" s="98">
        <v>150000</v>
      </c>
      <c r="J78" s="98">
        <v>150000</v>
      </c>
      <c r="K78" s="98">
        <v>150000</v>
      </c>
      <c r="L78" s="98">
        <v>150000</v>
      </c>
      <c r="M78" s="98">
        <v>150000</v>
      </c>
      <c r="N78" s="98">
        <v>150000</v>
      </c>
      <c r="O78" s="98">
        <v>150000</v>
      </c>
      <c r="P78" s="98">
        <v>150000</v>
      </c>
      <c r="Q78" s="98">
        <v>150000</v>
      </c>
      <c r="R78" s="98">
        <v>150000</v>
      </c>
      <c r="S78" s="98">
        <v>150000</v>
      </c>
      <c r="T78" s="98">
        <v>150000</v>
      </c>
      <c r="U78" s="98">
        <v>150000</v>
      </c>
      <c r="V78" s="98">
        <v>150000</v>
      </c>
      <c r="W78" s="98">
        <v>150000</v>
      </c>
      <c r="X78" s="98">
        <v>150000</v>
      </c>
      <c r="Y78" s="98">
        <v>150000</v>
      </c>
      <c r="Z78" s="98">
        <v>150000</v>
      </c>
      <c r="AA78" s="98">
        <v>150000</v>
      </c>
      <c r="AB78" s="98">
        <v>150000</v>
      </c>
      <c r="AC78" s="98">
        <v>150000</v>
      </c>
      <c r="AD78" s="98">
        <v>150000</v>
      </c>
      <c r="AE78" s="98">
        <v>150000</v>
      </c>
      <c r="AF78" s="98">
        <v>150000</v>
      </c>
    </row>
    <row r="79" spans="1:32" x14ac:dyDescent="0.2">
      <c r="B79" s="5">
        <v>27344</v>
      </c>
      <c r="C79" s="5" t="s">
        <v>30</v>
      </c>
      <c r="D79" s="12">
        <v>13500</v>
      </c>
      <c r="E79" s="96">
        <v>36892</v>
      </c>
      <c r="F79" s="96">
        <v>37621</v>
      </c>
      <c r="G79" s="5" t="s">
        <v>39</v>
      </c>
      <c r="H79" s="19"/>
    </row>
    <row r="80" spans="1:32" x14ac:dyDescent="0.2">
      <c r="B80" s="5">
        <v>27371</v>
      </c>
      <c r="C80" s="5" t="s">
        <v>54</v>
      </c>
      <c r="D80" s="12">
        <v>21200</v>
      </c>
      <c r="E80" s="96">
        <v>36923</v>
      </c>
      <c r="F80" s="96">
        <v>37256</v>
      </c>
      <c r="G80" s="5" t="s">
        <v>39</v>
      </c>
      <c r="H80" s="19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</row>
    <row r="81" spans="1:32" x14ac:dyDescent="0.2">
      <c r="I81" s="3">
        <f t="shared" ref="I81:AF81" si="18">SUM(I77:I80)</f>
        <v>162500</v>
      </c>
      <c r="J81" s="3">
        <f t="shared" si="18"/>
        <v>162500</v>
      </c>
      <c r="K81" s="3">
        <f t="shared" si="18"/>
        <v>162500</v>
      </c>
      <c r="L81" s="3">
        <f t="shared" si="18"/>
        <v>162500</v>
      </c>
      <c r="M81" s="3">
        <f t="shared" si="18"/>
        <v>162500</v>
      </c>
      <c r="N81" s="3">
        <f t="shared" si="18"/>
        <v>162500</v>
      </c>
      <c r="O81" s="3">
        <f t="shared" si="18"/>
        <v>162500</v>
      </c>
      <c r="P81" s="3">
        <f t="shared" si="18"/>
        <v>162500</v>
      </c>
      <c r="Q81" s="3">
        <f t="shared" si="18"/>
        <v>162500</v>
      </c>
      <c r="R81" s="3">
        <f t="shared" si="18"/>
        <v>162500</v>
      </c>
      <c r="S81" s="3">
        <f t="shared" si="18"/>
        <v>162500</v>
      </c>
      <c r="T81" s="3">
        <f t="shared" si="18"/>
        <v>162500</v>
      </c>
      <c r="U81" s="3">
        <f t="shared" si="18"/>
        <v>162500</v>
      </c>
      <c r="V81" s="3">
        <f t="shared" si="18"/>
        <v>162500</v>
      </c>
      <c r="W81" s="3">
        <f t="shared" si="18"/>
        <v>162500</v>
      </c>
      <c r="X81" s="3">
        <f t="shared" si="18"/>
        <v>162500</v>
      </c>
      <c r="Y81" s="3">
        <f t="shared" si="18"/>
        <v>162500</v>
      </c>
      <c r="Z81" s="3">
        <f t="shared" si="18"/>
        <v>162500</v>
      </c>
      <c r="AA81" s="3">
        <f t="shared" si="18"/>
        <v>162500</v>
      </c>
      <c r="AB81" s="3">
        <f t="shared" si="18"/>
        <v>162500</v>
      </c>
      <c r="AC81" s="3">
        <f t="shared" si="18"/>
        <v>162500</v>
      </c>
      <c r="AD81" s="3">
        <f t="shared" si="18"/>
        <v>162500</v>
      </c>
      <c r="AE81" s="3">
        <f t="shared" si="18"/>
        <v>162500</v>
      </c>
      <c r="AF81" s="3">
        <f t="shared" si="18"/>
        <v>162500</v>
      </c>
    </row>
    <row r="83" spans="1:32" x14ac:dyDescent="0.2">
      <c r="D83" s="18" t="s">
        <v>157</v>
      </c>
      <c r="I83" s="3">
        <f t="shared" ref="I83:AF83" si="19">205000-I81</f>
        <v>42500</v>
      </c>
      <c r="J83" s="3">
        <f t="shared" si="19"/>
        <v>42500</v>
      </c>
      <c r="K83" s="3">
        <f t="shared" si="19"/>
        <v>42500</v>
      </c>
      <c r="L83" s="3">
        <f t="shared" si="19"/>
        <v>42500</v>
      </c>
      <c r="M83" s="3">
        <f t="shared" si="19"/>
        <v>42500</v>
      </c>
      <c r="N83" s="3">
        <f t="shared" si="19"/>
        <v>42500</v>
      </c>
      <c r="O83" s="3">
        <f t="shared" si="19"/>
        <v>42500</v>
      </c>
      <c r="P83" s="3">
        <f t="shared" si="19"/>
        <v>42500</v>
      </c>
      <c r="Q83" s="3">
        <f t="shared" si="19"/>
        <v>42500</v>
      </c>
      <c r="R83" s="3">
        <f t="shared" si="19"/>
        <v>42500</v>
      </c>
      <c r="S83" s="3">
        <f t="shared" si="19"/>
        <v>42500</v>
      </c>
      <c r="T83" s="3">
        <f t="shared" si="19"/>
        <v>42500</v>
      </c>
      <c r="U83" s="3">
        <f t="shared" si="19"/>
        <v>42500</v>
      </c>
      <c r="V83" s="3">
        <f t="shared" si="19"/>
        <v>42500</v>
      </c>
      <c r="W83" s="3">
        <f t="shared" si="19"/>
        <v>42500</v>
      </c>
      <c r="X83" s="3">
        <f t="shared" si="19"/>
        <v>42500</v>
      </c>
      <c r="Y83" s="3">
        <f t="shared" si="19"/>
        <v>42500</v>
      </c>
      <c r="Z83" s="3">
        <f t="shared" si="19"/>
        <v>42500</v>
      </c>
      <c r="AA83" s="3">
        <f t="shared" si="19"/>
        <v>42500</v>
      </c>
      <c r="AB83" s="3">
        <f t="shared" si="19"/>
        <v>42500</v>
      </c>
      <c r="AC83" s="3">
        <f t="shared" si="19"/>
        <v>42500</v>
      </c>
      <c r="AD83" s="3">
        <f t="shared" si="19"/>
        <v>42500</v>
      </c>
      <c r="AE83" s="3">
        <f t="shared" si="19"/>
        <v>42500</v>
      </c>
      <c r="AF83" s="3">
        <f t="shared" si="19"/>
        <v>42500</v>
      </c>
    </row>
    <row r="85" spans="1:32" x14ac:dyDescent="0.2">
      <c r="D85" s="18" t="s">
        <v>155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7" spans="1:32" x14ac:dyDescent="0.2">
      <c r="D87" s="18" t="s">
        <v>156</v>
      </c>
      <c r="I87" s="3">
        <f t="shared" ref="I87:AF87" si="20">SUM(I77:I80)</f>
        <v>162500</v>
      </c>
      <c r="J87" s="3">
        <f t="shared" si="20"/>
        <v>162500</v>
      </c>
      <c r="K87" s="3">
        <f t="shared" si="20"/>
        <v>162500</v>
      </c>
      <c r="L87" s="3">
        <f t="shared" si="20"/>
        <v>162500</v>
      </c>
      <c r="M87" s="3">
        <f t="shared" si="20"/>
        <v>162500</v>
      </c>
      <c r="N87" s="3">
        <f t="shared" si="20"/>
        <v>162500</v>
      </c>
      <c r="O87" s="3">
        <f t="shared" si="20"/>
        <v>162500</v>
      </c>
      <c r="P87" s="3">
        <f t="shared" si="20"/>
        <v>162500</v>
      </c>
      <c r="Q87" s="3">
        <f t="shared" si="20"/>
        <v>162500</v>
      </c>
      <c r="R87" s="3">
        <f t="shared" si="20"/>
        <v>162500</v>
      </c>
      <c r="S87" s="3">
        <f t="shared" si="20"/>
        <v>162500</v>
      </c>
      <c r="T87" s="3">
        <f t="shared" si="20"/>
        <v>162500</v>
      </c>
      <c r="U87" s="3">
        <f t="shared" si="20"/>
        <v>162500</v>
      </c>
      <c r="V87" s="3">
        <f t="shared" si="20"/>
        <v>162500</v>
      </c>
      <c r="W87" s="3">
        <f t="shared" si="20"/>
        <v>162500</v>
      </c>
      <c r="X87" s="3">
        <f t="shared" si="20"/>
        <v>162500</v>
      </c>
      <c r="Y87" s="3">
        <f t="shared" si="20"/>
        <v>162500</v>
      </c>
      <c r="Z87" s="3">
        <f t="shared" si="20"/>
        <v>162500</v>
      </c>
      <c r="AA87" s="3">
        <f t="shared" si="20"/>
        <v>162500</v>
      </c>
      <c r="AB87" s="3">
        <f t="shared" si="20"/>
        <v>162500</v>
      </c>
      <c r="AC87" s="3">
        <f t="shared" si="20"/>
        <v>162500</v>
      </c>
      <c r="AD87" s="3">
        <f t="shared" si="20"/>
        <v>162500</v>
      </c>
      <c r="AE87" s="3">
        <f t="shared" si="20"/>
        <v>162500</v>
      </c>
      <c r="AF87" s="3">
        <f t="shared" si="20"/>
        <v>162500</v>
      </c>
    </row>
    <row r="89" spans="1:32" x14ac:dyDescent="0.2">
      <c r="A89" s="7" t="s">
        <v>179</v>
      </c>
      <c r="B89" s="5"/>
      <c r="C89" s="5"/>
      <c r="D89" s="5"/>
      <c r="E89" s="5"/>
      <c r="F89" s="5"/>
      <c r="G89" s="5"/>
      <c r="H89" s="19"/>
    </row>
    <row r="90" spans="1:32" ht="13.5" thickBot="1" x14ac:dyDescent="0.25">
      <c r="B90" s="5"/>
      <c r="C90" s="5"/>
      <c r="D90" s="5"/>
      <c r="E90" s="5"/>
      <c r="F90" s="5"/>
      <c r="G90" s="5"/>
      <c r="H90" s="19"/>
    </row>
    <row r="91" spans="1:32" ht="13.5" thickBot="1" x14ac:dyDescent="0.25">
      <c r="B91" s="2" t="s">
        <v>2</v>
      </c>
      <c r="C91" t="s">
        <v>3</v>
      </c>
      <c r="D91" s="2" t="s">
        <v>151</v>
      </c>
      <c r="E91" t="s">
        <v>152</v>
      </c>
      <c r="F91" t="s">
        <v>64</v>
      </c>
      <c r="G91" t="s">
        <v>1</v>
      </c>
      <c r="H91" s="68" t="s">
        <v>154</v>
      </c>
      <c r="I91" s="25">
        <v>38353</v>
      </c>
      <c r="J91" s="25">
        <v>38384</v>
      </c>
      <c r="K91" s="25">
        <v>38412</v>
      </c>
      <c r="L91" s="25">
        <v>38443</v>
      </c>
      <c r="M91" s="25">
        <v>38473</v>
      </c>
      <c r="N91" s="25">
        <v>38504</v>
      </c>
      <c r="O91" s="25">
        <v>38534</v>
      </c>
      <c r="P91" s="25">
        <v>38565</v>
      </c>
      <c r="Q91" s="25">
        <v>38596</v>
      </c>
      <c r="R91" s="25">
        <v>38626</v>
      </c>
      <c r="S91" s="25">
        <v>38657</v>
      </c>
      <c r="T91" s="25">
        <v>38687</v>
      </c>
    </row>
    <row r="92" spans="1:32" x14ac:dyDescent="0.2">
      <c r="B92" s="19"/>
      <c r="C92" s="5"/>
      <c r="D92" s="19"/>
      <c r="E92" s="19"/>
      <c r="F92" s="19"/>
      <c r="G92" s="5"/>
      <c r="H92" s="19"/>
    </row>
    <row r="93" spans="1:32" x14ac:dyDescent="0.2">
      <c r="B93" s="5">
        <v>24924</v>
      </c>
      <c r="C93" s="5" t="s">
        <v>20</v>
      </c>
      <c r="D93" s="12">
        <v>25000</v>
      </c>
      <c r="E93" s="96">
        <v>35309</v>
      </c>
      <c r="F93" s="96">
        <v>38017</v>
      </c>
      <c r="G93" s="5" t="s">
        <v>5</v>
      </c>
      <c r="H93" s="97">
        <v>37652</v>
      </c>
      <c r="I93" s="99">
        <v>25000</v>
      </c>
      <c r="J93" s="99">
        <v>25000</v>
      </c>
      <c r="K93" s="99">
        <v>25000</v>
      </c>
      <c r="L93" s="99">
        <v>25000</v>
      </c>
      <c r="M93" s="99">
        <v>25000</v>
      </c>
      <c r="N93" s="99">
        <v>25000</v>
      </c>
      <c r="O93" s="99">
        <v>25000</v>
      </c>
      <c r="P93" s="99">
        <v>25000</v>
      </c>
      <c r="Q93" s="99">
        <v>25000</v>
      </c>
      <c r="R93" s="99">
        <v>25000</v>
      </c>
      <c r="S93" s="99">
        <v>25000</v>
      </c>
      <c r="T93" s="99">
        <v>25000</v>
      </c>
    </row>
    <row r="94" spans="1:32" ht="13.5" thickBot="1" x14ac:dyDescent="0.25">
      <c r="B94" s="5">
        <v>24925</v>
      </c>
      <c r="C94" s="5" t="s">
        <v>26</v>
      </c>
      <c r="D94" s="12">
        <v>100000</v>
      </c>
      <c r="E94" s="96">
        <v>35309</v>
      </c>
      <c r="F94" s="96">
        <v>38017</v>
      </c>
      <c r="G94" s="5" t="s">
        <v>5</v>
      </c>
      <c r="H94" s="97">
        <v>37652</v>
      </c>
      <c r="I94" s="99">
        <v>100000</v>
      </c>
      <c r="J94" s="99">
        <v>100000</v>
      </c>
      <c r="K94" s="99">
        <v>100000</v>
      </c>
      <c r="L94" s="99">
        <v>100000</v>
      </c>
      <c r="M94" s="99">
        <v>100000</v>
      </c>
      <c r="N94" s="99">
        <v>100000</v>
      </c>
      <c r="O94" s="99">
        <v>100000</v>
      </c>
      <c r="P94" s="99">
        <v>100000</v>
      </c>
      <c r="Q94" s="99">
        <v>100000</v>
      </c>
      <c r="R94" s="99">
        <v>100000</v>
      </c>
      <c r="S94" s="99">
        <v>100000</v>
      </c>
      <c r="T94" s="99">
        <v>100000</v>
      </c>
    </row>
    <row r="95" spans="1:32" ht="13.5" thickBot="1" x14ac:dyDescent="0.25">
      <c r="B95" s="5">
        <v>24927</v>
      </c>
      <c r="C95" s="5" t="s">
        <v>27</v>
      </c>
      <c r="D95" s="12">
        <v>30000</v>
      </c>
      <c r="E95" s="96">
        <v>35309</v>
      </c>
      <c r="F95" s="96">
        <v>38748</v>
      </c>
      <c r="G95" s="5" t="s">
        <v>5</v>
      </c>
      <c r="H95" s="97">
        <v>38383</v>
      </c>
      <c r="I95" s="67">
        <v>30000</v>
      </c>
      <c r="J95" s="12">
        <v>30000</v>
      </c>
      <c r="K95" s="12">
        <v>30000</v>
      </c>
      <c r="L95" s="12">
        <v>30000</v>
      </c>
      <c r="M95" s="12">
        <v>30000</v>
      </c>
      <c r="N95" s="12">
        <v>30000</v>
      </c>
      <c r="O95" s="12">
        <v>30000</v>
      </c>
      <c r="P95" s="12">
        <v>30000</v>
      </c>
      <c r="Q95" s="12">
        <v>30000</v>
      </c>
      <c r="R95" s="12">
        <v>30000</v>
      </c>
      <c r="S95" s="12">
        <v>30000</v>
      </c>
      <c r="T95" s="12">
        <v>30000</v>
      </c>
    </row>
    <row r="96" spans="1:32" x14ac:dyDescent="0.2">
      <c r="B96" s="5">
        <v>25067</v>
      </c>
      <c r="C96" s="5" t="s">
        <v>28</v>
      </c>
      <c r="D96" s="12">
        <v>15000</v>
      </c>
      <c r="E96" s="96">
        <v>35309</v>
      </c>
      <c r="F96" s="96">
        <v>37225</v>
      </c>
      <c r="G96" s="5" t="s">
        <v>5</v>
      </c>
      <c r="H96" s="19" t="s">
        <v>80</v>
      </c>
    </row>
    <row r="97" spans="2:20" x14ac:dyDescent="0.2">
      <c r="B97" s="5">
        <v>25397</v>
      </c>
      <c r="C97" s="5" t="s">
        <v>16</v>
      </c>
      <c r="D97" s="12">
        <v>10000</v>
      </c>
      <c r="E97" s="96">
        <v>35886</v>
      </c>
      <c r="F97" s="96">
        <v>37711</v>
      </c>
      <c r="G97" s="5" t="s">
        <v>5</v>
      </c>
      <c r="H97" s="97">
        <v>37346</v>
      </c>
      <c r="I97" s="99">
        <v>10000</v>
      </c>
      <c r="J97" s="99">
        <v>10000</v>
      </c>
      <c r="K97" s="99">
        <v>10000</v>
      </c>
      <c r="L97" s="99">
        <v>10000</v>
      </c>
      <c r="M97" s="99">
        <v>10000</v>
      </c>
      <c r="N97" s="99">
        <v>10000</v>
      </c>
      <c r="O97" s="99">
        <v>10000</v>
      </c>
      <c r="P97" s="99">
        <v>10000</v>
      </c>
      <c r="Q97" s="99">
        <v>10000</v>
      </c>
      <c r="R97" s="99">
        <v>10000</v>
      </c>
      <c r="S97" s="99">
        <v>10000</v>
      </c>
      <c r="T97" s="99">
        <v>10000</v>
      </c>
    </row>
    <row r="98" spans="2:20" x14ac:dyDescent="0.2">
      <c r="B98" s="5">
        <v>26044</v>
      </c>
      <c r="C98" s="5" t="s">
        <v>31</v>
      </c>
      <c r="D98" s="12">
        <v>85000</v>
      </c>
      <c r="E98" s="96">
        <v>35886</v>
      </c>
      <c r="F98" s="96">
        <v>37925</v>
      </c>
      <c r="G98" s="5" t="s">
        <v>5</v>
      </c>
      <c r="H98" s="97">
        <v>37560</v>
      </c>
      <c r="I98" s="99">
        <v>85000</v>
      </c>
      <c r="J98" s="99">
        <v>85000</v>
      </c>
      <c r="K98" s="99">
        <v>85000</v>
      </c>
      <c r="L98" s="99">
        <v>85000</v>
      </c>
      <c r="M98" s="99">
        <v>85000</v>
      </c>
      <c r="N98" s="99">
        <v>85000</v>
      </c>
      <c r="O98" s="99">
        <v>85000</v>
      </c>
      <c r="P98" s="99">
        <v>85000</v>
      </c>
      <c r="Q98" s="99">
        <v>85000</v>
      </c>
      <c r="R98" s="99">
        <v>85000</v>
      </c>
      <c r="S98" s="99">
        <v>85000</v>
      </c>
      <c r="T98" s="99">
        <v>85000</v>
      </c>
    </row>
    <row r="99" spans="2:20" x14ac:dyDescent="0.2">
      <c r="B99" s="5">
        <v>26436</v>
      </c>
      <c r="C99" s="5" t="s">
        <v>31</v>
      </c>
      <c r="D99" s="12">
        <v>59000</v>
      </c>
      <c r="E99" s="96">
        <v>36100</v>
      </c>
      <c r="F99" s="96">
        <v>37925</v>
      </c>
      <c r="G99" s="5" t="s">
        <v>5</v>
      </c>
      <c r="H99" s="97">
        <v>37560</v>
      </c>
      <c r="I99" s="99">
        <v>59000</v>
      </c>
      <c r="J99" s="99">
        <v>59000</v>
      </c>
      <c r="K99" s="99">
        <v>59000</v>
      </c>
      <c r="L99" s="99">
        <v>59000</v>
      </c>
      <c r="M99" s="99">
        <v>59000</v>
      </c>
      <c r="N99" s="99">
        <v>59000</v>
      </c>
      <c r="O99" s="99">
        <v>59000</v>
      </c>
      <c r="P99" s="99">
        <v>59000</v>
      </c>
      <c r="Q99" s="99">
        <v>59000</v>
      </c>
      <c r="R99" s="99">
        <v>59000</v>
      </c>
      <c r="S99" s="99">
        <v>59000</v>
      </c>
      <c r="T99" s="99">
        <v>59000</v>
      </c>
    </row>
    <row r="100" spans="2:20" x14ac:dyDescent="0.2">
      <c r="B100" s="5">
        <v>27342</v>
      </c>
      <c r="C100" s="5" t="s">
        <v>40</v>
      </c>
      <c r="D100" s="12">
        <v>30000</v>
      </c>
      <c r="E100" s="96">
        <v>36892</v>
      </c>
      <c r="F100" s="96">
        <v>37256</v>
      </c>
      <c r="G100" s="5" t="s">
        <v>5</v>
      </c>
      <c r="H100" s="97">
        <v>37072</v>
      </c>
      <c r="I100" s="99">
        <v>30000</v>
      </c>
      <c r="J100" s="99">
        <v>30000</v>
      </c>
      <c r="K100" s="99">
        <v>30000</v>
      </c>
      <c r="L100" s="99">
        <v>30000</v>
      </c>
      <c r="M100" s="99">
        <v>30000</v>
      </c>
      <c r="N100" s="99">
        <v>30000</v>
      </c>
      <c r="O100" s="99">
        <v>30000</v>
      </c>
      <c r="P100" s="99">
        <v>30000</v>
      </c>
      <c r="Q100" s="99">
        <v>30000</v>
      </c>
      <c r="R100" s="99">
        <v>30000</v>
      </c>
      <c r="S100" s="99">
        <v>30000</v>
      </c>
      <c r="T100" s="99">
        <v>30000</v>
      </c>
    </row>
    <row r="101" spans="2:20" x14ac:dyDescent="0.2">
      <c r="B101" s="5">
        <v>27370</v>
      </c>
      <c r="C101" s="5" t="s">
        <v>54</v>
      </c>
      <c r="D101" s="12">
        <v>22000</v>
      </c>
      <c r="E101" s="96">
        <v>36892</v>
      </c>
      <c r="F101" s="96">
        <v>37256</v>
      </c>
      <c r="G101" s="5" t="s">
        <v>5</v>
      </c>
      <c r="H101" s="97">
        <v>37072</v>
      </c>
      <c r="I101" s="99">
        <v>22000</v>
      </c>
      <c r="J101" s="99">
        <v>22000</v>
      </c>
      <c r="K101" s="99">
        <v>22000</v>
      </c>
      <c r="L101" s="99">
        <v>22000</v>
      </c>
      <c r="M101" s="99">
        <v>22000</v>
      </c>
      <c r="N101" s="99">
        <v>22000</v>
      </c>
      <c r="O101" s="99">
        <v>22000</v>
      </c>
      <c r="P101" s="99">
        <v>22000</v>
      </c>
      <c r="Q101" s="99">
        <v>22000</v>
      </c>
      <c r="R101" s="99">
        <v>22000</v>
      </c>
      <c r="S101" s="99">
        <v>22000</v>
      </c>
      <c r="T101" s="99">
        <v>22000</v>
      </c>
    </row>
    <row r="102" spans="2:20" x14ac:dyDescent="0.2">
      <c r="B102" s="5">
        <v>24568</v>
      </c>
      <c r="C102" s="5" t="s">
        <v>19</v>
      </c>
      <c r="D102" s="12">
        <v>32000</v>
      </c>
      <c r="E102" s="96">
        <v>35400</v>
      </c>
      <c r="F102" s="96">
        <v>37256</v>
      </c>
      <c r="G102" s="5" t="s">
        <v>5</v>
      </c>
      <c r="H102" s="19" t="s">
        <v>80</v>
      </c>
    </row>
    <row r="103" spans="2:20" x14ac:dyDescent="0.2">
      <c r="B103" s="5">
        <v>24654</v>
      </c>
      <c r="C103" s="5" t="s">
        <v>20</v>
      </c>
      <c r="D103" s="12">
        <v>8000</v>
      </c>
      <c r="E103" s="96">
        <v>35400</v>
      </c>
      <c r="F103" s="96">
        <v>37256</v>
      </c>
      <c r="G103" s="5" t="s">
        <v>5</v>
      </c>
      <c r="H103" s="19" t="s">
        <v>80</v>
      </c>
    </row>
    <row r="104" spans="2:20" x14ac:dyDescent="0.2">
      <c r="B104" s="5">
        <v>25071</v>
      </c>
      <c r="C104" s="5" t="s">
        <v>54</v>
      </c>
      <c r="D104" s="12">
        <v>60000</v>
      </c>
      <c r="E104" s="96">
        <v>35400</v>
      </c>
      <c r="F104" s="96">
        <v>39782</v>
      </c>
      <c r="G104" s="5" t="s">
        <v>5</v>
      </c>
      <c r="H104" s="97">
        <v>39416</v>
      </c>
      <c r="I104" s="100">
        <v>60000</v>
      </c>
      <c r="J104" s="100">
        <v>60000</v>
      </c>
      <c r="K104" s="100">
        <v>60000</v>
      </c>
      <c r="L104" s="100">
        <v>60000</v>
      </c>
      <c r="M104" s="100">
        <v>60000</v>
      </c>
      <c r="N104" s="100">
        <v>60000</v>
      </c>
      <c r="O104" s="100">
        <v>60000</v>
      </c>
      <c r="P104" s="100">
        <v>60000</v>
      </c>
      <c r="Q104" s="100">
        <v>60000</v>
      </c>
      <c r="R104" s="100">
        <v>60000</v>
      </c>
      <c r="S104" s="100">
        <v>60000</v>
      </c>
      <c r="T104" s="100">
        <v>60000</v>
      </c>
    </row>
    <row r="105" spans="2:20" x14ac:dyDescent="0.2">
      <c r="B105" s="5"/>
      <c r="C105" s="5"/>
      <c r="D105" s="5"/>
      <c r="E105" s="5"/>
      <c r="F105" s="5"/>
      <c r="G105" s="5"/>
      <c r="H105" s="5"/>
      <c r="I105" s="3">
        <f t="shared" ref="I105:T105" si="21">SUM(I93:I104)</f>
        <v>421000</v>
      </c>
      <c r="J105" s="3">
        <f t="shared" si="21"/>
        <v>421000</v>
      </c>
      <c r="K105" s="3">
        <f t="shared" si="21"/>
        <v>421000</v>
      </c>
      <c r="L105" s="3">
        <f t="shared" si="21"/>
        <v>421000</v>
      </c>
      <c r="M105" s="3">
        <f t="shared" si="21"/>
        <v>421000</v>
      </c>
      <c r="N105" s="3">
        <f t="shared" si="21"/>
        <v>421000</v>
      </c>
      <c r="O105" s="3">
        <f t="shared" si="21"/>
        <v>421000</v>
      </c>
      <c r="P105" s="3">
        <f t="shared" si="21"/>
        <v>421000</v>
      </c>
      <c r="Q105" s="3">
        <f t="shared" si="21"/>
        <v>421000</v>
      </c>
      <c r="R105" s="3">
        <f t="shared" si="21"/>
        <v>421000</v>
      </c>
      <c r="S105" s="3">
        <f t="shared" si="21"/>
        <v>421000</v>
      </c>
      <c r="T105" s="3">
        <f t="shared" si="21"/>
        <v>421000</v>
      </c>
    </row>
    <row r="106" spans="2:20" x14ac:dyDescent="0.2">
      <c r="B106" s="5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2:20" x14ac:dyDescent="0.2">
      <c r="B107" s="5"/>
      <c r="C107" s="5"/>
      <c r="D107" s="18" t="s">
        <v>157</v>
      </c>
      <c r="E107" s="5"/>
      <c r="F107" s="5"/>
      <c r="G107" s="5"/>
      <c r="H107" s="5"/>
      <c r="I107" s="3">
        <f t="shared" ref="I107:T107" si="22">476000-I105</f>
        <v>55000</v>
      </c>
      <c r="J107" s="3">
        <f t="shared" si="22"/>
        <v>55000</v>
      </c>
      <c r="K107" s="3">
        <f t="shared" si="22"/>
        <v>55000</v>
      </c>
      <c r="L107" s="3">
        <f t="shared" si="22"/>
        <v>55000</v>
      </c>
      <c r="M107" s="3">
        <f t="shared" si="22"/>
        <v>55000</v>
      </c>
      <c r="N107" s="3">
        <f t="shared" si="22"/>
        <v>55000</v>
      </c>
      <c r="O107" s="3">
        <f t="shared" si="22"/>
        <v>55000</v>
      </c>
      <c r="P107" s="3">
        <f t="shared" si="22"/>
        <v>55000</v>
      </c>
      <c r="Q107" s="3">
        <f t="shared" si="22"/>
        <v>55000</v>
      </c>
      <c r="R107" s="3">
        <f t="shared" si="22"/>
        <v>55000</v>
      </c>
      <c r="S107" s="3">
        <f t="shared" si="22"/>
        <v>55000</v>
      </c>
      <c r="T107" s="3">
        <f t="shared" si="22"/>
        <v>55000</v>
      </c>
    </row>
    <row r="108" spans="2:20" x14ac:dyDescent="0.2">
      <c r="B108" s="5"/>
      <c r="C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2:20" x14ac:dyDescent="0.2">
      <c r="B109" s="5"/>
      <c r="C109" s="5"/>
      <c r="D109" s="18" t="s">
        <v>155</v>
      </c>
      <c r="E109" s="5"/>
      <c r="F109" s="5"/>
      <c r="G109" s="5"/>
      <c r="H109" s="5"/>
      <c r="I109" s="3">
        <f t="shared" ref="I109:S109" si="23">I100+I101+I97+I98+I99+I93+I94</f>
        <v>331000</v>
      </c>
      <c r="J109" s="3">
        <f t="shared" si="23"/>
        <v>331000</v>
      </c>
      <c r="K109" s="3">
        <f t="shared" si="23"/>
        <v>331000</v>
      </c>
      <c r="L109" s="3">
        <f t="shared" si="23"/>
        <v>331000</v>
      </c>
      <c r="M109" s="3">
        <f t="shared" si="23"/>
        <v>331000</v>
      </c>
      <c r="N109" s="3">
        <f t="shared" si="23"/>
        <v>331000</v>
      </c>
      <c r="O109" s="3">
        <f t="shared" si="23"/>
        <v>331000</v>
      </c>
      <c r="P109" s="3">
        <f t="shared" si="23"/>
        <v>331000</v>
      </c>
      <c r="Q109" s="3">
        <f t="shared" si="23"/>
        <v>331000</v>
      </c>
      <c r="R109" s="3">
        <f t="shared" si="23"/>
        <v>331000</v>
      </c>
      <c r="S109" s="3">
        <f t="shared" si="23"/>
        <v>331000</v>
      </c>
      <c r="T109" s="3">
        <f>T100+T101+T97+T98+T99+T93+T94</f>
        <v>331000</v>
      </c>
    </row>
    <row r="110" spans="2:20" x14ac:dyDescent="0.2">
      <c r="B110" s="5"/>
      <c r="C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2:20" x14ac:dyDescent="0.2">
      <c r="B111" s="5"/>
      <c r="C111" s="5"/>
      <c r="D111" s="18" t="s">
        <v>156</v>
      </c>
      <c r="E111" s="5"/>
      <c r="F111" s="5"/>
      <c r="G111" s="5"/>
      <c r="H111" s="5"/>
      <c r="I111" s="3">
        <f t="shared" ref="I111:S111" si="24">SUM(I93:I104)-(I100+I101+I97+I98+I99+I93+I94)</f>
        <v>90000</v>
      </c>
      <c r="J111" s="3">
        <f t="shared" si="24"/>
        <v>90000</v>
      </c>
      <c r="K111" s="3">
        <f t="shared" si="24"/>
        <v>90000</v>
      </c>
      <c r="L111" s="3">
        <f t="shared" si="24"/>
        <v>90000</v>
      </c>
      <c r="M111" s="3">
        <f t="shared" si="24"/>
        <v>90000</v>
      </c>
      <c r="N111" s="3">
        <f t="shared" si="24"/>
        <v>90000</v>
      </c>
      <c r="O111" s="3">
        <f t="shared" si="24"/>
        <v>90000</v>
      </c>
      <c r="P111" s="3">
        <f t="shared" si="24"/>
        <v>90000</v>
      </c>
      <c r="Q111" s="3">
        <f t="shared" si="24"/>
        <v>90000</v>
      </c>
      <c r="R111" s="3">
        <f t="shared" si="24"/>
        <v>90000</v>
      </c>
      <c r="S111" s="3">
        <f t="shared" si="24"/>
        <v>90000</v>
      </c>
      <c r="T111" s="3">
        <f>SUM(T93:T104)-(T100+T101+T97+T98+T99+T93+T94)</f>
        <v>90000</v>
      </c>
    </row>
    <row r="112" spans="2:20" x14ac:dyDescent="0.2">
      <c r="B112" s="5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7" t="s">
        <v>180</v>
      </c>
    </row>
    <row r="114" spans="1:20" ht="13.5" thickBot="1" x14ac:dyDescent="0.25"/>
    <row r="115" spans="1:20" ht="13.5" thickBot="1" x14ac:dyDescent="0.25">
      <c r="B115" s="2" t="s">
        <v>2</v>
      </c>
      <c r="C115" t="s">
        <v>3</v>
      </c>
      <c r="D115" s="2" t="s">
        <v>151</v>
      </c>
      <c r="E115" t="s">
        <v>152</v>
      </c>
      <c r="F115" t="s">
        <v>64</v>
      </c>
      <c r="G115" t="s">
        <v>1</v>
      </c>
      <c r="H115" s="68" t="s">
        <v>154</v>
      </c>
      <c r="I115" s="25">
        <v>38353</v>
      </c>
      <c r="J115" s="25">
        <v>38384</v>
      </c>
      <c r="K115" s="25">
        <v>38412</v>
      </c>
      <c r="L115" s="25">
        <v>38443</v>
      </c>
      <c r="M115" s="25">
        <v>38473</v>
      </c>
      <c r="N115" s="25">
        <v>38504</v>
      </c>
      <c r="O115" s="25">
        <v>38534</v>
      </c>
      <c r="P115" s="25">
        <v>38565</v>
      </c>
      <c r="Q115" s="25">
        <v>38596</v>
      </c>
      <c r="R115" s="25">
        <v>38626</v>
      </c>
      <c r="S115" s="25">
        <v>38657</v>
      </c>
      <c r="T115" s="25">
        <v>38687</v>
      </c>
    </row>
    <row r="116" spans="1:20" ht="13.5" thickBot="1" x14ac:dyDescent="0.25">
      <c r="B116" s="2"/>
      <c r="D116" s="2"/>
      <c r="H116" s="19"/>
    </row>
    <row r="117" spans="1:20" ht="13.5" thickBot="1" x14ac:dyDescent="0.25">
      <c r="B117" s="5">
        <v>24669</v>
      </c>
      <c r="C117" s="5" t="s">
        <v>22</v>
      </c>
      <c r="D117" s="12">
        <v>12500</v>
      </c>
      <c r="E117" s="96">
        <v>35309</v>
      </c>
      <c r="F117" s="96">
        <v>38748</v>
      </c>
      <c r="G117" s="5" t="s">
        <v>5</v>
      </c>
      <c r="H117" s="97">
        <v>38383</v>
      </c>
      <c r="I117" s="67">
        <v>12500</v>
      </c>
      <c r="J117" s="12">
        <v>12500</v>
      </c>
      <c r="K117" s="12">
        <v>12500</v>
      </c>
      <c r="L117" s="12">
        <v>12500</v>
      </c>
      <c r="M117" s="12">
        <v>12500</v>
      </c>
      <c r="N117" s="12">
        <v>12500</v>
      </c>
      <c r="O117" s="12">
        <v>12500</v>
      </c>
      <c r="P117" s="12">
        <v>12500</v>
      </c>
      <c r="Q117" s="12">
        <v>12500</v>
      </c>
      <c r="R117" s="12">
        <v>12500</v>
      </c>
      <c r="S117" s="12">
        <v>12500</v>
      </c>
      <c r="T117" s="12">
        <v>12500</v>
      </c>
    </row>
    <row r="118" spans="1:20" x14ac:dyDescent="0.2">
      <c r="B118" s="5">
        <v>27047</v>
      </c>
      <c r="C118" s="5" t="s">
        <v>50</v>
      </c>
      <c r="D118" s="12">
        <v>125000</v>
      </c>
      <c r="E118" s="96">
        <v>36557</v>
      </c>
      <c r="F118" s="96">
        <v>38717</v>
      </c>
      <c r="G118" s="5" t="s">
        <v>39</v>
      </c>
      <c r="H118" s="97"/>
      <c r="I118" s="98">
        <v>150000</v>
      </c>
      <c r="J118" s="98">
        <v>150000</v>
      </c>
      <c r="K118" s="98">
        <v>150000</v>
      </c>
      <c r="L118" s="98">
        <v>150000</v>
      </c>
      <c r="M118" s="98">
        <v>150000</v>
      </c>
      <c r="N118" s="98">
        <v>150000</v>
      </c>
      <c r="O118" s="98">
        <v>150000</v>
      </c>
      <c r="P118" s="98">
        <v>150000</v>
      </c>
      <c r="Q118" s="98">
        <v>150000</v>
      </c>
      <c r="R118" s="98">
        <v>150000</v>
      </c>
      <c r="S118" s="98">
        <v>150000</v>
      </c>
      <c r="T118" s="98">
        <v>150000</v>
      </c>
    </row>
    <row r="119" spans="1:20" x14ac:dyDescent="0.2">
      <c r="B119" s="5">
        <v>27344</v>
      </c>
      <c r="C119" s="5" t="s">
        <v>30</v>
      </c>
      <c r="D119" s="12">
        <v>13500</v>
      </c>
      <c r="E119" s="96">
        <v>36892</v>
      </c>
      <c r="F119" s="96">
        <v>37621</v>
      </c>
      <c r="G119" s="5" t="s">
        <v>39</v>
      </c>
      <c r="H119" s="19"/>
    </row>
    <row r="120" spans="1:20" x14ac:dyDescent="0.2">
      <c r="B120" s="5">
        <v>27371</v>
      </c>
      <c r="C120" s="5" t="s">
        <v>54</v>
      </c>
      <c r="D120" s="12">
        <v>21200</v>
      </c>
      <c r="E120" s="96">
        <v>36923</v>
      </c>
      <c r="F120" s="96">
        <v>37256</v>
      </c>
      <c r="G120" s="5" t="s">
        <v>39</v>
      </c>
      <c r="H120" s="19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</row>
    <row r="121" spans="1:20" x14ac:dyDescent="0.2">
      <c r="I121" s="3">
        <f t="shared" ref="I121:T121" si="25">SUM(I117:I120)</f>
        <v>162500</v>
      </c>
      <c r="J121" s="3">
        <f t="shared" si="25"/>
        <v>162500</v>
      </c>
      <c r="K121" s="3">
        <f t="shared" si="25"/>
        <v>162500</v>
      </c>
      <c r="L121" s="3">
        <f t="shared" si="25"/>
        <v>162500</v>
      </c>
      <c r="M121" s="3">
        <f t="shared" si="25"/>
        <v>162500</v>
      </c>
      <c r="N121" s="3">
        <f t="shared" si="25"/>
        <v>162500</v>
      </c>
      <c r="O121" s="3">
        <f t="shared" si="25"/>
        <v>162500</v>
      </c>
      <c r="P121" s="3">
        <f t="shared" si="25"/>
        <v>162500</v>
      </c>
      <c r="Q121" s="3">
        <f t="shared" si="25"/>
        <v>162500</v>
      </c>
      <c r="R121" s="3">
        <f t="shared" si="25"/>
        <v>162500</v>
      </c>
      <c r="S121" s="3">
        <f t="shared" si="25"/>
        <v>162500</v>
      </c>
      <c r="T121" s="3">
        <f t="shared" si="25"/>
        <v>162500</v>
      </c>
    </row>
    <row r="123" spans="1:20" x14ac:dyDescent="0.2">
      <c r="D123" s="18" t="s">
        <v>157</v>
      </c>
      <c r="I123" s="3">
        <f t="shared" ref="I123:T123" si="26">205000-I121</f>
        <v>42500</v>
      </c>
      <c r="J123" s="3">
        <f t="shared" si="26"/>
        <v>42500</v>
      </c>
      <c r="K123" s="3">
        <f t="shared" si="26"/>
        <v>42500</v>
      </c>
      <c r="L123" s="3">
        <f t="shared" si="26"/>
        <v>42500</v>
      </c>
      <c r="M123" s="3">
        <f t="shared" si="26"/>
        <v>42500</v>
      </c>
      <c r="N123" s="3">
        <f t="shared" si="26"/>
        <v>42500</v>
      </c>
      <c r="O123" s="3">
        <f t="shared" si="26"/>
        <v>42500</v>
      </c>
      <c r="P123" s="3">
        <f t="shared" si="26"/>
        <v>42500</v>
      </c>
      <c r="Q123" s="3">
        <f t="shared" si="26"/>
        <v>42500</v>
      </c>
      <c r="R123" s="3">
        <f t="shared" si="26"/>
        <v>42500</v>
      </c>
      <c r="S123" s="3">
        <f t="shared" si="26"/>
        <v>42500</v>
      </c>
      <c r="T123" s="3">
        <f t="shared" si="26"/>
        <v>42500</v>
      </c>
    </row>
    <row r="125" spans="1:20" x14ac:dyDescent="0.2">
      <c r="D125" s="18" t="s">
        <v>155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7" spans="1:20" x14ac:dyDescent="0.2">
      <c r="D127" s="18" t="s">
        <v>156</v>
      </c>
      <c r="I127" s="3">
        <f t="shared" ref="I127:T127" si="27">SUM(I117:I120)</f>
        <v>162500</v>
      </c>
      <c r="J127" s="3">
        <f t="shared" si="27"/>
        <v>162500</v>
      </c>
      <c r="K127" s="3">
        <f t="shared" si="27"/>
        <v>162500</v>
      </c>
      <c r="L127" s="3">
        <f t="shared" si="27"/>
        <v>162500</v>
      </c>
      <c r="M127" s="3">
        <f t="shared" si="27"/>
        <v>162500</v>
      </c>
      <c r="N127" s="3">
        <f t="shared" si="27"/>
        <v>162500</v>
      </c>
      <c r="O127" s="3">
        <f t="shared" si="27"/>
        <v>162500</v>
      </c>
      <c r="P127" s="3">
        <f t="shared" si="27"/>
        <v>162500</v>
      </c>
      <c r="Q127" s="3">
        <f t="shared" si="27"/>
        <v>162500</v>
      </c>
      <c r="R127" s="3">
        <f t="shared" si="27"/>
        <v>162500</v>
      </c>
      <c r="S127" s="3">
        <f t="shared" si="27"/>
        <v>162500</v>
      </c>
      <c r="T127" s="3">
        <f t="shared" si="27"/>
        <v>162500</v>
      </c>
    </row>
  </sheetData>
  <phoneticPr fontId="0" type="noConversion"/>
  <pageMargins left="0.75" right="0.75" top="1" bottom="1" header="0.5" footer="0.5"/>
  <pageSetup paperSize="5" scale="54" fitToHeight="0" orientation="landscape" r:id="rId1"/>
  <headerFooter alignWithMargins="0">
    <oddHeader>&amp;L&amp;D&amp;CIgnacio to Blanco Capacity 2001 - 2005
ROFR Rights</oddHeader>
  </headerFooter>
  <rowBreaks count="2" manualBreakCount="2">
    <brk id="48" max="31" man="1"/>
    <brk id="88" max="3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workbookViewId="0"/>
  </sheetViews>
  <sheetFormatPr defaultRowHeight="12.75" x14ac:dyDescent="0.2"/>
  <cols>
    <col min="2" max="3" width="10.7109375" customWidth="1"/>
  </cols>
  <sheetData>
    <row r="1" spans="1:17" x14ac:dyDescent="0.2">
      <c r="A1" t="s">
        <v>96</v>
      </c>
    </row>
    <row r="3" spans="1:17" x14ac:dyDescent="0.2">
      <c r="A3" s="9" t="s">
        <v>2</v>
      </c>
      <c r="B3" s="8" t="s">
        <v>3</v>
      </c>
      <c r="C3" s="9" t="s">
        <v>94</v>
      </c>
      <c r="D3" s="22" t="s">
        <v>95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3"/>
    </row>
    <row r="4" spans="1:17" x14ac:dyDescent="0.2">
      <c r="A4" s="2"/>
      <c r="C4" s="2"/>
    </row>
    <row r="5" spans="1:17" x14ac:dyDescent="0.2">
      <c r="A5">
        <v>24194</v>
      </c>
      <c r="B5" t="s">
        <v>16</v>
      </c>
      <c r="C5" s="21">
        <v>36799</v>
      </c>
      <c r="D5" t="s">
        <v>113</v>
      </c>
    </row>
    <row r="6" spans="1:17" x14ac:dyDescent="0.2">
      <c r="A6">
        <v>24198</v>
      </c>
      <c r="B6" t="s">
        <v>17</v>
      </c>
      <c r="C6" s="21" t="s">
        <v>15</v>
      </c>
      <c r="D6" t="s">
        <v>97</v>
      </c>
    </row>
    <row r="7" spans="1:17" x14ac:dyDescent="0.2">
      <c r="A7">
        <v>24670</v>
      </c>
      <c r="B7" t="s">
        <v>23</v>
      </c>
      <c r="C7" s="21">
        <v>38777</v>
      </c>
      <c r="D7" t="s">
        <v>98</v>
      </c>
    </row>
    <row r="8" spans="1:17" x14ac:dyDescent="0.2">
      <c r="A8">
        <v>25071</v>
      </c>
      <c r="B8" t="s">
        <v>54</v>
      </c>
      <c r="C8" s="21">
        <v>37775</v>
      </c>
      <c r="D8" t="s">
        <v>99</v>
      </c>
    </row>
    <row r="9" spans="1:17" x14ac:dyDescent="0.2">
      <c r="A9">
        <v>25071</v>
      </c>
      <c r="B9" t="s">
        <v>54</v>
      </c>
      <c r="C9" s="21" t="s">
        <v>93</v>
      </c>
      <c r="D9" t="s">
        <v>100</v>
      </c>
    </row>
    <row r="10" spans="1:17" x14ac:dyDescent="0.2">
      <c r="A10">
        <v>25071</v>
      </c>
      <c r="B10" t="s">
        <v>54</v>
      </c>
      <c r="C10" s="21">
        <v>37045</v>
      </c>
      <c r="D10" t="s">
        <v>101</v>
      </c>
    </row>
    <row r="11" spans="1:17" x14ac:dyDescent="0.2">
      <c r="A11">
        <v>26490</v>
      </c>
      <c r="B11" t="s">
        <v>34</v>
      </c>
      <c r="C11" s="21">
        <v>37011</v>
      </c>
      <c r="D11" t="s">
        <v>112</v>
      </c>
    </row>
    <row r="12" spans="1:17" x14ac:dyDescent="0.2">
      <c r="A12">
        <v>26490</v>
      </c>
      <c r="B12" t="s">
        <v>34</v>
      </c>
      <c r="C12" s="21" t="s">
        <v>93</v>
      </c>
      <c r="D12" t="s">
        <v>102</v>
      </c>
    </row>
    <row r="13" spans="1:17" x14ac:dyDescent="0.2">
      <c r="A13">
        <v>26490</v>
      </c>
      <c r="B13" t="s">
        <v>34</v>
      </c>
      <c r="C13" s="21" t="s">
        <v>93</v>
      </c>
      <c r="D13" t="s">
        <v>103</v>
      </c>
    </row>
    <row r="14" spans="1:17" x14ac:dyDescent="0.2">
      <c r="A14">
        <v>27047</v>
      </c>
      <c r="B14" t="s">
        <v>50</v>
      </c>
      <c r="C14" s="21">
        <v>37955</v>
      </c>
      <c r="D14" t="s">
        <v>106</v>
      </c>
    </row>
    <row r="15" spans="1:17" x14ac:dyDescent="0.2">
      <c r="C15" s="21"/>
    </row>
    <row r="16" spans="1:17" ht="9.75" customHeight="1" x14ac:dyDescent="0.2">
      <c r="C16" s="21"/>
    </row>
    <row r="17" spans="3:3" x14ac:dyDescent="0.2">
      <c r="C17" s="21"/>
    </row>
    <row r="18" spans="3:3" x14ac:dyDescent="0.2">
      <c r="C18" s="21"/>
    </row>
    <row r="19" spans="3:3" x14ac:dyDescent="0.2">
      <c r="C19" s="21"/>
    </row>
    <row r="20" spans="3:3" x14ac:dyDescent="0.2">
      <c r="C20" s="21"/>
    </row>
    <row r="21" spans="3:3" x14ac:dyDescent="0.2">
      <c r="C21" s="2"/>
    </row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workbookViewId="0">
      <selection sqref="A1:B1"/>
    </sheetView>
  </sheetViews>
  <sheetFormatPr defaultRowHeight="12.75" x14ac:dyDescent="0.2"/>
  <cols>
    <col min="3" max="3" width="5.7109375" customWidth="1"/>
    <col min="5" max="5" width="5.7109375" customWidth="1"/>
    <col min="7" max="7" width="5.7109375" customWidth="1"/>
    <col min="9" max="9" width="5.7109375" customWidth="1"/>
    <col min="11" max="11" width="5.7109375" customWidth="1"/>
    <col min="13" max="13" width="5.7109375" customWidth="1"/>
    <col min="15" max="15" width="5.7109375" customWidth="1"/>
    <col min="17" max="17" width="5.7109375" customWidth="1"/>
  </cols>
  <sheetData>
    <row r="1" spans="1:19" ht="13.5" thickBot="1" x14ac:dyDescent="0.25">
      <c r="A1" s="104" t="s">
        <v>147</v>
      </c>
      <c r="B1" s="105"/>
    </row>
    <row r="3" spans="1:19" x14ac:dyDescent="0.2">
      <c r="A3" t="s">
        <v>146</v>
      </c>
    </row>
    <row r="5" spans="1:19" x14ac:dyDescent="0.2">
      <c r="A5" t="s">
        <v>114</v>
      </c>
    </row>
    <row r="6" spans="1:19" x14ac:dyDescent="0.2">
      <c r="A6" t="s">
        <v>115</v>
      </c>
    </row>
    <row r="8" spans="1:19" x14ac:dyDescent="0.2">
      <c r="R8" s="26" t="s">
        <v>131</v>
      </c>
    </row>
    <row r="9" spans="1:19" x14ac:dyDescent="0.2">
      <c r="R9" s="26" t="s">
        <v>132</v>
      </c>
    </row>
    <row r="10" spans="1:19" ht="13.5" thickBot="1" x14ac:dyDescent="0.25">
      <c r="R10" s="26" t="s">
        <v>133</v>
      </c>
    </row>
    <row r="11" spans="1:19" ht="13.5" thickBot="1" x14ac:dyDescent="0.25">
      <c r="B11" s="52">
        <v>1995</v>
      </c>
      <c r="C11" s="53" t="s">
        <v>142</v>
      </c>
      <c r="D11" s="54">
        <v>1996</v>
      </c>
      <c r="E11" s="53" t="s">
        <v>142</v>
      </c>
      <c r="F11" s="54">
        <v>1997</v>
      </c>
      <c r="G11" s="53" t="s">
        <v>142</v>
      </c>
      <c r="H11" s="54">
        <v>1998</v>
      </c>
      <c r="I11" s="53" t="s">
        <v>142</v>
      </c>
      <c r="J11" s="54">
        <v>1999</v>
      </c>
      <c r="K11" s="53" t="s">
        <v>142</v>
      </c>
      <c r="L11" s="54">
        <v>2000</v>
      </c>
      <c r="M11" s="53" t="s">
        <v>142</v>
      </c>
      <c r="N11" s="54">
        <v>2001</v>
      </c>
      <c r="O11" s="53" t="s">
        <v>142</v>
      </c>
      <c r="P11" s="54">
        <v>2002</v>
      </c>
      <c r="Q11" s="55" t="s">
        <v>142</v>
      </c>
    </row>
    <row r="12" spans="1:19" x14ac:dyDescent="0.2">
      <c r="A12" t="s">
        <v>123</v>
      </c>
      <c r="B12" s="31"/>
      <c r="C12" s="32"/>
      <c r="D12" s="31" t="s">
        <v>128</v>
      </c>
      <c r="E12" s="32">
        <v>7.0000000000000007E-2</v>
      </c>
      <c r="F12" s="31" t="s">
        <v>128</v>
      </c>
      <c r="G12" s="32">
        <v>7.4999999999999997E-2</v>
      </c>
      <c r="H12" s="31" t="s">
        <v>128</v>
      </c>
      <c r="I12" s="32">
        <v>7.4999999999999997E-2</v>
      </c>
      <c r="J12" s="31" t="s">
        <v>128</v>
      </c>
      <c r="K12" s="32">
        <v>0.08</v>
      </c>
      <c r="L12" s="31" t="s">
        <v>128</v>
      </c>
      <c r="M12" s="35">
        <v>9.5000000000000001E-2</v>
      </c>
      <c r="N12" s="31" t="s">
        <v>130</v>
      </c>
      <c r="O12" s="40">
        <v>0.1</v>
      </c>
      <c r="P12" s="31" t="s">
        <v>128</v>
      </c>
      <c r="Q12" s="32">
        <v>0.105</v>
      </c>
    </row>
    <row r="13" spans="1:19" x14ac:dyDescent="0.2">
      <c r="A13" t="s">
        <v>124</v>
      </c>
      <c r="B13" s="31"/>
      <c r="C13" s="32"/>
      <c r="D13" s="31" t="s">
        <v>128</v>
      </c>
      <c r="E13" s="32">
        <v>7.0000000000000007E-2</v>
      </c>
      <c r="F13" s="31" t="s">
        <v>128</v>
      </c>
      <c r="G13" s="32">
        <v>7.4999999999999997E-2</v>
      </c>
      <c r="H13" s="31" t="s">
        <v>128</v>
      </c>
      <c r="I13" s="32">
        <v>0.08</v>
      </c>
      <c r="J13" s="31" t="s">
        <v>128</v>
      </c>
      <c r="K13" s="32">
        <v>0.08</v>
      </c>
      <c r="L13" s="31" t="s">
        <v>128</v>
      </c>
      <c r="M13" s="35">
        <v>9.5000000000000001E-2</v>
      </c>
      <c r="N13" s="31" t="s">
        <v>130</v>
      </c>
      <c r="O13" s="40">
        <v>0.1</v>
      </c>
      <c r="P13" s="31" t="s">
        <v>128</v>
      </c>
      <c r="Q13" s="32">
        <v>0.105</v>
      </c>
    </row>
    <row r="14" spans="1:19" x14ac:dyDescent="0.2">
      <c r="A14" t="s">
        <v>125</v>
      </c>
      <c r="B14" s="31"/>
      <c r="C14" s="32"/>
      <c r="D14" s="31" t="s">
        <v>128</v>
      </c>
      <c r="E14" s="32">
        <v>7.0000000000000007E-2</v>
      </c>
      <c r="F14" s="31" t="s">
        <v>128</v>
      </c>
      <c r="G14" s="32">
        <v>7.4999999999999997E-2</v>
      </c>
      <c r="H14" s="31" t="s">
        <v>128</v>
      </c>
      <c r="I14" s="32">
        <v>0.08</v>
      </c>
      <c r="J14" s="31" t="s">
        <v>128</v>
      </c>
      <c r="K14" s="32">
        <v>9.5000000000000001E-2</v>
      </c>
      <c r="L14" s="31" t="s">
        <v>128</v>
      </c>
      <c r="M14" s="40">
        <v>0.1</v>
      </c>
      <c r="N14" s="31" t="s">
        <v>130</v>
      </c>
      <c r="O14" s="40">
        <v>0.1</v>
      </c>
      <c r="P14" s="31" t="s">
        <v>128</v>
      </c>
      <c r="Q14" s="32">
        <v>0.105</v>
      </c>
    </row>
    <row r="15" spans="1:19" ht="13.5" thickBot="1" x14ac:dyDescent="0.25">
      <c r="A15" t="s">
        <v>126</v>
      </c>
      <c r="B15" s="31"/>
      <c r="C15" s="32"/>
      <c r="D15" s="31" t="s">
        <v>128</v>
      </c>
      <c r="E15" s="32">
        <v>7.0000000000000007E-2</v>
      </c>
      <c r="F15" s="31" t="s">
        <v>128</v>
      </c>
      <c r="G15" s="32">
        <v>7.4999999999999997E-2</v>
      </c>
      <c r="H15" s="31" t="s">
        <v>128</v>
      </c>
      <c r="I15" s="32">
        <v>0.08</v>
      </c>
      <c r="J15" s="31" t="s">
        <v>128</v>
      </c>
      <c r="K15" s="32">
        <v>9.5000000000000001E-2</v>
      </c>
      <c r="L15" s="31" t="s">
        <v>128</v>
      </c>
      <c r="M15" s="40">
        <v>0.1</v>
      </c>
      <c r="N15" s="31" t="s">
        <v>130</v>
      </c>
      <c r="O15" s="40">
        <v>0.1</v>
      </c>
      <c r="P15" s="31" t="s">
        <v>128</v>
      </c>
      <c r="Q15" s="32">
        <v>0.105</v>
      </c>
    </row>
    <row r="16" spans="1:19" ht="13.5" thickBot="1" x14ac:dyDescent="0.25">
      <c r="A16" s="20" t="s">
        <v>127</v>
      </c>
      <c r="B16" s="33"/>
      <c r="C16" s="34"/>
      <c r="D16" s="33" t="s">
        <v>128</v>
      </c>
      <c r="E16" s="34">
        <v>7.0000000000000007E-2</v>
      </c>
      <c r="F16" s="33" t="s">
        <v>128</v>
      </c>
      <c r="G16" s="34">
        <v>7.4999999999999997E-2</v>
      </c>
      <c r="H16" s="33" t="s">
        <v>128</v>
      </c>
      <c r="I16" s="34">
        <v>0.08</v>
      </c>
      <c r="J16" s="33" t="s">
        <v>128</v>
      </c>
      <c r="K16" s="34">
        <v>9.5000000000000001E-2</v>
      </c>
      <c r="L16" s="33" t="s">
        <v>128</v>
      </c>
      <c r="M16" s="41">
        <v>0.1</v>
      </c>
      <c r="N16" s="56" t="s">
        <v>130</v>
      </c>
      <c r="O16" s="29">
        <v>0.1</v>
      </c>
      <c r="P16" s="30" t="s">
        <v>128</v>
      </c>
      <c r="Q16" s="48">
        <v>0.105</v>
      </c>
      <c r="R16" s="20"/>
      <c r="S16" s="28" t="s">
        <v>139</v>
      </c>
    </row>
    <row r="17" spans="1:19" x14ac:dyDescent="0.2">
      <c r="A17" t="s">
        <v>116</v>
      </c>
      <c r="B17" s="31" t="s">
        <v>128</v>
      </c>
      <c r="C17" s="35">
        <v>7.0000000000000007E-2</v>
      </c>
      <c r="D17" s="31" t="s">
        <v>128</v>
      </c>
      <c r="E17" s="38">
        <v>7.0000000000000007E-2</v>
      </c>
      <c r="F17" s="31" t="s">
        <v>128</v>
      </c>
      <c r="G17" s="38">
        <v>7.4999999999999997E-2</v>
      </c>
      <c r="H17" s="57" t="s">
        <v>129</v>
      </c>
      <c r="I17" s="58"/>
      <c r="J17" s="31" t="s">
        <v>128</v>
      </c>
      <c r="K17" s="38">
        <v>9.5000000000000001E-2</v>
      </c>
      <c r="L17" s="31" t="s">
        <v>128</v>
      </c>
      <c r="M17" s="42">
        <v>0.1</v>
      </c>
      <c r="N17" s="44" t="s">
        <v>130</v>
      </c>
      <c r="O17" s="45">
        <v>0.105</v>
      </c>
      <c r="P17" s="44"/>
      <c r="Q17" s="38"/>
    </row>
    <row r="18" spans="1:19" x14ac:dyDescent="0.2">
      <c r="A18" t="s">
        <v>117</v>
      </c>
      <c r="B18" s="31" t="s">
        <v>128</v>
      </c>
      <c r="C18" s="32">
        <v>7.0000000000000007E-2</v>
      </c>
      <c r="D18" s="31" t="s">
        <v>128</v>
      </c>
      <c r="E18" s="38">
        <v>7.0000000000000007E-2</v>
      </c>
      <c r="F18" s="31" t="s">
        <v>128</v>
      </c>
      <c r="G18" s="38">
        <v>7.4999999999999997E-2</v>
      </c>
      <c r="H18" s="31" t="s">
        <v>128</v>
      </c>
      <c r="I18" s="38">
        <v>0.08</v>
      </c>
      <c r="J18" s="31" t="s">
        <v>128</v>
      </c>
      <c r="K18" s="38">
        <v>9.5000000000000001E-2</v>
      </c>
      <c r="L18" s="57" t="s">
        <v>129</v>
      </c>
      <c r="M18" s="61"/>
      <c r="N18" s="44" t="s">
        <v>130</v>
      </c>
      <c r="O18" s="45">
        <v>0.105</v>
      </c>
      <c r="P18" s="44"/>
      <c r="Q18" s="38"/>
      <c r="S18" s="27"/>
    </row>
    <row r="19" spans="1:19" x14ac:dyDescent="0.2">
      <c r="A19" t="s">
        <v>118</v>
      </c>
      <c r="B19" s="57" t="s">
        <v>129</v>
      </c>
      <c r="C19" s="58"/>
      <c r="D19" s="31" t="s">
        <v>128</v>
      </c>
      <c r="E19" s="38">
        <v>7.0000000000000007E-2</v>
      </c>
      <c r="F19" s="57" t="s">
        <v>129</v>
      </c>
      <c r="G19" s="58"/>
      <c r="H19" s="31" t="s">
        <v>128</v>
      </c>
      <c r="I19" s="38">
        <v>0.08</v>
      </c>
      <c r="J19" s="31" t="s">
        <v>128</v>
      </c>
      <c r="K19" s="38">
        <v>9.5000000000000001E-2</v>
      </c>
      <c r="L19" s="57" t="s">
        <v>129</v>
      </c>
      <c r="M19" s="61"/>
      <c r="N19" s="44" t="s">
        <v>130</v>
      </c>
      <c r="O19" s="45">
        <v>0.105</v>
      </c>
      <c r="P19" s="44"/>
      <c r="Q19" s="38"/>
      <c r="S19" s="27"/>
    </row>
    <row r="20" spans="1:19" x14ac:dyDescent="0.2">
      <c r="A20" t="s">
        <v>119</v>
      </c>
      <c r="B20" s="57" t="s">
        <v>129</v>
      </c>
      <c r="C20" s="58"/>
      <c r="D20" s="57" t="s">
        <v>129</v>
      </c>
      <c r="E20" s="58"/>
      <c r="F20" s="57" t="s">
        <v>129</v>
      </c>
      <c r="G20" s="58"/>
      <c r="H20" s="31" t="s">
        <v>128</v>
      </c>
      <c r="I20" s="38">
        <v>0.08</v>
      </c>
      <c r="J20" s="31" t="s">
        <v>128</v>
      </c>
      <c r="K20" s="38">
        <v>9.5000000000000001E-2</v>
      </c>
      <c r="L20" s="31" t="s">
        <v>128</v>
      </c>
      <c r="M20" s="42">
        <v>0.1</v>
      </c>
      <c r="N20" s="44" t="s">
        <v>130</v>
      </c>
      <c r="O20" s="45">
        <v>0.105</v>
      </c>
      <c r="P20" s="44"/>
      <c r="Q20" s="38"/>
    </row>
    <row r="21" spans="1:19" x14ac:dyDescent="0.2">
      <c r="A21" t="s">
        <v>120</v>
      </c>
      <c r="B21" s="57" t="s">
        <v>129</v>
      </c>
      <c r="C21" s="58"/>
      <c r="D21" s="57" t="s">
        <v>129</v>
      </c>
      <c r="E21" s="58"/>
      <c r="F21" s="31" t="s">
        <v>128</v>
      </c>
      <c r="G21" s="38">
        <v>7.4999999999999997E-2</v>
      </c>
      <c r="H21" s="31" t="s">
        <v>128</v>
      </c>
      <c r="I21" s="38">
        <v>0.08</v>
      </c>
      <c r="J21" s="31" t="s">
        <v>128</v>
      </c>
      <c r="K21" s="38">
        <v>9.5000000000000001E-2</v>
      </c>
      <c r="L21" s="31" t="s">
        <v>128</v>
      </c>
      <c r="M21" s="42">
        <v>0.1</v>
      </c>
      <c r="N21" s="44" t="s">
        <v>130</v>
      </c>
      <c r="O21" s="45">
        <v>0.105</v>
      </c>
      <c r="P21" s="44"/>
      <c r="Q21" s="38"/>
    </row>
    <row r="22" spans="1:19" ht="13.5" thickBot="1" x14ac:dyDescent="0.25">
      <c r="A22" t="s">
        <v>121</v>
      </c>
      <c r="B22" s="31" t="s">
        <v>128</v>
      </c>
      <c r="C22" s="32">
        <v>7.0000000000000007E-2</v>
      </c>
      <c r="D22" s="31" t="s">
        <v>128</v>
      </c>
      <c r="E22" s="38">
        <v>7.4999999999999997E-2</v>
      </c>
      <c r="F22" s="31" t="s">
        <v>128</v>
      </c>
      <c r="G22" s="38">
        <v>7.4999999999999997E-2</v>
      </c>
      <c r="H22" s="31" t="s">
        <v>128</v>
      </c>
      <c r="I22" s="38">
        <v>0.08</v>
      </c>
      <c r="J22" s="31" t="s">
        <v>128</v>
      </c>
      <c r="K22" s="38">
        <v>9.5000000000000001E-2</v>
      </c>
      <c r="L22" s="57" t="s">
        <v>129</v>
      </c>
      <c r="M22" s="61"/>
      <c r="N22" s="44" t="s">
        <v>130</v>
      </c>
      <c r="O22" s="45">
        <v>0.105</v>
      </c>
      <c r="P22" s="49" t="s">
        <v>141</v>
      </c>
      <c r="Q22" s="50"/>
    </row>
    <row r="23" spans="1:19" ht="13.5" thickTop="1" x14ac:dyDescent="0.2">
      <c r="A23" t="s">
        <v>122</v>
      </c>
      <c r="B23" s="36" t="s">
        <v>128</v>
      </c>
      <c r="C23" s="37">
        <v>7.0000000000000007E-2</v>
      </c>
      <c r="D23" s="36" t="s">
        <v>128</v>
      </c>
      <c r="E23" s="39">
        <v>7.4999999999999997E-2</v>
      </c>
      <c r="F23" s="59" t="s">
        <v>129</v>
      </c>
      <c r="G23" s="60"/>
      <c r="H23" s="36" t="s">
        <v>128</v>
      </c>
      <c r="I23" s="39">
        <v>0.08</v>
      </c>
      <c r="J23" s="36" t="s">
        <v>128</v>
      </c>
      <c r="K23" s="39">
        <v>9.5000000000000001E-2</v>
      </c>
      <c r="L23" s="36" t="s">
        <v>128</v>
      </c>
      <c r="M23" s="43">
        <v>0.1</v>
      </c>
      <c r="N23" s="46" t="s">
        <v>130</v>
      </c>
      <c r="O23" s="47">
        <v>0.105</v>
      </c>
      <c r="P23" s="51"/>
      <c r="Q23" s="37"/>
    </row>
    <row r="25" spans="1:19" x14ac:dyDescent="0.2">
      <c r="B25">
        <v>3</v>
      </c>
      <c r="D25">
        <v>2</v>
      </c>
      <c r="F25">
        <v>3</v>
      </c>
      <c r="H25">
        <v>1</v>
      </c>
      <c r="J25">
        <v>0</v>
      </c>
      <c r="L25">
        <v>3</v>
      </c>
      <c r="R25" s="26">
        <f>SUM(B25:P25)</f>
        <v>12</v>
      </c>
    </row>
    <row r="27" spans="1:19" x14ac:dyDescent="0.2">
      <c r="N27" t="s">
        <v>134</v>
      </c>
    </row>
    <row r="28" spans="1:19" x14ac:dyDescent="0.2">
      <c r="N28" t="s">
        <v>135</v>
      </c>
    </row>
    <row r="29" spans="1:19" x14ac:dyDescent="0.2">
      <c r="N29" t="s">
        <v>136</v>
      </c>
    </row>
    <row r="30" spans="1:19" x14ac:dyDescent="0.2">
      <c r="N30" t="s">
        <v>140</v>
      </c>
    </row>
    <row r="32" spans="1:19" x14ac:dyDescent="0.2">
      <c r="A32" t="s">
        <v>138</v>
      </c>
    </row>
    <row r="33" spans="1:1" x14ac:dyDescent="0.2">
      <c r="A33" t="s">
        <v>137</v>
      </c>
    </row>
    <row r="34" spans="1:1" x14ac:dyDescent="0.2">
      <c r="A34" t="s">
        <v>143</v>
      </c>
    </row>
    <row r="35" spans="1:1" x14ac:dyDescent="0.2">
      <c r="A35" t="s">
        <v>144</v>
      </c>
    </row>
    <row r="36" spans="1:1" x14ac:dyDescent="0.2">
      <c r="A36" t="s">
        <v>145</v>
      </c>
    </row>
  </sheetData>
  <mergeCells count="1">
    <mergeCell ref="A1:B1"/>
  </mergeCells>
  <phoneticPr fontId="0" type="noConversion"/>
  <pageMargins left="0.75" right="0.75" top="1" bottom="1" header="0.5" footer="0.5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ROFR Criteria</vt:lpstr>
      <vt:lpstr>WOT by Month</vt:lpstr>
      <vt:lpstr>SJ by Month</vt:lpstr>
      <vt:lpstr>IG-BL by Month</vt:lpstr>
      <vt:lpstr>Shipper Options</vt:lpstr>
      <vt:lpstr>Calc Sid Term</vt:lpstr>
      <vt:lpstr>'IG-BL by Month'!Print_Area</vt:lpstr>
      <vt:lpstr>'SJ by Month'!Print_Area</vt:lpstr>
      <vt:lpstr>'WOT by Month'!Print_Area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2001-04-20T20:33:21Z</cp:lastPrinted>
  <dcterms:created xsi:type="dcterms:W3CDTF">2001-02-09T21:48:16Z</dcterms:created>
  <dcterms:modified xsi:type="dcterms:W3CDTF">2014-09-05T06:34:03Z</dcterms:modified>
</cp:coreProperties>
</file>