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75" yWindow="-165" windowWidth="9510" windowHeight="9300"/>
  </bookViews>
  <sheets>
    <sheet name="Sheet1" sheetId="1" r:id="rId1"/>
    <sheet name="Sheet2" sheetId="16" r:id="rId2"/>
    <sheet name="Sheet3" sheetId="13908" r:id="rId3"/>
  </sheets>
  <calcPr calcId="152511"/>
</workbook>
</file>

<file path=xl/calcChain.xml><?xml version="1.0" encoding="utf-8"?>
<calcChain xmlns="http://schemas.openxmlformats.org/spreadsheetml/2006/main">
  <c r="J6" i="1" l="1"/>
  <c r="J10" i="1" s="1"/>
  <c r="J7" i="1"/>
  <c r="J8" i="1"/>
  <c r="J9" i="1"/>
  <c r="J12" i="1"/>
  <c r="J13" i="1"/>
  <c r="J14" i="1"/>
  <c r="J15" i="1"/>
  <c r="J16" i="1"/>
  <c r="J17" i="1"/>
  <c r="J18" i="1"/>
  <c r="J19" i="1"/>
  <c r="E20" i="1"/>
  <c r="J20" i="1"/>
  <c r="E21" i="1"/>
  <c r="E22" i="1" s="1"/>
  <c r="E23" i="1" s="1"/>
  <c r="E24" i="1" s="1"/>
  <c r="E25" i="1" s="1"/>
  <c r="E26" i="1" s="1"/>
  <c r="E27" i="1" s="1"/>
  <c r="E28" i="1" s="1"/>
  <c r="E29" i="1" s="1"/>
  <c r="J21" i="1"/>
  <c r="J22" i="1"/>
  <c r="J23" i="1"/>
  <c r="J24" i="1"/>
  <c r="J25" i="1"/>
  <c r="J26" i="1"/>
  <c r="J27" i="1"/>
  <c r="J28" i="1"/>
  <c r="J29" i="1"/>
  <c r="J32" i="1"/>
  <c r="T32" i="1"/>
  <c r="E33" i="1"/>
  <c r="J33" i="1"/>
  <c r="P33" i="1"/>
  <c r="P34" i="1" s="1"/>
  <c r="T33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J34" i="1"/>
  <c r="T34" i="1"/>
  <c r="J35" i="1"/>
  <c r="P35" i="1"/>
  <c r="P36" i="1" s="1"/>
  <c r="T35" i="1"/>
  <c r="J36" i="1"/>
  <c r="T36" i="1"/>
  <c r="J37" i="1"/>
  <c r="P37" i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T37" i="1"/>
  <c r="J38" i="1"/>
  <c r="T38" i="1"/>
  <c r="J39" i="1"/>
  <c r="T39" i="1"/>
  <c r="J40" i="1"/>
  <c r="T40" i="1"/>
  <c r="J41" i="1"/>
  <c r="T41" i="1"/>
  <c r="J42" i="1"/>
  <c r="T42" i="1"/>
  <c r="J43" i="1"/>
  <c r="T43" i="1"/>
  <c r="J44" i="1"/>
  <c r="T44" i="1"/>
  <c r="J45" i="1"/>
  <c r="T45" i="1"/>
  <c r="J46" i="1"/>
  <c r="T46" i="1"/>
  <c r="J47" i="1"/>
  <c r="T47" i="1"/>
  <c r="J48" i="1"/>
  <c r="T48" i="1"/>
  <c r="J49" i="1"/>
  <c r="T49" i="1"/>
  <c r="J50" i="1"/>
  <c r="T50" i="1"/>
  <c r="J51" i="1"/>
  <c r="T51" i="1"/>
  <c r="J52" i="1"/>
  <c r="T52" i="1"/>
  <c r="J53" i="1"/>
  <c r="T53" i="1"/>
  <c r="J54" i="1"/>
  <c r="T54" i="1"/>
  <c r="J55" i="1"/>
  <c r="T55" i="1"/>
  <c r="Q56" i="1"/>
  <c r="T56" i="1"/>
  <c r="J58" i="1"/>
  <c r="T58" i="1"/>
  <c r="B59" i="1"/>
  <c r="B60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J59" i="1"/>
  <c r="P59" i="1"/>
  <c r="T59" i="1"/>
  <c r="J60" i="1"/>
  <c r="P60" i="1"/>
  <c r="P61" i="1" s="1"/>
  <c r="T60" i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J61" i="1"/>
  <c r="T61" i="1"/>
  <c r="J62" i="1"/>
  <c r="P62" i="1"/>
  <c r="P63" i="1" s="1"/>
  <c r="P64" i="1" s="1"/>
  <c r="P65" i="1" s="1"/>
  <c r="P66" i="1" s="1"/>
  <c r="P67" i="1" s="1"/>
  <c r="T62" i="1"/>
  <c r="J63" i="1"/>
  <c r="T63" i="1"/>
  <c r="J64" i="1"/>
  <c r="T64" i="1"/>
  <c r="J65" i="1"/>
  <c r="T65" i="1"/>
  <c r="J66" i="1"/>
  <c r="T66" i="1"/>
  <c r="J67" i="1"/>
  <c r="T67" i="1"/>
  <c r="J68" i="1"/>
  <c r="P68" i="1"/>
  <c r="P69" i="1" s="1"/>
  <c r="P70" i="1" s="1"/>
  <c r="P71" i="1" s="1"/>
  <c r="P72" i="1" s="1"/>
  <c r="P73" i="1" s="1"/>
  <c r="P74" i="1" s="1"/>
  <c r="P75" i="1" s="1"/>
  <c r="T68" i="1"/>
  <c r="J69" i="1"/>
  <c r="T69" i="1"/>
  <c r="J70" i="1"/>
  <c r="T70" i="1"/>
  <c r="J71" i="1"/>
  <c r="T71" i="1"/>
  <c r="J72" i="1"/>
  <c r="T72" i="1"/>
  <c r="J73" i="1"/>
  <c r="T73" i="1"/>
  <c r="J74" i="1"/>
  <c r="T74" i="1"/>
  <c r="J75" i="1"/>
  <c r="T75" i="1"/>
  <c r="J76" i="1"/>
  <c r="P76" i="1"/>
  <c r="P77" i="1" s="1"/>
  <c r="P78" i="1" s="1"/>
  <c r="P79" i="1" s="1"/>
  <c r="P80" i="1" s="1"/>
  <c r="P81" i="1" s="1"/>
  <c r="T76" i="1"/>
  <c r="J77" i="1"/>
  <c r="T77" i="1"/>
  <c r="J78" i="1"/>
  <c r="T78" i="1"/>
  <c r="J79" i="1"/>
  <c r="T79" i="1"/>
  <c r="J80" i="1"/>
  <c r="T80" i="1"/>
  <c r="J81" i="1"/>
  <c r="T81" i="1"/>
  <c r="Q82" i="1"/>
  <c r="T82" i="1"/>
  <c r="J86" i="1"/>
  <c r="E87" i="1"/>
  <c r="J87" i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E108" i="1"/>
  <c r="E109" i="1" s="1"/>
  <c r="J108" i="1"/>
  <c r="J109" i="1"/>
  <c r="E114" i="1"/>
  <c r="E115" i="1" s="1"/>
  <c r="E116" i="1" s="1"/>
  <c r="E117" i="1"/>
  <c r="E118" i="1" s="1"/>
  <c r="E119" i="1" s="1"/>
  <c r="E120" i="1" s="1"/>
  <c r="E121" i="1" s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44" i="1"/>
  <c r="E145" i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J145" i="1"/>
  <c r="P145" i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J146" i="1"/>
  <c r="J147" i="1"/>
  <c r="J148" i="1"/>
  <c r="J149" i="1"/>
  <c r="J150" i="1"/>
  <c r="J151" i="1"/>
  <c r="J152" i="1"/>
  <c r="J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T168" i="1"/>
  <c r="J171" i="1"/>
  <c r="K171" i="1"/>
  <c r="P171" i="1"/>
  <c r="E172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T182" i="1"/>
  <c r="J183" i="1"/>
  <c r="K183" i="1"/>
  <c r="T183" i="1"/>
  <c r="J184" i="1"/>
  <c r="K184" i="1"/>
  <c r="T184" i="1"/>
  <c r="J185" i="1"/>
  <c r="K185" i="1"/>
  <c r="T185" i="1"/>
  <c r="J186" i="1"/>
  <c r="K186" i="1"/>
  <c r="T186" i="1"/>
  <c r="J187" i="1"/>
  <c r="K187" i="1"/>
  <c r="T187" i="1"/>
  <c r="J188" i="1"/>
  <c r="K188" i="1"/>
  <c r="T188" i="1"/>
  <c r="J189" i="1"/>
  <c r="K189" i="1"/>
  <c r="T189" i="1"/>
  <c r="J190" i="1"/>
  <c r="K190" i="1"/>
  <c r="T190" i="1"/>
  <c r="J191" i="1"/>
  <c r="K191" i="1"/>
  <c r="T191" i="1"/>
  <c r="J192" i="1"/>
  <c r="K192" i="1"/>
  <c r="T192" i="1"/>
  <c r="J193" i="1"/>
  <c r="K193" i="1"/>
  <c r="T193" i="1"/>
  <c r="J194" i="1"/>
  <c r="K194" i="1"/>
  <c r="T194" i="1"/>
  <c r="J195" i="1"/>
  <c r="T195" i="1"/>
  <c r="J198" i="1"/>
  <c r="K198" i="1"/>
  <c r="T198" i="1"/>
  <c r="E199" i="1"/>
  <c r="E200" i="1" s="1"/>
  <c r="P200" i="1" s="1"/>
  <c r="J199" i="1"/>
  <c r="K199" i="1"/>
  <c r="P199" i="1"/>
  <c r="T199" i="1"/>
  <c r="J200" i="1"/>
  <c r="K200" i="1"/>
  <c r="T200" i="1"/>
  <c r="E201" i="1"/>
  <c r="J201" i="1"/>
  <c r="K201" i="1"/>
  <c r="T201" i="1"/>
  <c r="J202" i="1"/>
  <c r="K202" i="1"/>
  <c r="T202" i="1"/>
  <c r="J203" i="1"/>
  <c r="K203" i="1"/>
  <c r="T203" i="1"/>
  <c r="J204" i="1"/>
  <c r="J222" i="1" s="1"/>
  <c r="K204" i="1"/>
  <c r="T204" i="1"/>
  <c r="J205" i="1"/>
  <c r="K205" i="1"/>
  <c r="T205" i="1"/>
  <c r="J206" i="1"/>
  <c r="K206" i="1"/>
  <c r="T206" i="1"/>
  <c r="J207" i="1"/>
  <c r="K207" i="1"/>
  <c r="T207" i="1"/>
  <c r="J208" i="1"/>
  <c r="K208" i="1"/>
  <c r="T208" i="1"/>
  <c r="J209" i="1"/>
  <c r="K209" i="1"/>
  <c r="T209" i="1"/>
  <c r="J210" i="1"/>
  <c r="K210" i="1"/>
  <c r="T210" i="1"/>
  <c r="J211" i="1"/>
  <c r="K211" i="1"/>
  <c r="T211" i="1"/>
  <c r="J212" i="1"/>
  <c r="K212" i="1"/>
  <c r="T212" i="1"/>
  <c r="J213" i="1"/>
  <c r="K213" i="1"/>
  <c r="T213" i="1"/>
  <c r="J214" i="1"/>
  <c r="K214" i="1"/>
  <c r="T214" i="1"/>
  <c r="J215" i="1"/>
  <c r="K215" i="1"/>
  <c r="T215" i="1"/>
  <c r="J216" i="1"/>
  <c r="K216" i="1"/>
  <c r="T216" i="1"/>
  <c r="J217" i="1"/>
  <c r="K217" i="1"/>
  <c r="T217" i="1"/>
  <c r="J218" i="1"/>
  <c r="K218" i="1"/>
  <c r="T218" i="1"/>
  <c r="J219" i="1"/>
  <c r="K219" i="1"/>
  <c r="T219" i="1"/>
  <c r="J220" i="1"/>
  <c r="K220" i="1"/>
  <c r="T220" i="1"/>
  <c r="J221" i="1"/>
  <c r="K221" i="1"/>
  <c r="T221" i="1"/>
  <c r="J225" i="1"/>
  <c r="J249" i="1" s="1"/>
  <c r="K225" i="1"/>
  <c r="P225" i="1"/>
  <c r="T225" i="1"/>
  <c r="E226" i="1"/>
  <c r="J226" i="1"/>
  <c r="K226" i="1"/>
  <c r="P226" i="1"/>
  <c r="T226" i="1"/>
  <c r="E227" i="1"/>
  <c r="P227" i="1" s="1"/>
  <c r="J227" i="1"/>
  <c r="K227" i="1"/>
  <c r="T227" i="1"/>
  <c r="E228" i="1"/>
  <c r="J228" i="1"/>
  <c r="K228" i="1"/>
  <c r="T228" i="1"/>
  <c r="J229" i="1"/>
  <c r="K229" i="1"/>
  <c r="T229" i="1"/>
  <c r="J230" i="1"/>
  <c r="K230" i="1"/>
  <c r="T230" i="1"/>
  <c r="J231" i="1"/>
  <c r="K231" i="1"/>
  <c r="T231" i="1"/>
  <c r="J232" i="1"/>
  <c r="K232" i="1"/>
  <c r="T232" i="1"/>
  <c r="J233" i="1"/>
  <c r="K233" i="1"/>
  <c r="T233" i="1"/>
  <c r="J234" i="1"/>
  <c r="K234" i="1"/>
  <c r="T234" i="1"/>
  <c r="J235" i="1"/>
  <c r="K235" i="1"/>
  <c r="T235" i="1"/>
  <c r="J236" i="1"/>
  <c r="K236" i="1"/>
  <c r="T236" i="1"/>
  <c r="J237" i="1"/>
  <c r="K237" i="1"/>
  <c r="T237" i="1"/>
  <c r="J238" i="1"/>
  <c r="K238" i="1"/>
  <c r="T238" i="1"/>
  <c r="J239" i="1"/>
  <c r="K239" i="1"/>
  <c r="T239" i="1"/>
  <c r="J240" i="1"/>
  <c r="K240" i="1"/>
  <c r="T240" i="1"/>
  <c r="J241" i="1"/>
  <c r="K241" i="1"/>
  <c r="T241" i="1"/>
  <c r="J242" i="1"/>
  <c r="K242" i="1"/>
  <c r="T242" i="1"/>
  <c r="J243" i="1"/>
  <c r="K243" i="1"/>
  <c r="T243" i="1"/>
  <c r="J244" i="1"/>
  <c r="K244" i="1"/>
  <c r="T244" i="1"/>
  <c r="J245" i="1"/>
  <c r="K245" i="1"/>
  <c r="T245" i="1"/>
  <c r="J246" i="1"/>
  <c r="K246" i="1"/>
  <c r="T246" i="1"/>
  <c r="J247" i="1"/>
  <c r="K247" i="1"/>
  <c r="T247" i="1"/>
  <c r="J248" i="1"/>
  <c r="K248" i="1"/>
  <c r="T248" i="1"/>
  <c r="J252" i="1"/>
  <c r="J276" i="1" s="1"/>
  <c r="K252" i="1"/>
  <c r="P252" i="1"/>
  <c r="T252" i="1"/>
  <c r="E253" i="1"/>
  <c r="J253" i="1"/>
  <c r="K253" i="1"/>
  <c r="P253" i="1"/>
  <c r="T253" i="1"/>
  <c r="E254" i="1"/>
  <c r="P254" i="1" s="1"/>
  <c r="J254" i="1"/>
  <c r="K254" i="1"/>
  <c r="T254" i="1"/>
  <c r="E255" i="1"/>
  <c r="J255" i="1"/>
  <c r="K255" i="1"/>
  <c r="T255" i="1"/>
  <c r="J256" i="1"/>
  <c r="K256" i="1"/>
  <c r="T256" i="1"/>
  <c r="J257" i="1"/>
  <c r="K257" i="1"/>
  <c r="T257" i="1"/>
  <c r="J258" i="1"/>
  <c r="K258" i="1"/>
  <c r="T258" i="1"/>
  <c r="J259" i="1"/>
  <c r="K259" i="1"/>
  <c r="T259" i="1"/>
  <c r="J260" i="1"/>
  <c r="K260" i="1"/>
  <c r="T260" i="1"/>
  <c r="J261" i="1"/>
  <c r="K261" i="1"/>
  <c r="T261" i="1"/>
  <c r="J262" i="1"/>
  <c r="K262" i="1"/>
  <c r="T262" i="1"/>
  <c r="J263" i="1"/>
  <c r="K263" i="1"/>
  <c r="T263" i="1"/>
  <c r="J264" i="1"/>
  <c r="K264" i="1"/>
  <c r="T264" i="1"/>
  <c r="J265" i="1"/>
  <c r="K265" i="1"/>
  <c r="T265" i="1"/>
  <c r="J266" i="1"/>
  <c r="K266" i="1"/>
  <c r="T266" i="1"/>
  <c r="J267" i="1"/>
  <c r="K267" i="1"/>
  <c r="T267" i="1"/>
  <c r="J268" i="1"/>
  <c r="K268" i="1"/>
  <c r="T268" i="1"/>
  <c r="J269" i="1"/>
  <c r="K269" i="1"/>
  <c r="T269" i="1"/>
  <c r="J270" i="1"/>
  <c r="K270" i="1"/>
  <c r="T270" i="1"/>
  <c r="J271" i="1"/>
  <c r="K271" i="1"/>
  <c r="T271" i="1"/>
  <c r="J272" i="1"/>
  <c r="K272" i="1"/>
  <c r="T272" i="1"/>
  <c r="J273" i="1"/>
  <c r="K273" i="1"/>
  <c r="T273" i="1"/>
  <c r="J274" i="1"/>
  <c r="K274" i="1"/>
  <c r="T274" i="1"/>
  <c r="J275" i="1"/>
  <c r="K275" i="1"/>
  <c r="T275" i="1"/>
  <c r="J279" i="1"/>
  <c r="J303" i="1" s="1"/>
  <c r="K279" i="1"/>
  <c r="P279" i="1"/>
  <c r="T279" i="1"/>
  <c r="E280" i="1"/>
  <c r="J280" i="1"/>
  <c r="K280" i="1"/>
  <c r="P280" i="1"/>
  <c r="T280" i="1"/>
  <c r="E281" i="1"/>
  <c r="P281" i="1" s="1"/>
  <c r="J281" i="1"/>
  <c r="K281" i="1"/>
  <c r="T281" i="1"/>
  <c r="E282" i="1"/>
  <c r="J282" i="1"/>
  <c r="K282" i="1"/>
  <c r="T282" i="1"/>
  <c r="J283" i="1"/>
  <c r="K283" i="1"/>
  <c r="T283" i="1"/>
  <c r="J284" i="1"/>
  <c r="K284" i="1"/>
  <c r="T284" i="1"/>
  <c r="J285" i="1"/>
  <c r="K285" i="1"/>
  <c r="T285" i="1"/>
  <c r="J286" i="1"/>
  <c r="K286" i="1"/>
  <c r="T286" i="1"/>
  <c r="J287" i="1"/>
  <c r="K287" i="1"/>
  <c r="T287" i="1"/>
  <c r="J288" i="1"/>
  <c r="K288" i="1"/>
  <c r="T288" i="1"/>
  <c r="J289" i="1"/>
  <c r="K289" i="1"/>
  <c r="T289" i="1"/>
  <c r="J290" i="1"/>
  <c r="K290" i="1"/>
  <c r="T290" i="1"/>
  <c r="J291" i="1"/>
  <c r="K291" i="1"/>
  <c r="T291" i="1"/>
  <c r="J292" i="1"/>
  <c r="K292" i="1"/>
  <c r="T292" i="1"/>
  <c r="J293" i="1"/>
  <c r="K293" i="1"/>
  <c r="T293" i="1"/>
  <c r="J294" i="1"/>
  <c r="K294" i="1"/>
  <c r="T294" i="1"/>
  <c r="J295" i="1"/>
  <c r="K295" i="1"/>
  <c r="T295" i="1"/>
  <c r="J296" i="1"/>
  <c r="K296" i="1"/>
  <c r="T296" i="1"/>
  <c r="J297" i="1"/>
  <c r="K297" i="1"/>
  <c r="T297" i="1"/>
  <c r="J298" i="1"/>
  <c r="K298" i="1"/>
  <c r="T298" i="1"/>
  <c r="J299" i="1"/>
  <c r="K299" i="1"/>
  <c r="T299" i="1"/>
  <c r="J300" i="1"/>
  <c r="K300" i="1"/>
  <c r="T300" i="1"/>
  <c r="J301" i="1"/>
  <c r="K301" i="1"/>
  <c r="T301" i="1"/>
  <c r="J302" i="1"/>
  <c r="K302" i="1"/>
  <c r="T302" i="1"/>
  <c r="T303" i="1"/>
  <c r="J306" i="1"/>
  <c r="K306" i="1"/>
  <c r="P306" i="1"/>
  <c r="T306" i="1"/>
  <c r="J307" i="1"/>
  <c r="J330" i="1" s="1"/>
  <c r="K307" i="1"/>
  <c r="P307" i="1"/>
  <c r="T307" i="1"/>
  <c r="J308" i="1"/>
  <c r="K308" i="1"/>
  <c r="P308" i="1"/>
  <c r="T308" i="1"/>
  <c r="J309" i="1"/>
  <c r="K309" i="1"/>
  <c r="P309" i="1"/>
  <c r="T309" i="1"/>
  <c r="J310" i="1"/>
  <c r="K310" i="1"/>
  <c r="P310" i="1"/>
  <c r="T310" i="1"/>
  <c r="J311" i="1"/>
  <c r="K311" i="1"/>
  <c r="P311" i="1"/>
  <c r="T311" i="1"/>
  <c r="J312" i="1"/>
  <c r="K312" i="1"/>
  <c r="P312" i="1"/>
  <c r="T312" i="1"/>
  <c r="J313" i="1"/>
  <c r="K313" i="1"/>
  <c r="P313" i="1"/>
  <c r="T313" i="1"/>
  <c r="J314" i="1"/>
  <c r="K314" i="1"/>
  <c r="P314" i="1"/>
  <c r="T314" i="1"/>
  <c r="J315" i="1"/>
  <c r="K315" i="1"/>
  <c r="P315" i="1"/>
  <c r="T315" i="1"/>
  <c r="J316" i="1"/>
  <c r="K316" i="1"/>
  <c r="P316" i="1"/>
  <c r="T316" i="1"/>
  <c r="J317" i="1"/>
  <c r="K317" i="1"/>
  <c r="P317" i="1"/>
  <c r="T317" i="1"/>
  <c r="J318" i="1"/>
  <c r="K318" i="1"/>
  <c r="P318" i="1"/>
  <c r="T318" i="1"/>
  <c r="J319" i="1"/>
  <c r="K319" i="1"/>
  <c r="P319" i="1"/>
  <c r="T319" i="1"/>
  <c r="J320" i="1"/>
  <c r="K320" i="1"/>
  <c r="P320" i="1"/>
  <c r="T320" i="1"/>
  <c r="J321" i="1"/>
  <c r="K321" i="1"/>
  <c r="P321" i="1"/>
  <c r="T321" i="1"/>
  <c r="J322" i="1"/>
  <c r="K322" i="1"/>
  <c r="P322" i="1"/>
  <c r="T322" i="1"/>
  <c r="J323" i="1"/>
  <c r="K323" i="1"/>
  <c r="P323" i="1"/>
  <c r="T323" i="1"/>
  <c r="J324" i="1"/>
  <c r="K324" i="1"/>
  <c r="P324" i="1"/>
  <c r="T324" i="1"/>
  <c r="J325" i="1"/>
  <c r="K325" i="1"/>
  <c r="P325" i="1"/>
  <c r="T325" i="1"/>
  <c r="J326" i="1"/>
  <c r="K326" i="1"/>
  <c r="P326" i="1"/>
  <c r="T326" i="1"/>
  <c r="J327" i="1"/>
  <c r="K327" i="1"/>
  <c r="P327" i="1"/>
  <c r="T327" i="1"/>
  <c r="J328" i="1"/>
  <c r="K328" i="1"/>
  <c r="P328" i="1"/>
  <c r="T328" i="1"/>
  <c r="J329" i="1"/>
  <c r="K329" i="1"/>
  <c r="P329" i="1"/>
  <c r="T329" i="1"/>
  <c r="T330" i="1"/>
  <c r="J333" i="1"/>
  <c r="K333" i="1"/>
  <c r="P333" i="1"/>
  <c r="T333" i="1"/>
  <c r="T357" i="1" s="1"/>
  <c r="J334" i="1"/>
  <c r="K334" i="1"/>
  <c r="P334" i="1"/>
  <c r="T334" i="1"/>
  <c r="J335" i="1"/>
  <c r="K335" i="1"/>
  <c r="P335" i="1"/>
  <c r="T335" i="1"/>
  <c r="J336" i="1"/>
  <c r="K336" i="1"/>
  <c r="P336" i="1"/>
  <c r="T336" i="1"/>
  <c r="J337" i="1"/>
  <c r="K337" i="1"/>
  <c r="P337" i="1"/>
  <c r="T337" i="1"/>
  <c r="J338" i="1"/>
  <c r="K338" i="1"/>
  <c r="P338" i="1"/>
  <c r="T338" i="1"/>
  <c r="J339" i="1"/>
  <c r="K339" i="1"/>
  <c r="P339" i="1"/>
  <c r="T339" i="1"/>
  <c r="J340" i="1"/>
  <c r="K340" i="1"/>
  <c r="P340" i="1"/>
  <c r="T340" i="1"/>
  <c r="J341" i="1"/>
  <c r="K341" i="1"/>
  <c r="P341" i="1"/>
  <c r="T341" i="1"/>
  <c r="J342" i="1"/>
  <c r="K342" i="1"/>
  <c r="P342" i="1"/>
  <c r="T342" i="1"/>
  <c r="J343" i="1"/>
  <c r="K343" i="1"/>
  <c r="P343" i="1"/>
  <c r="T343" i="1"/>
  <c r="J344" i="1"/>
  <c r="K344" i="1"/>
  <c r="P344" i="1"/>
  <c r="T344" i="1"/>
  <c r="J345" i="1"/>
  <c r="K345" i="1"/>
  <c r="P345" i="1"/>
  <c r="T345" i="1"/>
  <c r="J346" i="1"/>
  <c r="K346" i="1"/>
  <c r="P346" i="1"/>
  <c r="T346" i="1"/>
  <c r="J347" i="1"/>
  <c r="K347" i="1"/>
  <c r="P347" i="1"/>
  <c r="T347" i="1"/>
  <c r="J348" i="1"/>
  <c r="K348" i="1"/>
  <c r="P348" i="1"/>
  <c r="T348" i="1"/>
  <c r="J349" i="1"/>
  <c r="K349" i="1"/>
  <c r="P349" i="1"/>
  <c r="T349" i="1"/>
  <c r="J350" i="1"/>
  <c r="K350" i="1"/>
  <c r="P350" i="1"/>
  <c r="T350" i="1"/>
  <c r="J351" i="1"/>
  <c r="K351" i="1"/>
  <c r="P351" i="1"/>
  <c r="T351" i="1"/>
  <c r="J352" i="1"/>
  <c r="K352" i="1"/>
  <c r="P352" i="1"/>
  <c r="T352" i="1"/>
  <c r="J353" i="1"/>
  <c r="K353" i="1"/>
  <c r="P353" i="1"/>
  <c r="T353" i="1"/>
  <c r="J354" i="1"/>
  <c r="K354" i="1"/>
  <c r="P354" i="1"/>
  <c r="T354" i="1"/>
  <c r="J355" i="1"/>
  <c r="K355" i="1"/>
  <c r="P355" i="1"/>
  <c r="T355" i="1"/>
  <c r="J356" i="1"/>
  <c r="K356" i="1"/>
  <c r="P356" i="1"/>
  <c r="T356" i="1"/>
  <c r="J362" i="1"/>
  <c r="K362" i="1"/>
  <c r="P362" i="1"/>
  <c r="T362" i="1"/>
  <c r="J363" i="1"/>
  <c r="K363" i="1"/>
  <c r="P363" i="1"/>
  <c r="T363" i="1"/>
  <c r="J364" i="1"/>
  <c r="K364" i="1"/>
  <c r="P364" i="1"/>
  <c r="T364" i="1"/>
  <c r="J365" i="1"/>
  <c r="K365" i="1"/>
  <c r="P365" i="1"/>
  <c r="T365" i="1"/>
  <c r="J366" i="1"/>
  <c r="K366" i="1"/>
  <c r="P366" i="1"/>
  <c r="T366" i="1"/>
  <c r="J367" i="1"/>
  <c r="K367" i="1"/>
  <c r="P367" i="1"/>
  <c r="T367" i="1"/>
  <c r="J368" i="1"/>
  <c r="K368" i="1"/>
  <c r="P368" i="1"/>
  <c r="T368" i="1"/>
  <c r="J369" i="1"/>
  <c r="K369" i="1"/>
  <c r="P369" i="1"/>
  <c r="T369" i="1"/>
  <c r="J370" i="1"/>
  <c r="K370" i="1"/>
  <c r="P370" i="1"/>
  <c r="T370" i="1"/>
  <c r="J371" i="1"/>
  <c r="K371" i="1"/>
  <c r="P371" i="1"/>
  <c r="T371" i="1"/>
  <c r="J372" i="1"/>
  <c r="K372" i="1"/>
  <c r="P372" i="1"/>
  <c r="T372" i="1"/>
  <c r="J373" i="1"/>
  <c r="K373" i="1"/>
  <c r="P373" i="1"/>
  <c r="T373" i="1"/>
  <c r="J374" i="1"/>
  <c r="K374" i="1"/>
  <c r="P374" i="1"/>
  <c r="T374" i="1"/>
  <c r="J375" i="1"/>
  <c r="K375" i="1"/>
  <c r="P375" i="1"/>
  <c r="T375" i="1"/>
  <c r="J376" i="1"/>
  <c r="K376" i="1"/>
  <c r="P376" i="1"/>
  <c r="T376" i="1"/>
  <c r="J377" i="1"/>
  <c r="K377" i="1"/>
  <c r="P377" i="1"/>
  <c r="T377" i="1"/>
  <c r="J378" i="1"/>
  <c r="K378" i="1"/>
  <c r="P378" i="1"/>
  <c r="T378" i="1"/>
  <c r="J379" i="1"/>
  <c r="K379" i="1"/>
  <c r="P379" i="1"/>
  <c r="T379" i="1"/>
  <c r="J380" i="1"/>
  <c r="K380" i="1"/>
  <c r="P380" i="1"/>
  <c r="T380" i="1"/>
  <c r="J381" i="1"/>
  <c r="K381" i="1"/>
  <c r="P381" i="1"/>
  <c r="T381" i="1"/>
  <c r="J382" i="1"/>
  <c r="K382" i="1"/>
  <c r="P382" i="1"/>
  <c r="T382" i="1"/>
  <c r="J383" i="1"/>
  <c r="K383" i="1"/>
  <c r="P383" i="1"/>
  <c r="T383" i="1"/>
  <c r="J384" i="1"/>
  <c r="K384" i="1"/>
  <c r="P384" i="1"/>
  <c r="T384" i="1"/>
  <c r="J385" i="1"/>
  <c r="K385" i="1"/>
  <c r="P385" i="1"/>
  <c r="T385" i="1"/>
  <c r="J386" i="1"/>
  <c r="T386" i="1"/>
  <c r="J389" i="1"/>
  <c r="K389" i="1"/>
  <c r="P389" i="1"/>
  <c r="T389" i="1"/>
  <c r="T413" i="1" s="1"/>
  <c r="J390" i="1"/>
  <c r="K390" i="1"/>
  <c r="P390" i="1"/>
  <c r="T390" i="1"/>
  <c r="J391" i="1"/>
  <c r="K391" i="1"/>
  <c r="P391" i="1"/>
  <c r="T391" i="1"/>
  <c r="J392" i="1"/>
  <c r="K392" i="1"/>
  <c r="P392" i="1"/>
  <c r="T392" i="1"/>
  <c r="J393" i="1"/>
  <c r="K393" i="1"/>
  <c r="P393" i="1"/>
  <c r="T393" i="1"/>
  <c r="J394" i="1"/>
  <c r="K394" i="1"/>
  <c r="P394" i="1"/>
  <c r="T394" i="1"/>
  <c r="J395" i="1"/>
  <c r="K395" i="1"/>
  <c r="P395" i="1"/>
  <c r="T395" i="1"/>
  <c r="J396" i="1"/>
  <c r="K396" i="1"/>
  <c r="P396" i="1"/>
  <c r="T396" i="1"/>
  <c r="J397" i="1"/>
  <c r="K397" i="1"/>
  <c r="P397" i="1"/>
  <c r="T397" i="1"/>
  <c r="J398" i="1"/>
  <c r="K398" i="1"/>
  <c r="P398" i="1"/>
  <c r="T398" i="1"/>
  <c r="J399" i="1"/>
  <c r="K399" i="1"/>
  <c r="P399" i="1"/>
  <c r="T399" i="1"/>
  <c r="J400" i="1"/>
  <c r="K400" i="1"/>
  <c r="P400" i="1"/>
  <c r="T400" i="1"/>
  <c r="J401" i="1"/>
  <c r="K401" i="1"/>
  <c r="P401" i="1"/>
  <c r="T401" i="1"/>
  <c r="J402" i="1"/>
  <c r="K402" i="1"/>
  <c r="P402" i="1"/>
  <c r="T402" i="1"/>
  <c r="J403" i="1"/>
  <c r="K403" i="1"/>
  <c r="P403" i="1"/>
  <c r="T403" i="1"/>
  <c r="J404" i="1"/>
  <c r="K404" i="1"/>
  <c r="P404" i="1"/>
  <c r="T404" i="1"/>
  <c r="J405" i="1"/>
  <c r="K405" i="1"/>
  <c r="P405" i="1"/>
  <c r="T405" i="1"/>
  <c r="J406" i="1"/>
  <c r="K406" i="1"/>
  <c r="P406" i="1"/>
  <c r="T406" i="1"/>
  <c r="J407" i="1"/>
  <c r="K407" i="1"/>
  <c r="P407" i="1"/>
  <c r="T407" i="1"/>
  <c r="J408" i="1"/>
  <c r="K408" i="1"/>
  <c r="P408" i="1"/>
  <c r="T408" i="1"/>
  <c r="J409" i="1"/>
  <c r="K409" i="1"/>
  <c r="P409" i="1"/>
  <c r="T409" i="1"/>
  <c r="J410" i="1"/>
  <c r="K410" i="1"/>
  <c r="P410" i="1"/>
  <c r="T410" i="1"/>
  <c r="J411" i="1"/>
  <c r="K411" i="1"/>
  <c r="P411" i="1"/>
  <c r="T411" i="1"/>
  <c r="J412" i="1"/>
  <c r="K412" i="1"/>
  <c r="P412" i="1"/>
  <c r="T412" i="1"/>
  <c r="J413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42" i="1"/>
  <c r="J466" i="1" s="1"/>
  <c r="J443" i="1"/>
  <c r="J444" i="1"/>
  <c r="J445" i="1"/>
  <c r="F446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F463" i="1"/>
  <c r="J463" i="1"/>
  <c r="F464" i="1"/>
  <c r="J464" i="1" s="1"/>
  <c r="J465" i="1"/>
  <c r="C469" i="1"/>
  <c r="J469" i="1"/>
  <c r="B470" i="1"/>
  <c r="B471" i="1" s="1"/>
  <c r="B472" i="1" s="1"/>
  <c r="C470" i="1"/>
  <c r="J470" i="1"/>
  <c r="C471" i="1"/>
  <c r="J471" i="1"/>
  <c r="C472" i="1"/>
  <c r="F472" i="1"/>
  <c r="J472" i="1"/>
  <c r="B473" i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F473" i="1"/>
  <c r="C473" i="1" s="1"/>
  <c r="J473" i="1"/>
  <c r="C474" i="1"/>
  <c r="J474" i="1"/>
  <c r="C475" i="1"/>
  <c r="F475" i="1"/>
  <c r="J475" i="1"/>
  <c r="C476" i="1"/>
  <c r="J476" i="1"/>
  <c r="C477" i="1"/>
  <c r="J477" i="1"/>
  <c r="C478" i="1"/>
  <c r="J478" i="1"/>
  <c r="C479" i="1"/>
  <c r="J479" i="1"/>
  <c r="C480" i="1"/>
  <c r="J480" i="1"/>
  <c r="C481" i="1"/>
  <c r="J481" i="1"/>
  <c r="C482" i="1"/>
  <c r="J482" i="1"/>
  <c r="C483" i="1"/>
  <c r="J483" i="1"/>
  <c r="B484" i="1"/>
  <c r="B485" i="1" s="1"/>
  <c r="B486" i="1" s="1"/>
  <c r="B487" i="1" s="1"/>
  <c r="B488" i="1" s="1"/>
  <c r="B489" i="1" s="1"/>
  <c r="B490" i="1" s="1"/>
  <c r="B491" i="1" s="1"/>
  <c r="B492" i="1" s="1"/>
  <c r="C484" i="1"/>
  <c r="J484" i="1"/>
  <c r="C485" i="1"/>
  <c r="J485" i="1"/>
  <c r="C486" i="1"/>
  <c r="J486" i="1"/>
  <c r="C487" i="1"/>
  <c r="J487" i="1"/>
  <c r="C488" i="1"/>
  <c r="J488" i="1"/>
  <c r="C489" i="1"/>
  <c r="J489" i="1"/>
  <c r="C490" i="1"/>
  <c r="J490" i="1"/>
  <c r="C491" i="1"/>
  <c r="J491" i="1"/>
  <c r="C492" i="1"/>
  <c r="J492" i="1"/>
  <c r="F497" i="1"/>
  <c r="J497" i="1" s="1"/>
  <c r="J521" i="1" s="1"/>
  <c r="B498" i="1"/>
  <c r="E498" i="1"/>
  <c r="E499" i="1" s="1"/>
  <c r="E500" i="1" s="1"/>
  <c r="F498" i="1"/>
  <c r="J498" i="1" s="1"/>
  <c r="B499" i="1"/>
  <c r="B500" i="1" s="1"/>
  <c r="B501" i="1" s="1"/>
  <c r="B502" i="1" s="1"/>
  <c r="B503" i="1" s="1"/>
  <c r="C499" i="1"/>
  <c r="F499" i="1"/>
  <c r="J499" i="1"/>
  <c r="C500" i="1"/>
  <c r="F500" i="1"/>
  <c r="J500" i="1"/>
  <c r="E501" i="1"/>
  <c r="E502" i="1" s="1"/>
  <c r="E503" i="1" s="1"/>
  <c r="E504" i="1" s="1"/>
  <c r="F501" i="1"/>
  <c r="C501" i="1" s="1"/>
  <c r="J501" i="1"/>
  <c r="C502" i="1"/>
  <c r="F502" i="1"/>
  <c r="J502" i="1"/>
  <c r="C503" i="1"/>
  <c r="J503" i="1"/>
  <c r="B504" i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C504" i="1"/>
  <c r="J504" i="1"/>
  <c r="C505" i="1"/>
  <c r="E505" i="1"/>
  <c r="E506" i="1" s="1"/>
  <c r="E507" i="1" s="1"/>
  <c r="E508" i="1" s="1"/>
  <c r="E509" i="1" s="1"/>
  <c r="E510" i="1" s="1"/>
  <c r="E511" i="1" s="1"/>
  <c r="E512" i="1" s="1"/>
  <c r="E513" i="1" s="1"/>
  <c r="E514" i="1" s="1"/>
  <c r="J505" i="1"/>
  <c r="C506" i="1"/>
  <c r="J506" i="1"/>
  <c r="C507" i="1"/>
  <c r="J507" i="1"/>
  <c r="C508" i="1"/>
  <c r="J508" i="1"/>
  <c r="C509" i="1"/>
  <c r="J509" i="1"/>
  <c r="C510" i="1"/>
  <c r="J510" i="1"/>
  <c r="C511" i="1"/>
  <c r="J511" i="1"/>
  <c r="C512" i="1"/>
  <c r="J512" i="1"/>
  <c r="C513" i="1"/>
  <c r="J513" i="1"/>
  <c r="C514" i="1"/>
  <c r="J514" i="1"/>
  <c r="C515" i="1"/>
  <c r="E515" i="1"/>
  <c r="E516" i="1" s="1"/>
  <c r="E517" i="1" s="1"/>
  <c r="E518" i="1" s="1"/>
  <c r="E519" i="1" s="1"/>
  <c r="E520" i="1" s="1"/>
  <c r="J515" i="1"/>
  <c r="C516" i="1"/>
  <c r="J516" i="1"/>
  <c r="C517" i="1"/>
  <c r="J517" i="1"/>
  <c r="C518" i="1"/>
  <c r="J518" i="1"/>
  <c r="C519" i="1"/>
  <c r="J519" i="1"/>
  <c r="C520" i="1"/>
  <c r="J520" i="1"/>
  <c r="C526" i="1"/>
  <c r="J526" i="1"/>
  <c r="J550" i="1" s="1"/>
  <c r="B527" i="1"/>
  <c r="C527" i="1"/>
  <c r="E527" i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J527" i="1"/>
  <c r="B528" i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C528" i="1"/>
  <c r="J528" i="1"/>
  <c r="C529" i="1"/>
  <c r="J529" i="1"/>
  <c r="C530" i="1"/>
  <c r="J530" i="1"/>
  <c r="C531" i="1"/>
  <c r="J531" i="1"/>
  <c r="C532" i="1"/>
  <c r="J532" i="1"/>
  <c r="C533" i="1"/>
  <c r="J533" i="1"/>
  <c r="C534" i="1"/>
  <c r="J534" i="1"/>
  <c r="C535" i="1"/>
  <c r="J535" i="1"/>
  <c r="C536" i="1"/>
  <c r="J536" i="1"/>
  <c r="C537" i="1"/>
  <c r="J537" i="1"/>
  <c r="C538" i="1"/>
  <c r="J538" i="1"/>
  <c r="C539" i="1"/>
  <c r="J539" i="1"/>
  <c r="C540" i="1"/>
  <c r="J540" i="1"/>
  <c r="C541" i="1"/>
  <c r="J541" i="1"/>
  <c r="C542" i="1"/>
  <c r="J542" i="1"/>
  <c r="C543" i="1"/>
  <c r="J543" i="1"/>
  <c r="C544" i="1"/>
  <c r="J544" i="1"/>
  <c r="C545" i="1"/>
  <c r="E545" i="1"/>
  <c r="E546" i="1" s="1"/>
  <c r="E547" i="1" s="1"/>
  <c r="E548" i="1" s="1"/>
  <c r="E549" i="1" s="1"/>
  <c r="J545" i="1"/>
  <c r="C546" i="1"/>
  <c r="J546" i="1"/>
  <c r="C547" i="1"/>
  <c r="J547" i="1"/>
  <c r="C548" i="1"/>
  <c r="J548" i="1"/>
  <c r="C549" i="1"/>
  <c r="J549" i="1"/>
  <c r="C555" i="1"/>
  <c r="J555" i="1"/>
  <c r="B556" i="1"/>
  <c r="B557" i="1" s="1"/>
  <c r="B558" i="1" s="1"/>
  <c r="B559" i="1" s="1"/>
  <c r="C556" i="1"/>
  <c r="E556" i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J556" i="1"/>
  <c r="C557" i="1"/>
  <c r="J557" i="1"/>
  <c r="C558" i="1"/>
  <c r="J558" i="1"/>
  <c r="C559" i="1"/>
  <c r="J559" i="1"/>
  <c r="B560" i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C560" i="1"/>
  <c r="J560" i="1"/>
  <c r="C561" i="1"/>
  <c r="J561" i="1"/>
  <c r="C562" i="1"/>
  <c r="J562" i="1"/>
  <c r="C563" i="1"/>
  <c r="J563" i="1"/>
  <c r="C564" i="1"/>
  <c r="J564" i="1"/>
  <c r="C565" i="1"/>
  <c r="J565" i="1"/>
  <c r="C566" i="1"/>
  <c r="J566" i="1"/>
  <c r="C567" i="1"/>
  <c r="J567" i="1"/>
  <c r="C568" i="1"/>
  <c r="J568" i="1"/>
  <c r="C569" i="1"/>
  <c r="J569" i="1"/>
  <c r="C570" i="1"/>
  <c r="J570" i="1"/>
  <c r="C571" i="1"/>
  <c r="J571" i="1"/>
  <c r="B572" i="1"/>
  <c r="B573" i="1" s="1"/>
  <c r="B574" i="1" s="1"/>
  <c r="B575" i="1" s="1"/>
  <c r="B576" i="1" s="1"/>
  <c r="B577" i="1" s="1"/>
  <c r="B578" i="1" s="1"/>
  <c r="C572" i="1"/>
  <c r="J572" i="1"/>
  <c r="C573" i="1"/>
  <c r="J573" i="1"/>
  <c r="C574" i="1"/>
  <c r="J574" i="1"/>
  <c r="C575" i="1"/>
  <c r="J575" i="1"/>
  <c r="C576" i="1"/>
  <c r="J576" i="1"/>
  <c r="C577" i="1"/>
  <c r="J577" i="1"/>
  <c r="C578" i="1"/>
  <c r="J578" i="1"/>
  <c r="T583" i="1"/>
  <c r="C584" i="1"/>
  <c r="J584" i="1"/>
  <c r="T584" i="1"/>
  <c r="B585" i="1"/>
  <c r="C585" i="1"/>
  <c r="E585" i="1"/>
  <c r="E586" i="1" s="1"/>
  <c r="E587" i="1" s="1"/>
  <c r="E588" i="1" s="1"/>
  <c r="E589" i="1" s="1"/>
  <c r="E590" i="1" s="1"/>
  <c r="E591" i="1" s="1"/>
  <c r="E592" i="1" s="1"/>
  <c r="J585" i="1"/>
  <c r="T585" i="1"/>
  <c r="B586" i="1"/>
  <c r="C586" i="1"/>
  <c r="J586" i="1"/>
  <c r="T586" i="1"/>
  <c r="B587" i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587" i="1"/>
  <c r="J587" i="1"/>
  <c r="T587" i="1"/>
  <c r="C588" i="1"/>
  <c r="J588" i="1"/>
  <c r="C589" i="1"/>
  <c r="J589" i="1"/>
  <c r="C590" i="1"/>
  <c r="J590" i="1"/>
  <c r="C591" i="1"/>
  <c r="J591" i="1"/>
  <c r="C592" i="1"/>
  <c r="J592" i="1"/>
  <c r="C593" i="1"/>
  <c r="E593" i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J593" i="1"/>
  <c r="C594" i="1"/>
  <c r="J594" i="1"/>
  <c r="C595" i="1"/>
  <c r="J595" i="1"/>
  <c r="C596" i="1"/>
  <c r="J596" i="1"/>
  <c r="C597" i="1"/>
  <c r="J597" i="1"/>
  <c r="C598" i="1"/>
  <c r="J598" i="1"/>
  <c r="C599" i="1"/>
  <c r="J599" i="1"/>
  <c r="C600" i="1"/>
  <c r="J600" i="1"/>
  <c r="C601" i="1"/>
  <c r="J601" i="1"/>
  <c r="C602" i="1"/>
  <c r="J602" i="1"/>
  <c r="B603" i="1"/>
  <c r="B604" i="1" s="1"/>
  <c r="B605" i="1" s="1"/>
  <c r="B606" i="1" s="1"/>
  <c r="B607" i="1" s="1"/>
  <c r="C603" i="1"/>
  <c r="J603" i="1"/>
  <c r="C604" i="1"/>
  <c r="J604" i="1"/>
  <c r="C605" i="1"/>
  <c r="J605" i="1"/>
  <c r="C606" i="1"/>
  <c r="J606" i="1"/>
  <c r="C607" i="1"/>
  <c r="J607" i="1"/>
  <c r="C614" i="1"/>
  <c r="J614" i="1"/>
  <c r="B615" i="1"/>
  <c r="B616" i="1" s="1"/>
  <c r="C615" i="1"/>
  <c r="E615" i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J615" i="1"/>
  <c r="C616" i="1"/>
  <c r="J616" i="1"/>
  <c r="B617" i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C617" i="1"/>
  <c r="J617" i="1"/>
  <c r="C618" i="1"/>
  <c r="J618" i="1"/>
  <c r="C619" i="1"/>
  <c r="J619" i="1"/>
  <c r="C620" i="1"/>
  <c r="J620" i="1"/>
  <c r="C621" i="1"/>
  <c r="J621" i="1"/>
  <c r="C622" i="1"/>
  <c r="J622" i="1"/>
  <c r="C623" i="1"/>
  <c r="J623" i="1"/>
  <c r="C624" i="1"/>
  <c r="J624" i="1"/>
  <c r="C625" i="1"/>
  <c r="J625" i="1"/>
  <c r="C626" i="1"/>
  <c r="J626" i="1"/>
  <c r="C627" i="1"/>
  <c r="J627" i="1"/>
  <c r="C628" i="1"/>
  <c r="J628" i="1"/>
  <c r="C629" i="1"/>
  <c r="J629" i="1"/>
  <c r="C630" i="1"/>
  <c r="J630" i="1"/>
  <c r="C631" i="1"/>
  <c r="J631" i="1"/>
  <c r="C632" i="1"/>
  <c r="J632" i="1"/>
  <c r="C633" i="1"/>
  <c r="J633" i="1"/>
  <c r="C634" i="1"/>
  <c r="J634" i="1"/>
  <c r="C635" i="1"/>
  <c r="J635" i="1"/>
  <c r="C636" i="1"/>
  <c r="J636" i="1"/>
  <c r="C637" i="1"/>
  <c r="J637" i="1"/>
  <c r="C644" i="1"/>
  <c r="J644" i="1"/>
  <c r="B645" i="1"/>
  <c r="C645" i="1"/>
  <c r="E645" i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J645" i="1"/>
  <c r="B646" i="1"/>
  <c r="B647" i="1" s="1"/>
  <c r="C646" i="1"/>
  <c r="J646" i="1"/>
  <c r="C647" i="1"/>
  <c r="J647" i="1"/>
  <c r="B648" i="1"/>
  <c r="B649" i="1" s="1"/>
  <c r="C648" i="1"/>
  <c r="J648" i="1"/>
  <c r="C649" i="1"/>
  <c r="J649" i="1"/>
  <c r="B650" i="1"/>
  <c r="B651" i="1" s="1"/>
  <c r="B652" i="1" s="1"/>
  <c r="B653" i="1" s="1"/>
  <c r="B654" i="1" s="1"/>
  <c r="B655" i="1" s="1"/>
  <c r="B656" i="1" s="1"/>
  <c r="B657" i="1" s="1"/>
  <c r="B658" i="1" s="1"/>
  <c r="B659" i="1" s="1"/>
  <c r="C650" i="1"/>
  <c r="J650" i="1"/>
  <c r="C651" i="1"/>
  <c r="J651" i="1"/>
  <c r="C652" i="1"/>
  <c r="J652" i="1"/>
  <c r="C653" i="1"/>
  <c r="J653" i="1"/>
  <c r="C654" i="1"/>
  <c r="J654" i="1"/>
  <c r="C655" i="1"/>
  <c r="J655" i="1"/>
  <c r="C656" i="1"/>
  <c r="J656" i="1"/>
  <c r="C657" i="1"/>
  <c r="J657" i="1"/>
  <c r="C658" i="1"/>
  <c r="J658" i="1"/>
  <c r="C659" i="1"/>
  <c r="J659" i="1"/>
  <c r="B660" i="1"/>
  <c r="B661" i="1" s="1"/>
  <c r="B662" i="1" s="1"/>
  <c r="B663" i="1" s="1"/>
  <c r="B664" i="1" s="1"/>
  <c r="B665" i="1" s="1"/>
  <c r="B666" i="1" s="1"/>
  <c r="B667" i="1" s="1"/>
  <c r="C660" i="1"/>
  <c r="J660" i="1"/>
  <c r="C661" i="1"/>
  <c r="J661" i="1"/>
  <c r="C662" i="1"/>
  <c r="J662" i="1"/>
  <c r="C663" i="1"/>
  <c r="J663" i="1"/>
  <c r="C664" i="1"/>
  <c r="J664" i="1"/>
  <c r="C665" i="1"/>
  <c r="J665" i="1"/>
  <c r="C666" i="1"/>
  <c r="J666" i="1"/>
  <c r="C667" i="1"/>
  <c r="J667" i="1"/>
  <c r="C671" i="1"/>
  <c r="J671" i="1"/>
  <c r="P671" i="1"/>
  <c r="B672" i="1"/>
  <c r="B673" i="1" s="1"/>
  <c r="B674" i="1" s="1"/>
  <c r="B675" i="1" s="1"/>
  <c r="C672" i="1"/>
  <c r="E672" i="1"/>
  <c r="E673" i="1" s="1"/>
  <c r="E674" i="1" s="1"/>
  <c r="J672" i="1"/>
  <c r="P672" i="1"/>
  <c r="C673" i="1"/>
  <c r="J673" i="1"/>
  <c r="P673" i="1"/>
  <c r="C674" i="1"/>
  <c r="J674" i="1"/>
  <c r="C675" i="1"/>
  <c r="J675" i="1"/>
  <c r="B676" i="1"/>
  <c r="B677" i="1" s="1"/>
  <c r="B678" i="1" s="1"/>
  <c r="C676" i="1"/>
  <c r="J676" i="1"/>
  <c r="C677" i="1"/>
  <c r="J677" i="1"/>
  <c r="C678" i="1"/>
  <c r="J678" i="1"/>
  <c r="B679" i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C679" i="1"/>
  <c r="J679" i="1"/>
  <c r="C680" i="1"/>
  <c r="J680" i="1"/>
  <c r="C681" i="1"/>
  <c r="J681" i="1"/>
  <c r="C682" i="1"/>
  <c r="J682" i="1"/>
  <c r="C683" i="1"/>
  <c r="J683" i="1"/>
  <c r="C684" i="1"/>
  <c r="J684" i="1"/>
  <c r="C685" i="1"/>
  <c r="J685" i="1"/>
  <c r="T685" i="1"/>
  <c r="C686" i="1"/>
  <c r="J686" i="1"/>
  <c r="T686" i="1"/>
  <c r="C687" i="1"/>
  <c r="J687" i="1"/>
  <c r="C688" i="1"/>
  <c r="J688" i="1"/>
  <c r="C689" i="1"/>
  <c r="J689" i="1"/>
  <c r="C690" i="1"/>
  <c r="J690" i="1"/>
  <c r="C691" i="1"/>
  <c r="J691" i="1"/>
  <c r="C692" i="1"/>
  <c r="J692" i="1"/>
  <c r="C693" i="1"/>
  <c r="J693" i="1"/>
  <c r="C694" i="1"/>
  <c r="J694" i="1"/>
  <c r="T695" i="1"/>
  <c r="C698" i="1"/>
  <c r="J698" i="1"/>
  <c r="P698" i="1"/>
  <c r="B699" i="1"/>
  <c r="B700" i="1" s="1"/>
  <c r="C699" i="1"/>
  <c r="E699" i="1"/>
  <c r="P699" i="1" s="1"/>
  <c r="J699" i="1"/>
  <c r="C700" i="1"/>
  <c r="E700" i="1"/>
  <c r="J700" i="1"/>
  <c r="B701" i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C701" i="1"/>
  <c r="J701" i="1"/>
  <c r="C702" i="1"/>
  <c r="J702" i="1"/>
  <c r="C703" i="1"/>
  <c r="J703" i="1"/>
  <c r="C704" i="1"/>
  <c r="J704" i="1"/>
  <c r="C705" i="1"/>
  <c r="J705" i="1"/>
  <c r="C706" i="1"/>
  <c r="J706" i="1"/>
  <c r="C707" i="1"/>
  <c r="J707" i="1"/>
  <c r="C708" i="1"/>
  <c r="J708" i="1"/>
  <c r="C709" i="1"/>
  <c r="J709" i="1"/>
  <c r="T709" i="1"/>
  <c r="V709" i="1"/>
  <c r="W709" i="1"/>
  <c r="C710" i="1"/>
  <c r="J710" i="1"/>
  <c r="T710" i="1"/>
  <c r="V710" i="1"/>
  <c r="W710" i="1"/>
  <c r="C711" i="1"/>
  <c r="J711" i="1"/>
  <c r="T711" i="1"/>
  <c r="W711" i="1" s="1"/>
  <c r="V711" i="1"/>
  <c r="C712" i="1"/>
  <c r="J712" i="1"/>
  <c r="T712" i="1"/>
  <c r="W712" i="1" s="1"/>
  <c r="V712" i="1"/>
  <c r="C713" i="1"/>
  <c r="J713" i="1"/>
  <c r="T713" i="1"/>
  <c r="V713" i="1"/>
  <c r="W713" i="1"/>
  <c r="C714" i="1"/>
  <c r="J714" i="1"/>
  <c r="C715" i="1"/>
  <c r="J715" i="1"/>
  <c r="C716" i="1"/>
  <c r="J716" i="1"/>
  <c r="C717" i="1"/>
  <c r="J717" i="1"/>
  <c r="C718" i="1"/>
  <c r="J718" i="1"/>
  <c r="C719" i="1"/>
  <c r="J719" i="1"/>
  <c r="C720" i="1"/>
  <c r="J720" i="1"/>
  <c r="C721" i="1"/>
  <c r="J721" i="1"/>
  <c r="C725" i="1"/>
  <c r="J725" i="1"/>
  <c r="B726" i="1"/>
  <c r="C726" i="1"/>
  <c r="E726" i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J726" i="1"/>
  <c r="B727" i="1"/>
  <c r="B728" i="1" s="1"/>
  <c r="C727" i="1"/>
  <c r="J727" i="1"/>
  <c r="C728" i="1"/>
  <c r="J728" i="1"/>
  <c r="B729" i="1"/>
  <c r="B730" i="1" s="1"/>
  <c r="B731" i="1" s="1"/>
  <c r="B732" i="1" s="1"/>
  <c r="C729" i="1"/>
  <c r="J729" i="1"/>
  <c r="C730" i="1"/>
  <c r="J730" i="1"/>
  <c r="C731" i="1"/>
  <c r="J731" i="1"/>
  <c r="C732" i="1"/>
  <c r="J732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C733" i="1"/>
  <c r="J733" i="1"/>
  <c r="C734" i="1"/>
  <c r="J734" i="1"/>
  <c r="C735" i="1"/>
  <c r="J735" i="1"/>
  <c r="C736" i="1"/>
  <c r="J736" i="1"/>
  <c r="C737" i="1"/>
  <c r="J737" i="1"/>
  <c r="C738" i="1"/>
  <c r="J738" i="1"/>
  <c r="C739" i="1"/>
  <c r="J739" i="1"/>
  <c r="C740" i="1"/>
  <c r="J740" i="1"/>
  <c r="C741" i="1"/>
  <c r="J741" i="1"/>
  <c r="C742" i="1"/>
  <c r="J742" i="1"/>
  <c r="C743" i="1"/>
  <c r="J743" i="1"/>
  <c r="C744" i="1"/>
  <c r="J744" i="1"/>
  <c r="C745" i="1"/>
  <c r="J745" i="1"/>
  <c r="C746" i="1"/>
  <c r="J746" i="1"/>
  <c r="C747" i="1"/>
  <c r="J747" i="1"/>
  <c r="C748" i="1"/>
  <c r="J748" i="1"/>
  <c r="J749" i="1"/>
  <c r="C752" i="1"/>
  <c r="J752" i="1"/>
  <c r="B753" i="1"/>
  <c r="C753" i="1"/>
  <c r="E753" i="1"/>
  <c r="E754" i="1" s="1"/>
  <c r="J753" i="1"/>
  <c r="B754" i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C754" i="1"/>
  <c r="J754" i="1"/>
  <c r="C755" i="1"/>
  <c r="E755" i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J755" i="1"/>
  <c r="C756" i="1"/>
  <c r="J756" i="1"/>
  <c r="C757" i="1"/>
  <c r="J757" i="1"/>
  <c r="C758" i="1"/>
  <c r="J758" i="1"/>
  <c r="C759" i="1"/>
  <c r="J759" i="1"/>
  <c r="C760" i="1"/>
  <c r="J760" i="1"/>
  <c r="C761" i="1"/>
  <c r="J761" i="1"/>
  <c r="C762" i="1"/>
  <c r="J762" i="1"/>
  <c r="C763" i="1"/>
  <c r="J763" i="1"/>
  <c r="C764" i="1"/>
  <c r="J764" i="1"/>
  <c r="C765" i="1"/>
  <c r="J765" i="1"/>
  <c r="C766" i="1"/>
  <c r="J766" i="1"/>
  <c r="C767" i="1"/>
  <c r="J767" i="1"/>
  <c r="C768" i="1"/>
  <c r="J768" i="1"/>
  <c r="C769" i="1"/>
  <c r="J769" i="1"/>
  <c r="C770" i="1"/>
  <c r="J770" i="1"/>
  <c r="C771" i="1"/>
  <c r="J771" i="1"/>
  <c r="C772" i="1"/>
  <c r="J772" i="1"/>
  <c r="C773" i="1"/>
  <c r="J773" i="1"/>
  <c r="C774" i="1"/>
  <c r="J774" i="1"/>
  <c r="C775" i="1"/>
  <c r="J775" i="1"/>
  <c r="C779" i="1"/>
  <c r="J779" i="1"/>
  <c r="B780" i="1"/>
  <c r="C780" i="1"/>
  <c r="E780" i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J780" i="1"/>
  <c r="J803" i="1" s="1"/>
  <c r="B781" i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C781" i="1"/>
  <c r="J781" i="1"/>
  <c r="C782" i="1"/>
  <c r="J782" i="1"/>
  <c r="C783" i="1"/>
  <c r="J783" i="1"/>
  <c r="C784" i="1"/>
  <c r="J784" i="1"/>
  <c r="C785" i="1"/>
  <c r="J785" i="1"/>
  <c r="C786" i="1"/>
  <c r="J786" i="1"/>
  <c r="C787" i="1"/>
  <c r="J787" i="1"/>
  <c r="C788" i="1"/>
  <c r="J788" i="1"/>
  <c r="C789" i="1"/>
  <c r="J789" i="1"/>
  <c r="C790" i="1"/>
  <c r="J790" i="1"/>
  <c r="C791" i="1"/>
  <c r="J791" i="1"/>
  <c r="C792" i="1"/>
  <c r="J792" i="1"/>
  <c r="C793" i="1"/>
  <c r="J793" i="1"/>
  <c r="C794" i="1"/>
  <c r="J794" i="1"/>
  <c r="C795" i="1"/>
  <c r="J795" i="1"/>
  <c r="C796" i="1"/>
  <c r="J796" i="1"/>
  <c r="C797" i="1"/>
  <c r="J797" i="1"/>
  <c r="C798" i="1"/>
  <c r="J798" i="1"/>
  <c r="C799" i="1"/>
  <c r="J799" i="1"/>
  <c r="C800" i="1"/>
  <c r="J800" i="1"/>
  <c r="C801" i="1"/>
  <c r="J801" i="1"/>
  <c r="C802" i="1"/>
  <c r="J802" i="1"/>
  <c r="C806" i="1"/>
  <c r="J806" i="1"/>
  <c r="B807" i="1"/>
  <c r="C807" i="1"/>
  <c r="E807" i="1"/>
  <c r="J807" i="1"/>
  <c r="B808" i="1"/>
  <c r="B809" i="1" s="1"/>
  <c r="C808" i="1"/>
  <c r="E808" i="1"/>
  <c r="E809" i="1" s="1"/>
  <c r="E810" i="1" s="1"/>
  <c r="E811" i="1" s="1"/>
  <c r="E812" i="1" s="1"/>
  <c r="E813" i="1" s="1"/>
  <c r="J808" i="1"/>
  <c r="C809" i="1"/>
  <c r="J809" i="1"/>
  <c r="B810" i="1"/>
  <c r="B811" i="1" s="1"/>
  <c r="C810" i="1"/>
  <c r="J810" i="1"/>
  <c r="C811" i="1"/>
  <c r="J811" i="1"/>
  <c r="B812" i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C812" i="1"/>
  <c r="J812" i="1"/>
  <c r="C813" i="1"/>
  <c r="J813" i="1"/>
  <c r="C814" i="1"/>
  <c r="E814" i="1"/>
  <c r="E815" i="1" s="1"/>
  <c r="E816" i="1" s="1"/>
  <c r="E817" i="1" s="1"/>
  <c r="E818" i="1" s="1"/>
  <c r="J814" i="1"/>
  <c r="C815" i="1"/>
  <c r="J815" i="1"/>
  <c r="C816" i="1"/>
  <c r="J816" i="1"/>
  <c r="C817" i="1"/>
  <c r="J817" i="1"/>
  <c r="C818" i="1"/>
  <c r="J818" i="1"/>
  <c r="C819" i="1"/>
  <c r="E819" i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J819" i="1"/>
  <c r="C820" i="1"/>
  <c r="J820" i="1"/>
  <c r="C821" i="1"/>
  <c r="J821" i="1"/>
  <c r="C822" i="1"/>
  <c r="J822" i="1"/>
  <c r="C823" i="1"/>
  <c r="J823" i="1"/>
  <c r="C824" i="1"/>
  <c r="J824" i="1"/>
  <c r="C825" i="1"/>
  <c r="J825" i="1"/>
  <c r="C826" i="1"/>
  <c r="J826" i="1"/>
  <c r="C827" i="1"/>
  <c r="J827" i="1"/>
  <c r="C828" i="1"/>
  <c r="J828" i="1"/>
  <c r="C829" i="1"/>
  <c r="J829" i="1"/>
  <c r="C833" i="1"/>
  <c r="J833" i="1"/>
  <c r="B834" i="1"/>
  <c r="C834" i="1"/>
  <c r="E834" i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J834" i="1"/>
  <c r="B835" i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C835" i="1"/>
  <c r="J835" i="1"/>
  <c r="C836" i="1"/>
  <c r="J836" i="1"/>
  <c r="C837" i="1"/>
  <c r="J837" i="1"/>
  <c r="C838" i="1"/>
  <c r="J838" i="1"/>
  <c r="C839" i="1"/>
  <c r="J839" i="1"/>
  <c r="C840" i="1"/>
  <c r="J840" i="1"/>
  <c r="C841" i="1"/>
  <c r="J841" i="1"/>
  <c r="C842" i="1"/>
  <c r="J842" i="1"/>
  <c r="C843" i="1"/>
  <c r="J843" i="1"/>
  <c r="C844" i="1"/>
  <c r="J844" i="1"/>
  <c r="J857" i="1" s="1"/>
  <c r="C845" i="1"/>
  <c r="J845" i="1"/>
  <c r="C846" i="1"/>
  <c r="J846" i="1"/>
  <c r="C847" i="1"/>
  <c r="J847" i="1"/>
  <c r="C848" i="1"/>
  <c r="J848" i="1"/>
  <c r="C849" i="1"/>
  <c r="J849" i="1"/>
  <c r="C850" i="1"/>
  <c r="J850" i="1"/>
  <c r="C851" i="1"/>
  <c r="J851" i="1"/>
  <c r="C852" i="1"/>
  <c r="J852" i="1"/>
  <c r="C853" i="1"/>
  <c r="J853" i="1"/>
  <c r="C854" i="1"/>
  <c r="J854" i="1"/>
  <c r="C855" i="1"/>
  <c r="J855" i="1"/>
  <c r="C856" i="1"/>
  <c r="J856" i="1"/>
  <c r="C860" i="1"/>
  <c r="J860" i="1"/>
  <c r="B861" i="1"/>
  <c r="C861" i="1"/>
  <c r="E861" i="1"/>
  <c r="J861" i="1"/>
  <c r="B862" i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C862" i="1"/>
  <c r="E862" i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J862" i="1"/>
  <c r="C863" i="1"/>
  <c r="J863" i="1"/>
  <c r="C864" i="1"/>
  <c r="J864" i="1"/>
  <c r="C865" i="1"/>
  <c r="J865" i="1"/>
  <c r="C866" i="1"/>
  <c r="J866" i="1"/>
  <c r="C867" i="1"/>
  <c r="J867" i="1"/>
  <c r="C868" i="1"/>
  <c r="J868" i="1"/>
  <c r="C869" i="1"/>
  <c r="J869" i="1"/>
  <c r="C870" i="1"/>
  <c r="J870" i="1"/>
  <c r="C871" i="1"/>
  <c r="J871" i="1"/>
  <c r="C872" i="1"/>
  <c r="J872" i="1"/>
  <c r="C873" i="1"/>
  <c r="J873" i="1"/>
  <c r="C874" i="1"/>
  <c r="J874" i="1"/>
  <c r="C875" i="1"/>
  <c r="J875" i="1"/>
  <c r="C876" i="1"/>
  <c r="J876" i="1"/>
  <c r="C877" i="1"/>
  <c r="J877" i="1"/>
  <c r="C878" i="1"/>
  <c r="J878" i="1"/>
  <c r="C879" i="1"/>
  <c r="J879" i="1"/>
  <c r="C880" i="1"/>
  <c r="J880" i="1"/>
  <c r="C881" i="1"/>
  <c r="J881" i="1"/>
  <c r="C882" i="1"/>
  <c r="J882" i="1"/>
  <c r="C883" i="1"/>
  <c r="J883" i="1"/>
  <c r="J884" i="1"/>
  <c r="C887" i="1"/>
  <c r="J887" i="1"/>
  <c r="B888" i="1"/>
  <c r="C888" i="1"/>
  <c r="E888" i="1"/>
  <c r="J888" i="1"/>
  <c r="B889" i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C889" i="1"/>
  <c r="E889" i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J889" i="1"/>
  <c r="C890" i="1"/>
  <c r="J890" i="1"/>
  <c r="C891" i="1"/>
  <c r="J891" i="1"/>
  <c r="C892" i="1"/>
  <c r="J892" i="1"/>
  <c r="C893" i="1"/>
  <c r="J893" i="1"/>
  <c r="C894" i="1"/>
  <c r="J894" i="1"/>
  <c r="C895" i="1"/>
  <c r="J895" i="1"/>
  <c r="C896" i="1"/>
  <c r="J896" i="1"/>
  <c r="C897" i="1"/>
  <c r="J897" i="1"/>
  <c r="C898" i="1"/>
  <c r="J898" i="1"/>
  <c r="C899" i="1"/>
  <c r="J899" i="1"/>
  <c r="C900" i="1"/>
  <c r="J900" i="1"/>
  <c r="C901" i="1"/>
  <c r="J901" i="1"/>
  <c r="C902" i="1"/>
  <c r="J902" i="1"/>
  <c r="C903" i="1"/>
  <c r="J903" i="1"/>
  <c r="C904" i="1"/>
  <c r="J904" i="1"/>
  <c r="C905" i="1"/>
  <c r="J905" i="1"/>
  <c r="C906" i="1"/>
  <c r="J906" i="1"/>
  <c r="T906" i="1"/>
  <c r="V906" i="1"/>
  <c r="W906" i="1" s="1"/>
  <c r="C907" i="1"/>
  <c r="J907" i="1"/>
  <c r="C908" i="1"/>
  <c r="J908" i="1"/>
  <c r="C909" i="1"/>
  <c r="J909" i="1"/>
  <c r="C910" i="1"/>
  <c r="J910" i="1"/>
  <c r="C914" i="1"/>
  <c r="J914" i="1"/>
  <c r="B915" i="1"/>
  <c r="C915" i="1"/>
  <c r="E915" i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J915" i="1"/>
  <c r="B916" i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C916" i="1"/>
  <c r="J916" i="1"/>
  <c r="C917" i="1"/>
  <c r="J917" i="1"/>
  <c r="C918" i="1"/>
  <c r="J918" i="1"/>
  <c r="C919" i="1"/>
  <c r="J919" i="1"/>
  <c r="C920" i="1"/>
  <c r="J920" i="1"/>
  <c r="C921" i="1"/>
  <c r="J921" i="1"/>
  <c r="C922" i="1"/>
  <c r="J922" i="1"/>
  <c r="C923" i="1"/>
  <c r="J923" i="1"/>
  <c r="C924" i="1"/>
  <c r="J924" i="1"/>
  <c r="C925" i="1"/>
  <c r="J925" i="1"/>
  <c r="C926" i="1"/>
  <c r="J926" i="1"/>
  <c r="C927" i="1"/>
  <c r="J927" i="1"/>
  <c r="C928" i="1"/>
  <c r="J928" i="1"/>
  <c r="C929" i="1"/>
  <c r="J929" i="1"/>
  <c r="C930" i="1"/>
  <c r="J930" i="1"/>
  <c r="C931" i="1"/>
  <c r="J931" i="1"/>
  <c r="P931" i="1"/>
  <c r="P932" i="1" s="1"/>
  <c r="P933" i="1" s="1"/>
  <c r="P934" i="1" s="1"/>
  <c r="P935" i="1" s="1"/>
  <c r="P936" i="1" s="1"/>
  <c r="T931" i="1"/>
  <c r="V931" i="1"/>
  <c r="W931" i="1"/>
  <c r="C932" i="1"/>
  <c r="J932" i="1"/>
  <c r="N932" i="1"/>
  <c r="T932" i="1"/>
  <c r="W932" i="1" s="1"/>
  <c r="V932" i="1"/>
  <c r="C933" i="1"/>
  <c r="E933" i="1"/>
  <c r="E934" i="1" s="1"/>
  <c r="E935" i="1" s="1"/>
  <c r="E936" i="1" s="1"/>
  <c r="E937" i="1" s="1"/>
  <c r="J933" i="1"/>
  <c r="N933" i="1"/>
  <c r="T933" i="1"/>
  <c r="W933" i="1" s="1"/>
  <c r="V933" i="1"/>
  <c r="C934" i="1"/>
  <c r="J934" i="1"/>
  <c r="N934" i="1"/>
  <c r="T934" i="1"/>
  <c r="V934" i="1"/>
  <c r="W934" i="1"/>
  <c r="C935" i="1"/>
  <c r="J935" i="1"/>
  <c r="N935" i="1"/>
  <c r="T935" i="1"/>
  <c r="V935" i="1"/>
  <c r="W935" i="1"/>
  <c r="C936" i="1"/>
  <c r="J936" i="1"/>
  <c r="N936" i="1"/>
  <c r="T936" i="1"/>
  <c r="V936" i="1"/>
  <c r="W936" i="1" s="1"/>
  <c r="C937" i="1"/>
  <c r="J937" i="1"/>
  <c r="N938" i="1"/>
  <c r="C941" i="1"/>
  <c r="J941" i="1"/>
  <c r="B942" i="1"/>
  <c r="C942" i="1"/>
  <c r="E942" i="1"/>
  <c r="J942" i="1"/>
  <c r="B943" i="1"/>
  <c r="B944" i="1" s="1"/>
  <c r="B945" i="1" s="1"/>
  <c r="B946" i="1" s="1"/>
  <c r="B947" i="1" s="1"/>
  <c r="B948" i="1" s="1"/>
  <c r="B949" i="1" s="1"/>
  <c r="B950" i="1" s="1"/>
  <c r="C943" i="1"/>
  <c r="E943" i="1"/>
  <c r="E944" i="1" s="1"/>
  <c r="J943" i="1"/>
  <c r="C944" i="1"/>
  <c r="J944" i="1"/>
  <c r="C945" i="1"/>
  <c r="E945" i="1"/>
  <c r="E946" i="1" s="1"/>
  <c r="J945" i="1"/>
  <c r="C946" i="1"/>
  <c r="J946" i="1"/>
  <c r="C947" i="1"/>
  <c r="E947" i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J947" i="1"/>
  <c r="C948" i="1"/>
  <c r="J948" i="1"/>
  <c r="C949" i="1"/>
  <c r="J949" i="1"/>
  <c r="C950" i="1"/>
  <c r="J950" i="1"/>
  <c r="B951" i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C951" i="1"/>
  <c r="J951" i="1"/>
  <c r="C952" i="1"/>
  <c r="J952" i="1"/>
  <c r="C953" i="1"/>
  <c r="J953" i="1"/>
  <c r="C954" i="1"/>
  <c r="J954" i="1"/>
  <c r="N954" i="1"/>
  <c r="C955" i="1"/>
  <c r="J955" i="1"/>
  <c r="N955" i="1"/>
  <c r="C956" i="1"/>
  <c r="J956" i="1"/>
  <c r="J965" i="1" s="1"/>
  <c r="N956" i="1"/>
  <c r="C957" i="1"/>
  <c r="J957" i="1"/>
  <c r="N957" i="1"/>
  <c r="C958" i="1"/>
  <c r="J958" i="1"/>
  <c r="N958" i="1"/>
  <c r="C959" i="1"/>
  <c r="J959" i="1"/>
  <c r="N959" i="1"/>
  <c r="N965" i="1" s="1"/>
  <c r="C960" i="1"/>
  <c r="J960" i="1"/>
  <c r="N960" i="1"/>
  <c r="C961" i="1"/>
  <c r="J961" i="1"/>
  <c r="N961" i="1"/>
  <c r="C962" i="1"/>
  <c r="J962" i="1"/>
  <c r="N962" i="1"/>
  <c r="C963" i="1"/>
  <c r="J963" i="1"/>
  <c r="N963" i="1"/>
  <c r="C964" i="1"/>
  <c r="J964" i="1"/>
  <c r="P674" i="1" l="1"/>
  <c r="E675" i="1"/>
  <c r="J830" i="1"/>
  <c r="J938" i="1"/>
  <c r="J776" i="1"/>
  <c r="J668" i="1"/>
  <c r="C497" i="1"/>
  <c r="W722" i="1"/>
  <c r="J638" i="1"/>
  <c r="J911" i="1"/>
  <c r="E701" i="1"/>
  <c r="P700" i="1"/>
  <c r="W937" i="1"/>
  <c r="J722" i="1"/>
  <c r="P255" i="1"/>
  <c r="E256" i="1"/>
  <c r="J168" i="1"/>
  <c r="P201" i="1"/>
  <c r="E202" i="1"/>
  <c r="J439" i="1"/>
  <c r="J695" i="1"/>
  <c r="J608" i="1"/>
  <c r="J136" i="1"/>
  <c r="J140" i="1" s="1"/>
  <c r="J141" i="1" s="1"/>
  <c r="J579" i="1"/>
  <c r="J493" i="1"/>
  <c r="P172" i="1"/>
  <c r="E173" i="1"/>
  <c r="J110" i="1"/>
  <c r="J56" i="1"/>
  <c r="J30" i="1"/>
  <c r="P282" i="1"/>
  <c r="E283" i="1"/>
  <c r="C498" i="1"/>
  <c r="J357" i="1"/>
  <c r="J358" i="1" s="1"/>
  <c r="P228" i="1"/>
  <c r="E229" i="1"/>
  <c r="J82" i="1"/>
  <c r="E676" i="1" l="1"/>
  <c r="P675" i="1"/>
  <c r="P256" i="1"/>
  <c r="E257" i="1"/>
  <c r="P283" i="1"/>
  <c r="E284" i="1"/>
  <c r="E230" i="1"/>
  <c r="P229" i="1"/>
  <c r="P173" i="1"/>
  <c r="E174" i="1"/>
  <c r="P202" i="1"/>
  <c r="E203" i="1"/>
  <c r="P701" i="1"/>
  <c r="E702" i="1"/>
  <c r="P174" i="1" l="1"/>
  <c r="E175" i="1"/>
  <c r="P676" i="1"/>
  <c r="E677" i="1"/>
  <c r="E703" i="1"/>
  <c r="P702" i="1"/>
  <c r="P230" i="1"/>
  <c r="E231" i="1"/>
  <c r="P284" i="1"/>
  <c r="E285" i="1"/>
  <c r="P203" i="1"/>
  <c r="E204" i="1"/>
  <c r="P257" i="1"/>
  <c r="E258" i="1"/>
  <c r="E286" i="1" l="1"/>
  <c r="P285" i="1"/>
  <c r="E232" i="1"/>
  <c r="P231" i="1"/>
  <c r="E259" i="1"/>
  <c r="P258" i="1"/>
  <c r="P703" i="1"/>
  <c r="E704" i="1"/>
  <c r="P175" i="1"/>
  <c r="E176" i="1"/>
  <c r="E205" i="1"/>
  <c r="P204" i="1"/>
  <c r="E678" i="1"/>
  <c r="P677" i="1"/>
  <c r="P176" i="1" l="1"/>
  <c r="E177" i="1"/>
  <c r="P704" i="1"/>
  <c r="E705" i="1"/>
  <c r="P259" i="1"/>
  <c r="E260" i="1"/>
  <c r="P286" i="1"/>
  <c r="E287" i="1"/>
  <c r="P678" i="1"/>
  <c r="E679" i="1"/>
  <c r="P205" i="1"/>
  <c r="E206" i="1"/>
  <c r="P232" i="1"/>
  <c r="E233" i="1"/>
  <c r="P177" i="1" l="1"/>
  <c r="E178" i="1"/>
  <c r="P287" i="1"/>
  <c r="E288" i="1"/>
  <c r="P260" i="1"/>
  <c r="E261" i="1"/>
  <c r="P679" i="1"/>
  <c r="E680" i="1"/>
  <c r="P233" i="1"/>
  <c r="E234" i="1"/>
  <c r="P206" i="1"/>
  <c r="E207" i="1"/>
  <c r="E706" i="1"/>
  <c r="P705" i="1"/>
  <c r="E235" i="1" l="1"/>
  <c r="P234" i="1"/>
  <c r="E681" i="1"/>
  <c r="P680" i="1"/>
  <c r="E262" i="1"/>
  <c r="P261" i="1"/>
  <c r="P178" i="1"/>
  <c r="E179" i="1"/>
  <c r="P706" i="1"/>
  <c r="E707" i="1"/>
  <c r="E208" i="1"/>
  <c r="P207" i="1"/>
  <c r="E289" i="1"/>
  <c r="P288" i="1"/>
  <c r="P262" i="1" l="1"/>
  <c r="E263" i="1"/>
  <c r="P707" i="1"/>
  <c r="E708" i="1"/>
  <c r="P235" i="1"/>
  <c r="E236" i="1"/>
  <c r="P179" i="1"/>
  <c r="E180" i="1"/>
  <c r="P289" i="1"/>
  <c r="E290" i="1"/>
  <c r="P208" i="1"/>
  <c r="E209" i="1"/>
  <c r="E682" i="1"/>
  <c r="P681" i="1"/>
  <c r="P263" i="1" l="1"/>
  <c r="E264" i="1"/>
  <c r="P682" i="1"/>
  <c r="E683" i="1"/>
  <c r="P290" i="1"/>
  <c r="E291" i="1"/>
  <c r="P180" i="1"/>
  <c r="E181" i="1"/>
  <c r="P236" i="1"/>
  <c r="E237" i="1"/>
  <c r="P209" i="1"/>
  <c r="E210" i="1"/>
  <c r="E709" i="1"/>
  <c r="P708" i="1"/>
  <c r="P237" i="1" l="1"/>
  <c r="E238" i="1"/>
  <c r="E292" i="1"/>
  <c r="P291" i="1"/>
  <c r="P264" i="1"/>
  <c r="E265" i="1"/>
  <c r="P181" i="1"/>
  <c r="E182" i="1"/>
  <c r="E710" i="1"/>
  <c r="P709" i="1"/>
  <c r="E211" i="1"/>
  <c r="P210" i="1"/>
  <c r="E684" i="1"/>
  <c r="P683" i="1"/>
  <c r="E711" i="1" l="1"/>
  <c r="P710" i="1"/>
  <c r="P182" i="1"/>
  <c r="E183" i="1"/>
  <c r="P265" i="1"/>
  <c r="E266" i="1"/>
  <c r="P238" i="1"/>
  <c r="E239" i="1"/>
  <c r="P684" i="1"/>
  <c r="E685" i="1"/>
  <c r="P211" i="1"/>
  <c r="E212" i="1"/>
  <c r="P292" i="1"/>
  <c r="E293" i="1"/>
  <c r="E240" i="1" l="1"/>
  <c r="P239" i="1"/>
  <c r="E267" i="1"/>
  <c r="P266" i="1"/>
  <c r="P685" i="1"/>
  <c r="E686" i="1"/>
  <c r="E712" i="1"/>
  <c r="P711" i="1"/>
  <c r="E294" i="1"/>
  <c r="P293" i="1"/>
  <c r="E213" i="1"/>
  <c r="P212" i="1"/>
  <c r="E184" i="1"/>
  <c r="P183" i="1"/>
  <c r="P184" i="1" l="1"/>
  <c r="E185" i="1"/>
  <c r="P240" i="1"/>
  <c r="E241" i="1"/>
  <c r="E687" i="1"/>
  <c r="P686" i="1"/>
  <c r="P294" i="1"/>
  <c r="E295" i="1"/>
  <c r="E713" i="1"/>
  <c r="P712" i="1"/>
  <c r="P213" i="1"/>
  <c r="E214" i="1"/>
  <c r="P267" i="1"/>
  <c r="E268" i="1"/>
  <c r="P214" i="1" l="1"/>
  <c r="E215" i="1"/>
  <c r="E186" i="1"/>
  <c r="P185" i="1"/>
  <c r="E714" i="1"/>
  <c r="P713" i="1"/>
  <c r="P295" i="1"/>
  <c r="E296" i="1"/>
  <c r="P268" i="1"/>
  <c r="E269" i="1"/>
  <c r="E688" i="1"/>
  <c r="P687" i="1"/>
  <c r="P241" i="1"/>
  <c r="E242" i="1"/>
  <c r="E270" i="1" l="1"/>
  <c r="P269" i="1"/>
  <c r="E216" i="1"/>
  <c r="P215" i="1"/>
  <c r="E297" i="1"/>
  <c r="P296" i="1"/>
  <c r="E243" i="1"/>
  <c r="P242" i="1"/>
  <c r="P714" i="1"/>
  <c r="E715" i="1"/>
  <c r="P688" i="1"/>
  <c r="E689" i="1"/>
  <c r="P186" i="1"/>
  <c r="E187" i="1"/>
  <c r="E716" i="1" l="1"/>
  <c r="P715" i="1"/>
  <c r="P270" i="1"/>
  <c r="E271" i="1"/>
  <c r="P243" i="1"/>
  <c r="E244" i="1"/>
  <c r="P187" i="1"/>
  <c r="E188" i="1"/>
  <c r="P297" i="1"/>
  <c r="E298" i="1"/>
  <c r="E690" i="1"/>
  <c r="P689" i="1"/>
  <c r="P216" i="1"/>
  <c r="E217" i="1"/>
  <c r="P716" i="1" l="1"/>
  <c r="E717" i="1"/>
  <c r="E189" i="1"/>
  <c r="P188" i="1"/>
  <c r="P244" i="1"/>
  <c r="E245" i="1"/>
  <c r="P298" i="1"/>
  <c r="E299" i="1"/>
  <c r="P217" i="1"/>
  <c r="E218" i="1"/>
  <c r="P271" i="1"/>
  <c r="E272" i="1"/>
  <c r="P690" i="1"/>
  <c r="E691" i="1"/>
  <c r="E273" i="1" l="1"/>
  <c r="P272" i="1"/>
  <c r="P189" i="1"/>
  <c r="E190" i="1"/>
  <c r="P299" i="1"/>
  <c r="E300" i="1"/>
  <c r="E692" i="1"/>
  <c r="P691" i="1"/>
  <c r="P245" i="1"/>
  <c r="E246" i="1"/>
  <c r="E219" i="1"/>
  <c r="P218" i="1"/>
  <c r="P717" i="1"/>
  <c r="E718" i="1"/>
  <c r="P273" i="1" l="1"/>
  <c r="E274" i="1"/>
  <c r="P692" i="1"/>
  <c r="E693" i="1"/>
  <c r="E719" i="1"/>
  <c r="P718" i="1"/>
  <c r="P300" i="1"/>
  <c r="E301" i="1"/>
  <c r="P246" i="1"/>
  <c r="E247" i="1"/>
  <c r="P190" i="1"/>
  <c r="E191" i="1"/>
  <c r="P219" i="1"/>
  <c r="E220" i="1"/>
  <c r="E275" i="1" l="1"/>
  <c r="P275" i="1" s="1"/>
  <c r="P274" i="1"/>
  <c r="E221" i="1"/>
  <c r="P221" i="1" s="1"/>
  <c r="P220" i="1"/>
  <c r="E248" i="1"/>
  <c r="P248" i="1" s="1"/>
  <c r="P247" i="1"/>
  <c r="E302" i="1"/>
  <c r="P302" i="1" s="1"/>
  <c r="P301" i="1"/>
  <c r="P719" i="1"/>
  <c r="E720" i="1"/>
  <c r="P191" i="1"/>
  <c r="E192" i="1"/>
  <c r="P693" i="1"/>
  <c r="E694" i="1"/>
  <c r="P694" i="1" s="1"/>
  <c r="P720" i="1" l="1"/>
  <c r="E721" i="1"/>
  <c r="P721" i="1" s="1"/>
  <c r="P192" i="1"/>
  <c r="E193" i="1"/>
  <c r="E194" i="1" l="1"/>
  <c r="P194" i="1" s="1"/>
  <c r="P193" i="1"/>
</calcChain>
</file>

<file path=xl/sharedStrings.xml><?xml version="1.0" encoding="utf-8"?>
<sst xmlns="http://schemas.openxmlformats.org/spreadsheetml/2006/main" count="229" uniqueCount="42">
  <si>
    <t>HB</t>
  </si>
  <si>
    <t>MW</t>
  </si>
  <si>
    <t>TRNS</t>
  </si>
  <si>
    <t>TOTAL</t>
  </si>
  <si>
    <t>total</t>
  </si>
  <si>
    <t>Total</t>
  </si>
  <si>
    <t>no pjm ramp available hb 0, tried to submit at 6:30pm</t>
  </si>
  <si>
    <t>NY</t>
  </si>
  <si>
    <t>HR</t>
  </si>
  <si>
    <t>CED</t>
  </si>
  <si>
    <t>NYSEG</t>
  </si>
  <si>
    <t>NIMO</t>
  </si>
  <si>
    <t>NYPA</t>
  </si>
  <si>
    <t>HE</t>
  </si>
  <si>
    <t>RUSSELL</t>
  </si>
  <si>
    <t>GREG</t>
  </si>
  <si>
    <t>***initially showed us filled for 106 MW but now shows zero</t>
  </si>
  <si>
    <t>(BUY)</t>
  </si>
  <si>
    <t>(SELL)</t>
  </si>
  <si>
    <t>PJM</t>
  </si>
  <si>
    <t>1/2</t>
  </si>
  <si>
    <t>GRAND</t>
  </si>
  <si>
    <t xml:space="preserve">OUR </t>
  </si>
  <si>
    <t>#461920</t>
  </si>
  <si>
    <t>#463334</t>
  </si>
  <si>
    <t xml:space="preserve">TRNS </t>
  </si>
  <si>
    <t xml:space="preserve">TRNS  </t>
  </si>
  <si>
    <t>COST</t>
  </si>
  <si>
    <t>to</t>
  </si>
  <si>
    <t xml:space="preserve">PJM  </t>
  </si>
  <si>
    <t xml:space="preserve">NY </t>
  </si>
  <si>
    <t>SUNK</t>
  </si>
  <si>
    <t>Bought Fin.</t>
  </si>
  <si>
    <t>NYPPW</t>
  </si>
  <si>
    <t>Sold Z-P</t>
  </si>
  <si>
    <t>FROM</t>
  </si>
  <si>
    <t>HQ</t>
  </si>
  <si>
    <t>mw</t>
  </si>
  <si>
    <t>buy</t>
  </si>
  <si>
    <t>sell</t>
  </si>
  <si>
    <t>Fin. HQ</t>
  </si>
  <si>
    <t>Fin.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</si>
</sst>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_);[Red]\(0.00\)"/>
    <numFmt numFmtId="167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" fontId="2" fillId="3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" fontId="2" fillId="0" borderId="0" xfId="0" quotePrefix="1" applyNumberFormat="1" applyFont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2" fillId="0" borderId="0" xfId="1" applyNumberFormat="1" applyFont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0" fillId="0" borderId="0" xfId="0" applyBorder="1"/>
    <xf numFmtId="166" fontId="2" fillId="2" borderId="0" xfId="0" applyNumberFormat="1" applyFont="1" applyFill="1" applyAlignment="1">
      <alignment horizontal="center"/>
    </xf>
    <xf numFmtId="166" fontId="4" fillId="0" borderId="0" xfId="2" applyNumberFormat="1" applyFont="1" applyAlignment="1">
      <alignment horizontal="center"/>
    </xf>
    <xf numFmtId="166" fontId="2" fillId="0" borderId="0" xfId="2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4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166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167" fontId="2" fillId="4" borderId="0" xfId="0" quotePrefix="1" applyNumberFormat="1" applyFont="1" applyFill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2" fillId="3" borderId="0" xfId="0" quotePrefix="1" applyNumberFormat="1" applyFont="1" applyFill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3" borderId="0" xfId="0" applyNumberFormat="1" applyFont="1" applyFill="1"/>
    <xf numFmtId="1" fontId="2" fillId="3" borderId="1" xfId="0" applyNumberFormat="1" applyFont="1" applyFill="1" applyBorder="1"/>
    <xf numFmtId="1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/>
    <xf numFmtId="44" fontId="0" fillId="0" borderId="0" xfId="2" applyFont="1" applyAlignment="1">
      <alignment horizontal="center"/>
    </xf>
    <xf numFmtId="1" fontId="2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70"/>
  <sheetViews>
    <sheetView tabSelected="1" workbookViewId="0">
      <pane ySplit="4" topLeftCell="A941" activePane="bottomLeft" state="frozen"/>
      <selection pane="bottomLeft" activeCell="L949" sqref="L949"/>
    </sheetView>
  </sheetViews>
  <sheetFormatPr defaultRowHeight="12.75" x14ac:dyDescent="0.2"/>
  <cols>
    <col min="1" max="1" width="6.5703125" style="1" bestFit="1" customWidth="1"/>
    <col min="2" max="2" width="3.42578125" style="19" bestFit="1" customWidth="1"/>
    <col min="3" max="3" width="5.42578125" style="93" customWidth="1"/>
    <col min="4" max="4" width="1.85546875" style="89" customWidth="1"/>
    <col min="5" max="5" width="3.5703125" style="10" customWidth="1"/>
    <col min="6" max="6" width="5.140625" style="3" bestFit="1" customWidth="1"/>
    <col min="7" max="7" width="8.7109375" style="14" bestFit="1" customWidth="1"/>
    <col min="8" max="8" width="8.5703125" style="14" bestFit="1" customWidth="1"/>
    <col min="9" max="9" width="7.140625" style="1" bestFit="1" customWidth="1"/>
    <col min="10" max="10" width="11.7109375" style="4" bestFit="1" customWidth="1"/>
    <col min="11" max="11" width="7.7109375" style="111" customWidth="1"/>
    <col min="12" max="12" width="9.5703125" style="2" customWidth="1"/>
    <col min="13" max="14" width="8.28515625" style="2" customWidth="1"/>
    <col min="15" max="15" width="2.140625" style="38" customWidth="1"/>
    <col min="16" max="16" width="3.5703125" style="42" bestFit="1" customWidth="1"/>
    <col min="17" max="17" width="5.140625" style="10" customWidth="1"/>
    <col min="18" max="18" width="6.42578125" style="1" customWidth="1"/>
    <col min="19" max="19" width="6" style="1" customWidth="1"/>
    <col min="20" max="20" width="9.5703125" style="4" customWidth="1"/>
    <col min="21" max="21" width="5.7109375" style="3" customWidth="1"/>
    <col min="22" max="22" width="6.28515625" style="1" customWidth="1"/>
    <col min="23" max="23" width="9.140625" style="1"/>
  </cols>
  <sheetData>
    <row r="1" spans="1:23" s="60" customFormat="1" ht="18" x14ac:dyDescent="0.25">
      <c r="A1" s="55"/>
      <c r="B1" s="19"/>
      <c r="C1" s="93"/>
      <c r="D1" s="89"/>
      <c r="E1" s="56"/>
      <c r="F1" s="57"/>
      <c r="G1" s="58"/>
      <c r="H1" s="61" t="s">
        <v>7</v>
      </c>
      <c r="I1" s="57" t="s">
        <v>28</v>
      </c>
      <c r="J1" s="70" t="s">
        <v>19</v>
      </c>
      <c r="K1" s="107"/>
      <c r="L1" s="59"/>
      <c r="M1" s="59"/>
      <c r="N1" s="59"/>
      <c r="O1" s="38"/>
      <c r="P1" s="79"/>
      <c r="Q1" s="56"/>
      <c r="R1" s="55"/>
      <c r="S1" s="55"/>
      <c r="T1" s="70" t="s">
        <v>19</v>
      </c>
      <c r="U1" s="57" t="s">
        <v>28</v>
      </c>
      <c r="V1" s="71" t="s">
        <v>7</v>
      </c>
      <c r="W1" s="55"/>
    </row>
    <row r="2" spans="1:23" s="68" customFormat="1" ht="13.5" thickBot="1" x14ac:dyDescent="0.25">
      <c r="A2" s="62"/>
      <c r="B2" s="21"/>
      <c r="C2" s="94"/>
      <c r="D2" s="90"/>
      <c r="E2" s="63"/>
      <c r="F2" s="64"/>
      <c r="G2" s="65"/>
      <c r="H2" s="65"/>
      <c r="I2" s="62"/>
      <c r="J2" s="67"/>
      <c r="K2" s="108"/>
      <c r="L2" s="66"/>
      <c r="M2" s="66"/>
      <c r="N2" s="66"/>
      <c r="O2" s="39"/>
      <c r="P2" s="62"/>
      <c r="Q2" s="63"/>
      <c r="R2" s="62"/>
      <c r="S2" s="62"/>
      <c r="T2" s="67"/>
      <c r="U2" s="72" t="s">
        <v>31</v>
      </c>
      <c r="V2" s="72" t="s">
        <v>27</v>
      </c>
      <c r="W2" s="62"/>
    </row>
    <row r="3" spans="1:23" s="27" customFormat="1" x14ac:dyDescent="0.2">
      <c r="A3" s="28"/>
      <c r="B3" s="26"/>
      <c r="C3" s="95" t="s">
        <v>20</v>
      </c>
      <c r="D3" s="91"/>
      <c r="E3" s="29"/>
      <c r="F3" s="28"/>
      <c r="G3" s="13" t="s">
        <v>7</v>
      </c>
      <c r="H3" s="13" t="s">
        <v>19</v>
      </c>
      <c r="I3" s="28"/>
      <c r="J3" s="47"/>
      <c r="K3" s="109"/>
      <c r="L3" s="26"/>
      <c r="M3" s="26"/>
      <c r="N3" s="26"/>
      <c r="O3" s="37"/>
      <c r="P3" s="80"/>
      <c r="Q3" s="29"/>
      <c r="R3" s="28" t="s">
        <v>29</v>
      </c>
      <c r="S3" s="28" t="s">
        <v>30</v>
      </c>
      <c r="T3" s="47"/>
      <c r="U3" s="73" t="s">
        <v>25</v>
      </c>
      <c r="V3" s="73" t="s">
        <v>26</v>
      </c>
      <c r="W3" s="28" t="s">
        <v>21</v>
      </c>
    </row>
    <row r="4" spans="1:23" s="27" customFormat="1" x14ac:dyDescent="0.2">
      <c r="A4" s="28"/>
      <c r="B4" s="26" t="s">
        <v>13</v>
      </c>
      <c r="C4" s="93" t="s">
        <v>1</v>
      </c>
      <c r="D4" s="89"/>
      <c r="E4" s="29" t="s">
        <v>0</v>
      </c>
      <c r="F4" s="28" t="s">
        <v>1</v>
      </c>
      <c r="G4" s="13" t="s">
        <v>17</v>
      </c>
      <c r="H4" s="13" t="s">
        <v>18</v>
      </c>
      <c r="I4" s="28" t="s">
        <v>2</v>
      </c>
      <c r="J4" s="47" t="s">
        <v>3</v>
      </c>
      <c r="K4" s="110"/>
      <c r="L4" s="26"/>
      <c r="M4" s="26"/>
      <c r="N4" s="26"/>
      <c r="O4" s="37"/>
      <c r="P4" s="80" t="s">
        <v>0</v>
      </c>
      <c r="Q4" s="29" t="s">
        <v>1</v>
      </c>
      <c r="R4" s="28" t="s">
        <v>17</v>
      </c>
      <c r="S4" s="28" t="s">
        <v>18</v>
      </c>
      <c r="T4" s="47" t="s">
        <v>3</v>
      </c>
      <c r="U4" s="73" t="s">
        <v>1</v>
      </c>
      <c r="V4" s="73" t="s">
        <v>27</v>
      </c>
      <c r="W4" s="28" t="s">
        <v>3</v>
      </c>
    </row>
    <row r="5" spans="1:23" x14ac:dyDescent="0.2">
      <c r="U5" s="73"/>
      <c r="V5" s="74"/>
    </row>
    <row r="6" spans="1:23" x14ac:dyDescent="0.2">
      <c r="A6" s="20">
        <v>36825</v>
      </c>
      <c r="E6" s="10">
        <v>20</v>
      </c>
      <c r="F6" s="3">
        <v>18</v>
      </c>
      <c r="G6" s="14">
        <v>-0.5</v>
      </c>
      <c r="H6" s="14">
        <v>56.05</v>
      </c>
      <c r="I6" s="1">
        <v>6</v>
      </c>
      <c r="J6" s="4">
        <f>IF(G6&gt;0,(H6-G6-I6)*F6,(H6+(-G6)-I6)*F6)</f>
        <v>909.9</v>
      </c>
      <c r="U6" s="73"/>
      <c r="V6" s="74"/>
    </row>
    <row r="7" spans="1:23" x14ac:dyDescent="0.2">
      <c r="A7" s="20">
        <v>36825</v>
      </c>
      <c r="E7" s="10">
        <v>21</v>
      </c>
      <c r="F7" s="3">
        <v>200</v>
      </c>
      <c r="G7" s="14">
        <v>-9.91</v>
      </c>
      <c r="H7" s="14">
        <v>33</v>
      </c>
      <c r="I7" s="1">
        <v>6</v>
      </c>
      <c r="J7" s="4">
        <f>IF(G7&gt;0,(H7-G7-I7)*F7,(H7+(-G7)-I7)*F7)</f>
        <v>7381.9999999999991</v>
      </c>
      <c r="U7" s="73"/>
      <c r="V7" s="74"/>
    </row>
    <row r="8" spans="1:23" x14ac:dyDescent="0.2">
      <c r="A8" s="20">
        <v>36825</v>
      </c>
      <c r="E8" s="10">
        <v>22</v>
      </c>
      <c r="F8" s="3">
        <v>200</v>
      </c>
      <c r="G8" s="14">
        <v>-49.6</v>
      </c>
      <c r="H8" s="14">
        <v>33.07</v>
      </c>
      <c r="I8" s="1">
        <v>6</v>
      </c>
      <c r="J8" s="4">
        <f>IF(G8&gt;0,(H8-G8-I8)*F8,(H8+(-G8)-I8)*F8)</f>
        <v>15334</v>
      </c>
      <c r="U8" s="73"/>
      <c r="V8" s="74"/>
    </row>
    <row r="9" spans="1:23" x14ac:dyDescent="0.2">
      <c r="A9" s="20">
        <v>36825</v>
      </c>
      <c r="E9" s="10">
        <v>23</v>
      </c>
      <c r="F9" s="3">
        <v>137</v>
      </c>
      <c r="G9" s="14">
        <v>-0.5</v>
      </c>
      <c r="H9" s="14">
        <v>30.75</v>
      </c>
      <c r="I9" s="1">
        <v>6</v>
      </c>
      <c r="J9" s="4">
        <f>IF(G9&gt;0,(H9-G9-I9)*F9,(H9+(-G9)-I9)*F9)</f>
        <v>3459.25</v>
      </c>
      <c r="R9"/>
      <c r="S9"/>
      <c r="T9"/>
      <c r="U9"/>
      <c r="V9"/>
      <c r="W9"/>
    </row>
    <row r="10" spans="1:23" x14ac:dyDescent="0.2">
      <c r="A10" s="20"/>
      <c r="J10" s="97">
        <f>SUM(J6:J9)</f>
        <v>27085.15</v>
      </c>
      <c r="L10" s="2">
        <v>50665</v>
      </c>
      <c r="U10" s="73"/>
      <c r="V10" s="74"/>
    </row>
    <row r="11" spans="1:23" x14ac:dyDescent="0.2">
      <c r="U11" s="73"/>
      <c r="V11" s="74"/>
    </row>
    <row r="12" spans="1:23" x14ac:dyDescent="0.2">
      <c r="A12" s="20">
        <v>36826</v>
      </c>
      <c r="E12" s="10">
        <v>0</v>
      </c>
      <c r="F12" s="3">
        <v>200</v>
      </c>
      <c r="G12" s="14">
        <v>-24.54</v>
      </c>
      <c r="H12" s="14">
        <v>25.8</v>
      </c>
      <c r="I12" s="1">
        <v>6</v>
      </c>
      <c r="J12" s="4">
        <f t="shared" ref="J12:J29" si="0">IF(G12&gt;0,(H12-G12-I12)*F12,(H12+(-G12)-I12)*F12)</f>
        <v>8868</v>
      </c>
      <c r="U12" s="73"/>
      <c r="V12" s="74"/>
    </row>
    <row r="13" spans="1:23" x14ac:dyDescent="0.2">
      <c r="A13" s="20">
        <v>36826</v>
      </c>
      <c r="E13" s="10">
        <v>1</v>
      </c>
      <c r="F13" s="3">
        <v>200</v>
      </c>
      <c r="G13" s="14">
        <v>-693.24</v>
      </c>
      <c r="H13" s="14">
        <v>23.73</v>
      </c>
      <c r="I13" s="1">
        <v>6</v>
      </c>
      <c r="J13" s="4">
        <f t="shared" si="0"/>
        <v>142194</v>
      </c>
      <c r="U13" s="73"/>
      <c r="V13" s="74"/>
    </row>
    <row r="14" spans="1:23" x14ac:dyDescent="0.2">
      <c r="A14" s="20">
        <v>36826</v>
      </c>
      <c r="E14" s="10">
        <v>2</v>
      </c>
      <c r="F14" s="3">
        <v>200</v>
      </c>
      <c r="G14" s="14">
        <v>-699.99</v>
      </c>
      <c r="H14" s="14">
        <v>30.53</v>
      </c>
      <c r="I14" s="1">
        <v>6</v>
      </c>
      <c r="J14" s="4">
        <f t="shared" si="0"/>
        <v>144904</v>
      </c>
      <c r="U14" s="73"/>
      <c r="V14" s="74"/>
    </row>
    <row r="15" spans="1:23" x14ac:dyDescent="0.2">
      <c r="A15" s="20">
        <v>36826</v>
      </c>
      <c r="E15" s="10">
        <v>3</v>
      </c>
      <c r="F15" s="3">
        <v>200</v>
      </c>
      <c r="G15" s="14">
        <v>-991.02</v>
      </c>
      <c r="H15" s="14">
        <v>22.25</v>
      </c>
      <c r="I15" s="1">
        <v>6</v>
      </c>
      <c r="J15" s="4">
        <f t="shared" si="0"/>
        <v>201454</v>
      </c>
      <c r="U15" s="73"/>
      <c r="V15" s="74"/>
    </row>
    <row r="16" spans="1:23" x14ac:dyDescent="0.2">
      <c r="A16" s="20">
        <v>36826</v>
      </c>
      <c r="E16" s="10">
        <v>4</v>
      </c>
      <c r="F16" s="3">
        <v>200</v>
      </c>
      <c r="G16" s="14">
        <v>-999.99</v>
      </c>
      <c r="H16" s="14">
        <v>21.81</v>
      </c>
      <c r="I16" s="1">
        <v>6</v>
      </c>
      <c r="J16" s="4">
        <f t="shared" si="0"/>
        <v>203160</v>
      </c>
      <c r="U16" s="73"/>
      <c r="V16" s="74"/>
    </row>
    <row r="17" spans="1:22" x14ac:dyDescent="0.2">
      <c r="A17" s="20">
        <v>36826</v>
      </c>
      <c r="E17" s="10">
        <v>5</v>
      </c>
      <c r="F17" s="3">
        <v>200</v>
      </c>
      <c r="G17" s="14">
        <v>-1000</v>
      </c>
      <c r="H17" s="14">
        <v>25.3</v>
      </c>
      <c r="I17" s="1">
        <v>6</v>
      </c>
      <c r="J17" s="4">
        <f t="shared" si="0"/>
        <v>203860</v>
      </c>
      <c r="U17" s="73"/>
      <c r="V17" s="74"/>
    </row>
    <row r="18" spans="1:22" x14ac:dyDescent="0.2">
      <c r="A18" s="20">
        <v>36826</v>
      </c>
      <c r="E18" s="10">
        <v>6</v>
      </c>
      <c r="F18" s="3">
        <v>200</v>
      </c>
      <c r="G18" s="14">
        <v>-554.5</v>
      </c>
      <c r="H18" s="14">
        <v>34.04</v>
      </c>
      <c r="I18" s="1">
        <v>6</v>
      </c>
      <c r="J18" s="4">
        <f t="shared" si="0"/>
        <v>116508</v>
      </c>
      <c r="U18" s="73"/>
      <c r="V18" s="74"/>
    </row>
    <row r="19" spans="1:22" x14ac:dyDescent="0.2">
      <c r="A19" s="20">
        <v>36826</v>
      </c>
      <c r="E19" s="10">
        <v>13</v>
      </c>
      <c r="F19" s="3">
        <v>200</v>
      </c>
      <c r="G19" s="14">
        <v>-943.99</v>
      </c>
      <c r="H19" s="14">
        <v>60.79</v>
      </c>
      <c r="I19" s="1">
        <v>6</v>
      </c>
      <c r="J19" s="4">
        <f t="shared" si="0"/>
        <v>199756</v>
      </c>
      <c r="U19" s="73"/>
      <c r="V19" s="74"/>
    </row>
    <row r="20" spans="1:22" x14ac:dyDescent="0.2">
      <c r="A20" s="20">
        <v>36826</v>
      </c>
      <c r="E20" s="10">
        <f>E19+1</f>
        <v>14</v>
      </c>
      <c r="F20" s="3">
        <v>200</v>
      </c>
      <c r="G20" s="14">
        <v>-950.59</v>
      </c>
      <c r="H20" s="14">
        <v>60.87</v>
      </c>
      <c r="I20" s="1">
        <v>6</v>
      </c>
      <c r="J20" s="4">
        <f t="shared" si="0"/>
        <v>201092</v>
      </c>
      <c r="U20" s="73"/>
      <c r="V20" s="74"/>
    </row>
    <row r="21" spans="1:22" x14ac:dyDescent="0.2">
      <c r="A21" s="20">
        <v>36826</v>
      </c>
      <c r="E21" s="10">
        <f t="shared" ref="E21:E29" si="1">E20+1</f>
        <v>15</v>
      </c>
      <c r="F21" s="3">
        <v>200</v>
      </c>
      <c r="G21" s="14">
        <v>-949.49</v>
      </c>
      <c r="H21" s="14">
        <v>60.82</v>
      </c>
      <c r="I21" s="1">
        <v>6</v>
      </c>
      <c r="J21" s="4">
        <f t="shared" si="0"/>
        <v>200862</v>
      </c>
      <c r="U21" s="73"/>
      <c r="V21" s="74"/>
    </row>
    <row r="22" spans="1:22" x14ac:dyDescent="0.2">
      <c r="A22" s="20">
        <v>36826</v>
      </c>
      <c r="E22" s="10">
        <f t="shared" si="1"/>
        <v>16</v>
      </c>
      <c r="F22" s="3">
        <v>200</v>
      </c>
      <c r="G22" s="14">
        <v>-950.52</v>
      </c>
      <c r="H22" s="14">
        <v>56.19</v>
      </c>
      <c r="I22" s="1">
        <v>6</v>
      </c>
      <c r="J22" s="4">
        <f t="shared" si="0"/>
        <v>200142</v>
      </c>
      <c r="U22" s="73"/>
      <c r="V22" s="74"/>
    </row>
    <row r="23" spans="1:22" x14ac:dyDescent="0.2">
      <c r="A23" s="20">
        <v>36826</v>
      </c>
      <c r="E23" s="10">
        <f t="shared" si="1"/>
        <v>17</v>
      </c>
      <c r="F23" s="3">
        <v>0</v>
      </c>
      <c r="G23" s="14">
        <v>0</v>
      </c>
      <c r="H23" s="14">
        <v>31.91</v>
      </c>
      <c r="I23" s="1">
        <v>6</v>
      </c>
      <c r="J23" s="4">
        <f t="shared" si="0"/>
        <v>0</v>
      </c>
      <c r="U23" s="73"/>
      <c r="V23" s="74"/>
    </row>
    <row r="24" spans="1:22" x14ac:dyDescent="0.2">
      <c r="A24" s="20">
        <v>36826</v>
      </c>
      <c r="E24" s="10">
        <f>E23+1</f>
        <v>18</v>
      </c>
      <c r="F24" s="3">
        <v>0</v>
      </c>
      <c r="G24" s="14">
        <v>0</v>
      </c>
      <c r="H24" s="14">
        <v>32.520000000000003</v>
      </c>
      <c r="I24" s="1">
        <v>6</v>
      </c>
      <c r="J24" s="4">
        <f t="shared" si="0"/>
        <v>0</v>
      </c>
      <c r="U24" s="73"/>
      <c r="V24" s="74"/>
    </row>
    <row r="25" spans="1:22" x14ac:dyDescent="0.2">
      <c r="A25" s="20">
        <v>36826</v>
      </c>
      <c r="E25" s="10">
        <f t="shared" si="1"/>
        <v>19</v>
      </c>
      <c r="F25" s="3">
        <v>200</v>
      </c>
      <c r="G25" s="14">
        <v>-480.8</v>
      </c>
      <c r="H25" s="14">
        <v>32.92</v>
      </c>
      <c r="I25" s="1">
        <v>6</v>
      </c>
      <c r="J25" s="4">
        <f t="shared" si="0"/>
        <v>101544</v>
      </c>
      <c r="U25" s="73"/>
      <c r="V25" s="74"/>
    </row>
    <row r="26" spans="1:22" x14ac:dyDescent="0.2">
      <c r="A26" s="20">
        <v>36826</v>
      </c>
      <c r="E26" s="10">
        <f t="shared" si="1"/>
        <v>20</v>
      </c>
      <c r="F26" s="3">
        <v>200</v>
      </c>
      <c r="G26" s="14">
        <v>-995</v>
      </c>
      <c r="H26" s="14">
        <v>32.83</v>
      </c>
      <c r="I26" s="1">
        <v>6</v>
      </c>
      <c r="J26" s="4">
        <f t="shared" si="0"/>
        <v>204366</v>
      </c>
      <c r="U26" s="73"/>
      <c r="V26" s="74"/>
    </row>
    <row r="27" spans="1:22" x14ac:dyDescent="0.2">
      <c r="A27" s="20">
        <v>36826</v>
      </c>
      <c r="E27" s="10">
        <f t="shared" si="1"/>
        <v>21</v>
      </c>
      <c r="F27" s="3">
        <v>1</v>
      </c>
      <c r="G27" s="14">
        <v>-1000</v>
      </c>
      <c r="H27" s="14">
        <v>41.06</v>
      </c>
      <c r="I27" s="1">
        <v>6</v>
      </c>
      <c r="J27" s="4">
        <f t="shared" si="0"/>
        <v>1035.06</v>
      </c>
      <c r="U27" s="73"/>
      <c r="V27" s="74"/>
    </row>
    <row r="28" spans="1:22" x14ac:dyDescent="0.2">
      <c r="A28" s="20">
        <v>36826</v>
      </c>
      <c r="E28" s="10">
        <f t="shared" si="1"/>
        <v>22</v>
      </c>
      <c r="F28" s="3">
        <v>1</v>
      </c>
      <c r="G28" s="14">
        <v>-1000</v>
      </c>
      <c r="H28" s="14">
        <v>30.27</v>
      </c>
      <c r="I28" s="1">
        <v>6</v>
      </c>
      <c r="J28" s="4">
        <f t="shared" si="0"/>
        <v>1024.27</v>
      </c>
      <c r="U28" s="73"/>
      <c r="V28" s="74"/>
    </row>
    <row r="29" spans="1:22" x14ac:dyDescent="0.2">
      <c r="A29" s="20">
        <v>36826</v>
      </c>
      <c r="E29" s="10">
        <f t="shared" si="1"/>
        <v>23</v>
      </c>
      <c r="F29" s="3">
        <v>1</v>
      </c>
      <c r="G29" s="14">
        <v>-504.99</v>
      </c>
      <c r="H29" s="14">
        <v>28.86</v>
      </c>
      <c r="I29" s="1">
        <v>6</v>
      </c>
      <c r="J29" s="4">
        <f t="shared" si="0"/>
        <v>527.85</v>
      </c>
      <c r="L29" s="2">
        <v>2175107</v>
      </c>
      <c r="U29" s="73"/>
      <c r="V29" s="74"/>
    </row>
    <row r="30" spans="1:22" x14ac:dyDescent="0.2">
      <c r="A30" s="20"/>
      <c r="J30" s="97">
        <f>SUM(J12:J29)</f>
        <v>2131297.1800000002</v>
      </c>
      <c r="L30" s="2">
        <v>2131114</v>
      </c>
      <c r="U30" s="73"/>
      <c r="V30" s="74"/>
    </row>
    <row r="31" spans="1:22" x14ac:dyDescent="0.2">
      <c r="U31" s="73"/>
      <c r="V31" s="74"/>
    </row>
    <row r="32" spans="1:22" x14ac:dyDescent="0.2">
      <c r="A32" s="20">
        <v>36827</v>
      </c>
      <c r="E32" s="10">
        <v>0</v>
      </c>
      <c r="F32" s="3">
        <v>0</v>
      </c>
      <c r="G32" s="14">
        <v>0</v>
      </c>
      <c r="H32" s="12">
        <v>15.78</v>
      </c>
      <c r="I32" s="1">
        <v>6</v>
      </c>
      <c r="J32" s="4">
        <f t="shared" ref="J32:J55" si="2">IF(G32&gt;0,(H32-G32-I32)*F32,(H32+(-G32)-I32)*F32)</f>
        <v>0</v>
      </c>
      <c r="P32" s="42">
        <v>0</v>
      </c>
      <c r="T32" s="4" t="e">
        <f>((S32-R32)*Q32)-#REF!</f>
        <v>#REF!</v>
      </c>
      <c r="U32" s="73"/>
      <c r="V32" s="74"/>
    </row>
    <row r="33" spans="1:22" x14ac:dyDescent="0.2">
      <c r="A33" s="20">
        <v>36827</v>
      </c>
      <c r="E33" s="10">
        <f>E32+1</f>
        <v>1</v>
      </c>
      <c r="F33" s="3">
        <v>0</v>
      </c>
      <c r="G33" s="14">
        <v>0</v>
      </c>
      <c r="H33" s="12">
        <v>13.87</v>
      </c>
      <c r="I33" s="1">
        <v>6</v>
      </c>
      <c r="J33" s="4">
        <f t="shared" si="2"/>
        <v>0</v>
      </c>
      <c r="P33" s="42">
        <f>P32+1</f>
        <v>1</v>
      </c>
      <c r="T33" s="4" t="e">
        <f>((S33-R33)*Q33)-#REF!</f>
        <v>#REF!</v>
      </c>
      <c r="U33" s="73"/>
      <c r="V33" s="74"/>
    </row>
    <row r="34" spans="1:22" x14ac:dyDescent="0.2">
      <c r="A34" s="20">
        <v>36827</v>
      </c>
      <c r="E34" s="10">
        <f t="shared" ref="E34:E55" si="3">E33+1</f>
        <v>2</v>
      </c>
      <c r="F34" s="3">
        <v>161</v>
      </c>
      <c r="G34" s="14">
        <v>1.1499999999999999</v>
      </c>
      <c r="H34" s="12">
        <v>12.7</v>
      </c>
      <c r="I34" s="1">
        <v>6</v>
      </c>
      <c r="J34" s="4">
        <f t="shared" si="2"/>
        <v>893.54999999999984</v>
      </c>
      <c r="P34" s="42">
        <f t="shared" ref="P34:P50" si="4">P33+1</f>
        <v>2</v>
      </c>
      <c r="T34" s="4" t="e">
        <f>((S34-R34)*Q34)-#REF!</f>
        <v>#REF!</v>
      </c>
      <c r="U34" s="73"/>
      <c r="V34" s="74"/>
    </row>
    <row r="35" spans="1:22" x14ac:dyDescent="0.2">
      <c r="A35" s="20">
        <v>36827</v>
      </c>
      <c r="E35" s="10">
        <f t="shared" si="3"/>
        <v>3</v>
      </c>
      <c r="F35" s="3">
        <v>0</v>
      </c>
      <c r="G35" s="14">
        <v>0</v>
      </c>
      <c r="H35" s="12">
        <v>14.21</v>
      </c>
      <c r="I35" s="1">
        <v>6</v>
      </c>
      <c r="J35" s="4">
        <f t="shared" si="2"/>
        <v>0</v>
      </c>
      <c r="P35" s="42">
        <f t="shared" si="4"/>
        <v>3</v>
      </c>
      <c r="T35" s="4" t="e">
        <f>((S35-R35)*Q35)-#REF!</f>
        <v>#REF!</v>
      </c>
      <c r="U35" s="73"/>
      <c r="V35" s="74"/>
    </row>
    <row r="36" spans="1:22" x14ac:dyDescent="0.2">
      <c r="A36" s="20">
        <v>36827</v>
      </c>
      <c r="E36" s="10">
        <f t="shared" si="3"/>
        <v>4</v>
      </c>
      <c r="F36" s="3">
        <v>32</v>
      </c>
      <c r="G36" s="14">
        <v>0.44</v>
      </c>
      <c r="H36" s="12">
        <v>13.89</v>
      </c>
      <c r="I36" s="1">
        <v>6</v>
      </c>
      <c r="J36" s="4">
        <f t="shared" si="2"/>
        <v>238.40000000000003</v>
      </c>
      <c r="P36" s="42">
        <f t="shared" si="4"/>
        <v>4</v>
      </c>
      <c r="T36" s="4" t="e">
        <f>((S36-R36)*Q36)-#REF!</f>
        <v>#REF!</v>
      </c>
      <c r="U36" s="73"/>
      <c r="V36" s="74"/>
    </row>
    <row r="37" spans="1:22" x14ac:dyDescent="0.2">
      <c r="A37" s="20">
        <v>36827</v>
      </c>
      <c r="E37" s="10">
        <f t="shared" si="3"/>
        <v>5</v>
      </c>
      <c r="F37" s="3">
        <v>0</v>
      </c>
      <c r="G37" s="14">
        <v>0</v>
      </c>
      <c r="H37" s="12">
        <v>13.99</v>
      </c>
      <c r="I37" s="1">
        <v>6</v>
      </c>
      <c r="J37" s="4">
        <f t="shared" si="2"/>
        <v>0</v>
      </c>
      <c r="P37" s="42">
        <f t="shared" si="4"/>
        <v>5</v>
      </c>
      <c r="Q37" s="10">
        <v>6</v>
      </c>
      <c r="R37" s="1">
        <v>14</v>
      </c>
      <c r="S37" s="1">
        <v>20</v>
      </c>
      <c r="T37" s="4" t="e">
        <f>((S37-R37)*Q37)-#REF!</f>
        <v>#REF!</v>
      </c>
      <c r="U37" s="73"/>
      <c r="V37" s="74"/>
    </row>
    <row r="38" spans="1:22" x14ac:dyDescent="0.2">
      <c r="A38" s="20">
        <v>36827</v>
      </c>
      <c r="E38" s="10">
        <f t="shared" si="3"/>
        <v>6</v>
      </c>
      <c r="F38" s="3">
        <v>0</v>
      </c>
      <c r="G38" s="14">
        <v>0</v>
      </c>
      <c r="H38" s="12">
        <v>18.510000000000002</v>
      </c>
      <c r="I38" s="1">
        <v>6</v>
      </c>
      <c r="J38" s="4">
        <f t="shared" si="2"/>
        <v>0</v>
      </c>
      <c r="P38" s="42">
        <f t="shared" si="4"/>
        <v>6</v>
      </c>
      <c r="Q38" s="10">
        <v>108</v>
      </c>
      <c r="R38" s="1">
        <v>19</v>
      </c>
      <c r="S38" s="1">
        <v>20</v>
      </c>
      <c r="T38" s="4" t="e">
        <f>((S38-R38)*Q38)-#REF!</f>
        <v>#REF!</v>
      </c>
      <c r="U38" s="73"/>
      <c r="V38" s="74"/>
    </row>
    <row r="39" spans="1:22" x14ac:dyDescent="0.2">
      <c r="A39" s="20">
        <v>36827</v>
      </c>
      <c r="E39" s="10">
        <f t="shared" si="3"/>
        <v>7</v>
      </c>
      <c r="F39" s="3">
        <v>0</v>
      </c>
      <c r="G39" s="14">
        <v>0</v>
      </c>
      <c r="H39" s="12">
        <v>19.71</v>
      </c>
      <c r="I39" s="1">
        <v>6</v>
      </c>
      <c r="J39" s="4">
        <f t="shared" si="2"/>
        <v>0</v>
      </c>
      <c r="P39" s="42">
        <f t="shared" si="4"/>
        <v>7</v>
      </c>
      <c r="Q39" s="10">
        <v>200</v>
      </c>
      <c r="R39" s="1">
        <v>20</v>
      </c>
      <c r="S39" s="1">
        <v>27.6</v>
      </c>
      <c r="T39" s="4" t="e">
        <f>((S39-R39)*Q39)-#REF!</f>
        <v>#REF!</v>
      </c>
      <c r="U39" s="73"/>
      <c r="V39" s="74"/>
    </row>
    <row r="40" spans="1:22" x14ac:dyDescent="0.2">
      <c r="A40" s="20">
        <v>36827</v>
      </c>
      <c r="E40" s="10">
        <f t="shared" si="3"/>
        <v>8</v>
      </c>
      <c r="F40" s="3">
        <v>0</v>
      </c>
      <c r="G40" s="14">
        <v>0</v>
      </c>
      <c r="H40" s="12">
        <v>21.04</v>
      </c>
      <c r="I40" s="1">
        <v>6</v>
      </c>
      <c r="J40" s="4">
        <f t="shared" si="2"/>
        <v>0</v>
      </c>
      <c r="P40" s="42">
        <f t="shared" si="4"/>
        <v>8</v>
      </c>
      <c r="Q40" s="10">
        <v>34</v>
      </c>
      <c r="R40" s="1">
        <v>21</v>
      </c>
      <c r="S40" s="1">
        <v>20</v>
      </c>
      <c r="T40" s="4" t="e">
        <f>((S40-R40)*Q40)-#REF!</f>
        <v>#REF!</v>
      </c>
      <c r="U40" s="73"/>
      <c r="V40" s="74"/>
    </row>
    <row r="41" spans="1:22" x14ac:dyDescent="0.2">
      <c r="A41" s="20">
        <v>36827</v>
      </c>
      <c r="E41" s="10">
        <f t="shared" si="3"/>
        <v>9</v>
      </c>
      <c r="F41" s="3">
        <v>119</v>
      </c>
      <c r="G41" s="14">
        <v>0.2</v>
      </c>
      <c r="H41" s="12">
        <v>22.82</v>
      </c>
      <c r="I41" s="1">
        <v>6</v>
      </c>
      <c r="J41" s="4">
        <f t="shared" si="2"/>
        <v>1977.7800000000002</v>
      </c>
      <c r="P41" s="42">
        <f t="shared" si="4"/>
        <v>9</v>
      </c>
      <c r="T41" s="4" t="e">
        <f>((S41-R41)*Q41)-#REF!</f>
        <v>#REF!</v>
      </c>
      <c r="U41" s="73"/>
      <c r="V41" s="74"/>
    </row>
    <row r="42" spans="1:22" x14ac:dyDescent="0.2">
      <c r="A42" s="20">
        <v>36827</v>
      </c>
      <c r="E42" s="10">
        <f t="shared" si="3"/>
        <v>10</v>
      </c>
      <c r="F42" s="3">
        <v>71</v>
      </c>
      <c r="G42" s="14">
        <v>-0.01</v>
      </c>
      <c r="H42" s="12">
        <v>24.3</v>
      </c>
      <c r="I42" s="1">
        <v>6</v>
      </c>
      <c r="J42" s="4">
        <f t="shared" si="2"/>
        <v>1300.0100000000002</v>
      </c>
      <c r="P42" s="42">
        <f t="shared" si="4"/>
        <v>10</v>
      </c>
      <c r="T42" s="4" t="e">
        <f>((S42-R42)*Q42)-#REF!</f>
        <v>#REF!</v>
      </c>
      <c r="U42" s="73"/>
      <c r="V42" s="74"/>
    </row>
    <row r="43" spans="1:22" x14ac:dyDescent="0.2">
      <c r="A43" s="20">
        <v>36827</v>
      </c>
      <c r="E43" s="10">
        <f t="shared" si="3"/>
        <v>11</v>
      </c>
      <c r="F43" s="3">
        <v>49</v>
      </c>
      <c r="G43" s="14">
        <v>-0.01</v>
      </c>
      <c r="H43" s="12">
        <v>24.39</v>
      </c>
      <c r="I43" s="1">
        <v>6</v>
      </c>
      <c r="J43" s="4">
        <f t="shared" si="2"/>
        <v>901.60000000000014</v>
      </c>
      <c r="P43" s="42">
        <f t="shared" si="4"/>
        <v>11</v>
      </c>
      <c r="T43" s="4" t="e">
        <f>((S43-R43)*Q43)-#REF!</f>
        <v>#REF!</v>
      </c>
      <c r="U43" s="73"/>
      <c r="V43" s="74"/>
    </row>
    <row r="44" spans="1:22" x14ac:dyDescent="0.2">
      <c r="A44" s="20">
        <v>36827</v>
      </c>
      <c r="E44" s="10">
        <f t="shared" si="3"/>
        <v>12</v>
      </c>
      <c r="F44" s="3">
        <v>200</v>
      </c>
      <c r="G44" s="14">
        <v>-9.9</v>
      </c>
      <c r="H44" s="12">
        <v>24.51</v>
      </c>
      <c r="I44" s="1">
        <v>6</v>
      </c>
      <c r="J44" s="4">
        <f t="shared" si="2"/>
        <v>5682.0000000000009</v>
      </c>
      <c r="P44" s="42">
        <f t="shared" si="4"/>
        <v>12</v>
      </c>
      <c r="T44" s="4" t="e">
        <f>((S44-R44)*Q44)-#REF!</f>
        <v>#REF!</v>
      </c>
      <c r="U44" s="73"/>
      <c r="V44" s="74"/>
    </row>
    <row r="45" spans="1:22" x14ac:dyDescent="0.2">
      <c r="A45" s="20">
        <v>36827</v>
      </c>
      <c r="E45" s="10">
        <f t="shared" si="3"/>
        <v>13</v>
      </c>
      <c r="F45" s="3">
        <v>200</v>
      </c>
      <c r="G45" s="14">
        <v>-292.27</v>
      </c>
      <c r="H45" s="12">
        <v>21.41</v>
      </c>
      <c r="I45" s="1">
        <v>6</v>
      </c>
      <c r="J45" s="4">
        <f t="shared" si="2"/>
        <v>61536</v>
      </c>
      <c r="P45" s="42">
        <f t="shared" si="4"/>
        <v>13</v>
      </c>
      <c r="T45" s="4" t="e">
        <f>((S45-R45)*Q45)-#REF!</f>
        <v>#REF!</v>
      </c>
      <c r="U45" s="73"/>
      <c r="V45" s="74"/>
    </row>
    <row r="46" spans="1:22" x14ac:dyDescent="0.2">
      <c r="A46" s="20">
        <v>36827</v>
      </c>
      <c r="E46" s="10">
        <f t="shared" si="3"/>
        <v>14</v>
      </c>
      <c r="F46" s="3">
        <v>200</v>
      </c>
      <c r="G46" s="14">
        <v>-12.9</v>
      </c>
      <c r="H46" s="12">
        <v>21.74</v>
      </c>
      <c r="I46" s="1">
        <v>6</v>
      </c>
      <c r="J46" s="4">
        <f t="shared" si="2"/>
        <v>5728</v>
      </c>
      <c r="P46" s="42">
        <f t="shared" si="4"/>
        <v>14</v>
      </c>
      <c r="T46" s="4" t="e">
        <f>((S46-R46)*Q46)-#REF!</f>
        <v>#REF!</v>
      </c>
      <c r="U46" s="73"/>
      <c r="V46" s="74"/>
    </row>
    <row r="47" spans="1:22" x14ac:dyDescent="0.2">
      <c r="A47" s="20">
        <v>36827</v>
      </c>
      <c r="E47" s="10">
        <f t="shared" si="3"/>
        <v>15</v>
      </c>
      <c r="F47" s="3">
        <v>200</v>
      </c>
      <c r="G47" s="14">
        <v>-24.86</v>
      </c>
      <c r="H47" s="12">
        <v>21.86</v>
      </c>
      <c r="I47" s="1">
        <v>6</v>
      </c>
      <c r="J47" s="4">
        <f t="shared" si="2"/>
        <v>8144</v>
      </c>
      <c r="P47" s="42">
        <f t="shared" si="4"/>
        <v>15</v>
      </c>
      <c r="T47" s="4" t="e">
        <f>((S47-R47)*Q47)-#REF!</f>
        <v>#REF!</v>
      </c>
      <c r="U47" s="73"/>
      <c r="V47" s="74"/>
    </row>
    <row r="48" spans="1:22" x14ac:dyDescent="0.2">
      <c r="A48" s="20">
        <v>36827</v>
      </c>
      <c r="E48" s="10">
        <f t="shared" si="3"/>
        <v>16</v>
      </c>
      <c r="F48" s="3">
        <v>200</v>
      </c>
      <c r="G48" s="14">
        <v>-20.05</v>
      </c>
      <c r="H48" s="12">
        <v>21.91</v>
      </c>
      <c r="I48" s="1">
        <v>6</v>
      </c>
      <c r="J48" s="4">
        <f t="shared" si="2"/>
        <v>7192</v>
      </c>
      <c r="P48" s="42">
        <f t="shared" si="4"/>
        <v>16</v>
      </c>
      <c r="T48" s="4" t="e">
        <f>((S48-R48)*Q48)-#REF!</f>
        <v>#REF!</v>
      </c>
      <c r="U48" s="73"/>
      <c r="V48" s="74"/>
    </row>
    <row r="49" spans="1:22" x14ac:dyDescent="0.2">
      <c r="A49" s="20">
        <v>36827</v>
      </c>
      <c r="E49" s="10">
        <f t="shared" si="3"/>
        <v>17</v>
      </c>
      <c r="F49" s="3">
        <v>200</v>
      </c>
      <c r="G49" s="14">
        <v>-99.21</v>
      </c>
      <c r="H49" s="12">
        <v>26.68</v>
      </c>
      <c r="I49" s="1">
        <v>6</v>
      </c>
      <c r="J49" s="4">
        <f t="shared" si="2"/>
        <v>23977.999999999996</v>
      </c>
      <c r="P49" s="42">
        <f t="shared" si="4"/>
        <v>17</v>
      </c>
      <c r="T49" s="4" t="e">
        <f>((S49-R49)*Q49)-#REF!</f>
        <v>#REF!</v>
      </c>
      <c r="U49" s="73"/>
      <c r="V49" s="74"/>
    </row>
    <row r="50" spans="1:22" x14ac:dyDescent="0.2">
      <c r="A50" s="20">
        <v>36827</v>
      </c>
      <c r="E50" s="10">
        <f t="shared" si="3"/>
        <v>18</v>
      </c>
      <c r="F50" s="3">
        <v>200</v>
      </c>
      <c r="G50" s="14">
        <v>-124.34</v>
      </c>
      <c r="H50" s="12">
        <v>78.23</v>
      </c>
      <c r="I50" s="1">
        <v>6</v>
      </c>
      <c r="J50" s="4">
        <f t="shared" si="2"/>
        <v>39314</v>
      </c>
      <c r="P50" s="42">
        <f t="shared" si="4"/>
        <v>18</v>
      </c>
      <c r="T50" s="4" t="e">
        <f>((S50-R50)*Q50)-#REF!</f>
        <v>#REF!</v>
      </c>
      <c r="U50" s="73"/>
      <c r="V50" s="74"/>
    </row>
    <row r="51" spans="1:22" x14ac:dyDescent="0.2">
      <c r="A51" s="20">
        <v>36827</v>
      </c>
      <c r="E51" s="10">
        <f>E50+1</f>
        <v>19</v>
      </c>
      <c r="F51" s="3">
        <v>200</v>
      </c>
      <c r="G51" s="14">
        <v>-298.10000000000002</v>
      </c>
      <c r="H51" s="12">
        <v>90.43</v>
      </c>
      <c r="I51" s="1">
        <v>6</v>
      </c>
      <c r="J51" s="4">
        <f t="shared" si="2"/>
        <v>76506</v>
      </c>
      <c r="P51" s="42">
        <f>P50+1</f>
        <v>19</v>
      </c>
      <c r="Q51" s="69">
        <v>95</v>
      </c>
      <c r="R51" s="1">
        <v>90</v>
      </c>
      <c r="S51" s="1">
        <v>20</v>
      </c>
      <c r="T51" s="4" t="e">
        <f>((S51-R51)*Q51)-#REF!</f>
        <v>#REF!</v>
      </c>
      <c r="U51" s="73"/>
      <c r="V51" s="74"/>
    </row>
    <row r="52" spans="1:22" x14ac:dyDescent="0.2">
      <c r="A52" s="20">
        <v>36827</v>
      </c>
      <c r="E52" s="10">
        <f t="shared" si="3"/>
        <v>20</v>
      </c>
      <c r="F52" s="3">
        <v>0</v>
      </c>
      <c r="G52" s="14">
        <v>0</v>
      </c>
      <c r="H52" s="12">
        <v>24.62</v>
      </c>
      <c r="I52" s="1">
        <v>6</v>
      </c>
      <c r="J52" s="4">
        <f t="shared" si="2"/>
        <v>0</v>
      </c>
      <c r="P52" s="42">
        <f>P51+1</f>
        <v>20</v>
      </c>
      <c r="Q52" s="10">
        <v>40</v>
      </c>
      <c r="R52" s="1">
        <v>23</v>
      </c>
      <c r="S52" s="1">
        <v>20</v>
      </c>
      <c r="T52" s="4" t="e">
        <f>((S52-R52)*Q52)-#REF!</f>
        <v>#REF!</v>
      </c>
      <c r="U52" s="73"/>
      <c r="V52" s="74"/>
    </row>
    <row r="53" spans="1:22" x14ac:dyDescent="0.2">
      <c r="A53" s="20">
        <v>36827</v>
      </c>
      <c r="E53" s="10">
        <f t="shared" si="3"/>
        <v>21</v>
      </c>
      <c r="F53" s="3">
        <v>200</v>
      </c>
      <c r="G53" s="14">
        <v>-18.899999999999999</v>
      </c>
      <c r="H53" s="12">
        <v>22.57</v>
      </c>
      <c r="I53" s="1">
        <v>6</v>
      </c>
      <c r="J53" s="4">
        <f t="shared" si="2"/>
        <v>7094</v>
      </c>
      <c r="P53" s="42">
        <f>P52+1</f>
        <v>21</v>
      </c>
      <c r="T53" s="4" t="e">
        <f>((S53-R53)*Q53)-#REF!</f>
        <v>#REF!</v>
      </c>
      <c r="U53" s="73"/>
      <c r="V53" s="74"/>
    </row>
    <row r="54" spans="1:22" x14ac:dyDescent="0.2">
      <c r="A54" s="20">
        <v>36827</v>
      </c>
      <c r="E54" s="10">
        <f t="shared" si="3"/>
        <v>22</v>
      </c>
      <c r="F54" s="3">
        <v>200</v>
      </c>
      <c r="G54" s="14">
        <v>-24.95</v>
      </c>
      <c r="H54" s="12">
        <v>21.01</v>
      </c>
      <c r="I54" s="1">
        <v>6</v>
      </c>
      <c r="J54" s="4">
        <f t="shared" si="2"/>
        <v>7992</v>
      </c>
      <c r="P54" s="42">
        <f>P53+1</f>
        <v>22</v>
      </c>
      <c r="T54" s="4" t="e">
        <f>((S54-R54)*Q54)-#REF!</f>
        <v>#REF!</v>
      </c>
      <c r="U54" s="73"/>
      <c r="V54" s="74"/>
    </row>
    <row r="55" spans="1:22" x14ac:dyDescent="0.2">
      <c r="A55" s="20">
        <v>36827</v>
      </c>
      <c r="E55" s="10">
        <f t="shared" si="3"/>
        <v>23</v>
      </c>
      <c r="F55" s="3">
        <v>0</v>
      </c>
      <c r="G55" s="14">
        <v>0</v>
      </c>
      <c r="H55" s="12">
        <v>18.78</v>
      </c>
      <c r="I55" s="1">
        <v>6</v>
      </c>
      <c r="J55" s="4">
        <f t="shared" si="2"/>
        <v>0</v>
      </c>
      <c r="P55" s="42">
        <f>P54+1</f>
        <v>23</v>
      </c>
      <c r="Q55" s="10">
        <v>160</v>
      </c>
      <c r="R55" s="1">
        <v>19</v>
      </c>
      <c r="S55" s="1">
        <v>20</v>
      </c>
      <c r="T55" s="4" t="e">
        <f>((S55-R55)*Q55)-#REF!</f>
        <v>#REF!</v>
      </c>
      <c r="U55" s="73"/>
      <c r="V55" s="74"/>
    </row>
    <row r="56" spans="1:22" x14ac:dyDescent="0.2">
      <c r="A56" s="20"/>
      <c r="H56" s="12"/>
      <c r="J56" s="97">
        <f>SUM(J32:J55)</f>
        <v>248477.34</v>
      </c>
      <c r="L56" s="2">
        <v>276380</v>
      </c>
      <c r="Q56" s="10">
        <f>SUM(Q32:Q55)</f>
        <v>643</v>
      </c>
      <c r="T56" s="48" t="e">
        <f>SUM(T32:T55)</f>
        <v>#REF!</v>
      </c>
      <c r="U56" s="73"/>
      <c r="V56" s="74"/>
    </row>
    <row r="57" spans="1:22" x14ac:dyDescent="0.2">
      <c r="U57" s="73"/>
      <c r="V57" s="74"/>
    </row>
    <row r="58" spans="1:22" x14ac:dyDescent="0.2">
      <c r="A58" s="20">
        <v>36828</v>
      </c>
      <c r="B58" s="19">
        <v>1</v>
      </c>
      <c r="E58" s="10">
        <v>0</v>
      </c>
      <c r="F58" s="3">
        <v>171</v>
      </c>
      <c r="G58" s="14">
        <v>0.21</v>
      </c>
      <c r="H58" s="12">
        <v>16.62</v>
      </c>
      <c r="I58" s="1">
        <v>6</v>
      </c>
      <c r="J58" s="4">
        <f t="shared" ref="J58:J81" si="5">IF(G58&gt;0,(H58-G58-I58)*F58,(H58+(-G58)-I58)*F58)</f>
        <v>1780.1100000000001</v>
      </c>
      <c r="P58" s="42">
        <v>0</v>
      </c>
      <c r="T58" s="4" t="e">
        <f>((S58-R58)*Q58)-#REF!</f>
        <v>#REF!</v>
      </c>
      <c r="U58" s="73"/>
      <c r="V58" s="74"/>
    </row>
    <row r="59" spans="1:22" x14ac:dyDescent="0.2">
      <c r="A59" s="20">
        <v>36828</v>
      </c>
      <c r="B59" s="19">
        <f>B58+1</f>
        <v>2</v>
      </c>
      <c r="E59" s="10">
        <f>E58+1</f>
        <v>1</v>
      </c>
      <c r="F59" s="3">
        <v>183</v>
      </c>
      <c r="G59" s="14">
        <v>0</v>
      </c>
      <c r="H59" s="12">
        <v>13.72</v>
      </c>
      <c r="I59" s="1">
        <v>6</v>
      </c>
      <c r="J59" s="4">
        <f t="shared" si="5"/>
        <v>1412.7600000000002</v>
      </c>
      <c r="P59" s="42">
        <f>P58+1</f>
        <v>1</v>
      </c>
      <c r="T59" s="4" t="e">
        <f>((S59-R59)*Q59)-#REF!</f>
        <v>#REF!</v>
      </c>
      <c r="U59" s="73"/>
      <c r="V59" s="74"/>
    </row>
    <row r="60" spans="1:22" x14ac:dyDescent="0.2">
      <c r="A60" s="20">
        <v>36828</v>
      </c>
      <c r="B60" s="19">
        <f t="shared" ref="B60:B81" si="6">B59+1</f>
        <v>3</v>
      </c>
      <c r="E60" s="10">
        <f t="shared" ref="E60:E81" si="7">E59+1</f>
        <v>2</v>
      </c>
      <c r="F60" s="3">
        <v>200</v>
      </c>
      <c r="G60" s="14">
        <v>-98.55</v>
      </c>
      <c r="H60" s="12">
        <v>12.14</v>
      </c>
      <c r="I60" s="1">
        <v>6</v>
      </c>
      <c r="J60" s="4">
        <f t="shared" si="5"/>
        <v>20938</v>
      </c>
      <c r="P60" s="42">
        <f t="shared" ref="P60:P81" si="8">P59+1</f>
        <v>2</v>
      </c>
      <c r="T60" s="4" t="e">
        <f>((S60-R60)*Q60)-#REF!</f>
        <v>#REF!</v>
      </c>
      <c r="U60" s="73"/>
      <c r="V60" s="74"/>
    </row>
    <row r="61" spans="1:22" x14ac:dyDescent="0.2">
      <c r="A61" s="20">
        <v>36828</v>
      </c>
      <c r="B61" s="19">
        <f t="shared" si="6"/>
        <v>4</v>
      </c>
      <c r="E61" s="10">
        <f t="shared" si="7"/>
        <v>3</v>
      </c>
      <c r="F61" s="3">
        <v>200</v>
      </c>
      <c r="G61" s="14">
        <v>-198.56</v>
      </c>
      <c r="H61" s="12">
        <v>13.84</v>
      </c>
      <c r="I61" s="1">
        <v>6</v>
      </c>
      <c r="J61" s="4">
        <f t="shared" si="5"/>
        <v>41280</v>
      </c>
      <c r="P61" s="42">
        <f t="shared" si="8"/>
        <v>3</v>
      </c>
      <c r="T61" s="4" t="e">
        <f>((S61-R61)*Q61)-#REF!</f>
        <v>#REF!</v>
      </c>
      <c r="U61" s="73"/>
      <c r="V61" s="74"/>
    </row>
    <row r="62" spans="1:22" x14ac:dyDescent="0.2">
      <c r="A62" s="20">
        <v>36828</v>
      </c>
      <c r="B62" s="19">
        <f t="shared" si="6"/>
        <v>5</v>
      </c>
      <c r="E62" s="10">
        <f t="shared" si="7"/>
        <v>4</v>
      </c>
      <c r="F62" s="3">
        <v>200</v>
      </c>
      <c r="G62" s="14">
        <v>-248.87</v>
      </c>
      <c r="H62" s="12">
        <v>14.63</v>
      </c>
      <c r="I62" s="1">
        <v>6</v>
      </c>
      <c r="J62" s="4">
        <f t="shared" si="5"/>
        <v>51500</v>
      </c>
      <c r="P62" s="42">
        <f t="shared" si="8"/>
        <v>4</v>
      </c>
      <c r="T62" s="4" t="e">
        <f>((S62-R62)*Q62)-#REF!</f>
        <v>#REF!</v>
      </c>
      <c r="U62" s="73"/>
      <c r="V62" s="74"/>
    </row>
    <row r="63" spans="1:22" x14ac:dyDescent="0.2">
      <c r="A63" s="20">
        <v>36828</v>
      </c>
      <c r="B63" s="19">
        <f t="shared" si="6"/>
        <v>6</v>
      </c>
      <c r="E63" s="10">
        <f t="shared" si="7"/>
        <v>5</v>
      </c>
      <c r="F63" s="3">
        <v>200</v>
      </c>
      <c r="G63" s="14">
        <v>-407.69</v>
      </c>
      <c r="H63" s="12">
        <v>17.53</v>
      </c>
      <c r="I63" s="1">
        <v>6</v>
      </c>
      <c r="J63" s="4">
        <f t="shared" si="5"/>
        <v>83844</v>
      </c>
      <c r="P63" s="42">
        <f t="shared" si="8"/>
        <v>5</v>
      </c>
      <c r="T63" s="4" t="e">
        <f>((S63-R63)*Q63)-#REF!</f>
        <v>#REF!</v>
      </c>
      <c r="U63" s="73"/>
      <c r="V63" s="74"/>
    </row>
    <row r="64" spans="1:22" x14ac:dyDescent="0.2">
      <c r="A64" s="20">
        <v>36828</v>
      </c>
      <c r="B64" s="19">
        <f t="shared" si="6"/>
        <v>7</v>
      </c>
      <c r="E64" s="10">
        <f t="shared" si="7"/>
        <v>6</v>
      </c>
      <c r="F64" s="3">
        <v>200</v>
      </c>
      <c r="G64" s="14">
        <v>-227.67</v>
      </c>
      <c r="H64" s="12">
        <v>17.64</v>
      </c>
      <c r="I64" s="1">
        <v>6</v>
      </c>
      <c r="J64" s="4">
        <f t="shared" si="5"/>
        <v>47862</v>
      </c>
      <c r="P64" s="42">
        <f t="shared" si="8"/>
        <v>6</v>
      </c>
      <c r="T64" s="4" t="e">
        <f>((S64-R64)*Q64)-#REF!</f>
        <v>#REF!</v>
      </c>
      <c r="U64" s="73"/>
      <c r="V64" s="74"/>
    </row>
    <row r="65" spans="1:22" x14ac:dyDescent="0.2">
      <c r="A65" s="20">
        <v>36828</v>
      </c>
      <c r="B65" s="19">
        <f t="shared" si="6"/>
        <v>8</v>
      </c>
      <c r="E65" s="10">
        <f t="shared" si="7"/>
        <v>7</v>
      </c>
      <c r="F65" s="3">
        <v>200</v>
      </c>
      <c r="G65" s="14">
        <v>-175.72</v>
      </c>
      <c r="H65" s="12">
        <v>19.88</v>
      </c>
      <c r="I65" s="1">
        <v>6</v>
      </c>
      <c r="J65" s="4">
        <f t="shared" si="5"/>
        <v>37920</v>
      </c>
      <c r="P65" s="42">
        <f t="shared" si="8"/>
        <v>7</v>
      </c>
      <c r="T65" s="4" t="e">
        <f>((S65-R65)*Q65)-#REF!</f>
        <v>#REF!</v>
      </c>
      <c r="U65" s="73"/>
      <c r="V65" s="74"/>
    </row>
    <row r="66" spans="1:22" x14ac:dyDescent="0.2">
      <c r="A66" s="20">
        <v>36828</v>
      </c>
      <c r="B66" s="19">
        <f t="shared" si="6"/>
        <v>9</v>
      </c>
      <c r="E66" s="10">
        <f t="shared" si="7"/>
        <v>8</v>
      </c>
      <c r="F66" s="3">
        <v>200</v>
      </c>
      <c r="G66" s="14">
        <v>-13.76</v>
      </c>
      <c r="H66" s="12">
        <v>26.44</v>
      </c>
      <c r="I66" s="1">
        <v>6</v>
      </c>
      <c r="J66" s="4">
        <f t="shared" si="5"/>
        <v>6840.0000000000009</v>
      </c>
      <c r="P66" s="42">
        <f t="shared" si="8"/>
        <v>8</v>
      </c>
      <c r="Q66" s="69">
        <v>89</v>
      </c>
      <c r="R66" s="1">
        <v>27</v>
      </c>
      <c r="S66" s="1">
        <v>20</v>
      </c>
      <c r="T66" s="4" t="e">
        <f>((S66-R66)*Q66)-#REF!</f>
        <v>#REF!</v>
      </c>
      <c r="U66" s="73"/>
      <c r="V66" s="74"/>
    </row>
    <row r="67" spans="1:22" x14ac:dyDescent="0.2">
      <c r="A67" s="20">
        <v>36828</v>
      </c>
      <c r="B67" s="19">
        <f t="shared" si="6"/>
        <v>10</v>
      </c>
      <c r="E67" s="10">
        <f t="shared" si="7"/>
        <v>9</v>
      </c>
      <c r="F67" s="3">
        <v>117</v>
      </c>
      <c r="G67" s="14">
        <v>-0.23</v>
      </c>
      <c r="H67" s="12">
        <v>26.28</v>
      </c>
      <c r="I67" s="1">
        <v>6</v>
      </c>
      <c r="J67" s="4">
        <f t="shared" si="5"/>
        <v>2399.67</v>
      </c>
      <c r="P67" s="42">
        <f t="shared" si="8"/>
        <v>9</v>
      </c>
      <c r="T67" s="4" t="e">
        <f>((S67-R67)*Q67)-#REF!</f>
        <v>#REF!</v>
      </c>
      <c r="U67" s="73"/>
      <c r="V67" s="74"/>
    </row>
    <row r="68" spans="1:22" x14ac:dyDescent="0.2">
      <c r="A68" s="20">
        <v>36828</v>
      </c>
      <c r="B68" s="19">
        <f t="shared" si="6"/>
        <v>11</v>
      </c>
      <c r="E68" s="10">
        <f t="shared" si="7"/>
        <v>10</v>
      </c>
      <c r="F68" s="3">
        <v>200</v>
      </c>
      <c r="G68" s="14">
        <v>-49.29</v>
      </c>
      <c r="H68" s="12">
        <v>16.940000000000001</v>
      </c>
      <c r="I68" s="1">
        <v>6</v>
      </c>
      <c r="J68" s="4">
        <f t="shared" si="5"/>
        <v>12046</v>
      </c>
      <c r="P68" s="42">
        <f t="shared" si="8"/>
        <v>10</v>
      </c>
      <c r="T68" s="4" t="e">
        <f>((S68-R68)*Q68)-#REF!</f>
        <v>#REF!</v>
      </c>
      <c r="U68" s="73"/>
      <c r="V68" s="74"/>
    </row>
    <row r="69" spans="1:22" x14ac:dyDescent="0.2">
      <c r="A69" s="20">
        <v>36828</v>
      </c>
      <c r="B69" s="19">
        <f t="shared" si="6"/>
        <v>12</v>
      </c>
      <c r="E69" s="10">
        <f t="shared" si="7"/>
        <v>11</v>
      </c>
      <c r="F69" s="3">
        <v>156</v>
      </c>
      <c r="G69" s="14">
        <v>-0.72</v>
      </c>
      <c r="H69" s="12">
        <v>16.96</v>
      </c>
      <c r="I69" s="1">
        <v>6</v>
      </c>
      <c r="J69" s="4">
        <f t="shared" si="5"/>
        <v>1822.08</v>
      </c>
      <c r="P69" s="42">
        <f t="shared" si="8"/>
        <v>11</v>
      </c>
      <c r="T69" s="4" t="e">
        <f>((S69-R69)*Q69)-#REF!</f>
        <v>#REF!</v>
      </c>
      <c r="U69" s="73"/>
      <c r="V69" s="74"/>
    </row>
    <row r="70" spans="1:22" x14ac:dyDescent="0.2">
      <c r="A70" s="20">
        <v>36828</v>
      </c>
      <c r="B70" s="19">
        <f t="shared" si="6"/>
        <v>13</v>
      </c>
      <c r="E70" s="10">
        <f t="shared" si="7"/>
        <v>12</v>
      </c>
      <c r="F70" s="3">
        <v>200</v>
      </c>
      <c r="G70" s="14">
        <v>-9.69</v>
      </c>
      <c r="H70" s="12">
        <v>18.03</v>
      </c>
      <c r="I70" s="1">
        <v>6</v>
      </c>
      <c r="J70" s="4">
        <f t="shared" si="5"/>
        <v>4344</v>
      </c>
      <c r="P70" s="42">
        <f t="shared" si="8"/>
        <v>12</v>
      </c>
      <c r="T70" s="4" t="e">
        <f>((S70-R70)*Q70)-#REF!</f>
        <v>#REF!</v>
      </c>
      <c r="U70" s="73"/>
      <c r="V70" s="74"/>
    </row>
    <row r="71" spans="1:22" x14ac:dyDescent="0.2">
      <c r="A71" s="20">
        <v>36828</v>
      </c>
      <c r="B71" s="19">
        <f t="shared" si="6"/>
        <v>14</v>
      </c>
      <c r="E71" s="10">
        <f t="shared" si="7"/>
        <v>13</v>
      </c>
      <c r="F71" s="3">
        <v>140</v>
      </c>
      <c r="G71" s="14">
        <v>-0.15</v>
      </c>
      <c r="H71" s="12">
        <v>14.93</v>
      </c>
      <c r="I71" s="1">
        <v>6</v>
      </c>
      <c r="J71" s="4">
        <f t="shared" si="5"/>
        <v>1271.2</v>
      </c>
      <c r="P71" s="42">
        <f t="shared" si="8"/>
        <v>13</v>
      </c>
      <c r="T71" s="4" t="e">
        <f>((S71-R71)*Q71)-#REF!</f>
        <v>#REF!</v>
      </c>
      <c r="U71" s="73"/>
      <c r="V71" s="74"/>
    </row>
    <row r="72" spans="1:22" x14ac:dyDescent="0.2">
      <c r="A72" s="20">
        <v>36828</v>
      </c>
      <c r="B72" s="19">
        <f t="shared" si="6"/>
        <v>15</v>
      </c>
      <c r="E72" s="10">
        <f t="shared" si="7"/>
        <v>14</v>
      </c>
      <c r="F72" s="3">
        <v>194</v>
      </c>
      <c r="G72" s="14">
        <v>-0.01</v>
      </c>
      <c r="H72" s="12">
        <v>13.14</v>
      </c>
      <c r="I72" s="1">
        <v>6</v>
      </c>
      <c r="J72" s="4">
        <f t="shared" si="5"/>
        <v>1387.1000000000001</v>
      </c>
      <c r="P72" s="42">
        <f t="shared" si="8"/>
        <v>14</v>
      </c>
      <c r="T72" s="4" t="e">
        <f>((S72-R72)*Q72)-#REF!</f>
        <v>#REF!</v>
      </c>
      <c r="U72" s="73"/>
      <c r="V72" s="74"/>
    </row>
    <row r="73" spans="1:22" x14ac:dyDescent="0.2">
      <c r="A73" s="20">
        <v>36828</v>
      </c>
      <c r="B73" s="19">
        <f t="shared" si="6"/>
        <v>16</v>
      </c>
      <c r="E73" s="10">
        <f t="shared" si="7"/>
        <v>15</v>
      </c>
      <c r="F73" s="3">
        <v>200</v>
      </c>
      <c r="G73" s="14">
        <v>0</v>
      </c>
      <c r="H73" s="12">
        <v>15.64</v>
      </c>
      <c r="I73" s="1">
        <v>6</v>
      </c>
      <c r="J73" s="4">
        <f t="shared" si="5"/>
        <v>1928</v>
      </c>
      <c r="P73" s="42">
        <f t="shared" si="8"/>
        <v>15</v>
      </c>
      <c r="T73" s="4" t="e">
        <f>((S73-R73)*Q73)-#REF!</f>
        <v>#REF!</v>
      </c>
      <c r="U73" s="73"/>
      <c r="V73" s="74"/>
    </row>
    <row r="74" spans="1:22" x14ac:dyDescent="0.2">
      <c r="A74" s="20">
        <v>36828</v>
      </c>
      <c r="B74" s="19">
        <f t="shared" si="6"/>
        <v>17</v>
      </c>
      <c r="E74" s="10">
        <f t="shared" si="7"/>
        <v>16</v>
      </c>
      <c r="F74" s="3">
        <v>166</v>
      </c>
      <c r="G74" s="14">
        <v>-0.01</v>
      </c>
      <c r="H74" s="12">
        <v>17.77</v>
      </c>
      <c r="I74" s="1">
        <v>6</v>
      </c>
      <c r="J74" s="4">
        <f t="shared" si="5"/>
        <v>1955.4800000000002</v>
      </c>
      <c r="P74" s="42">
        <f t="shared" si="8"/>
        <v>16</v>
      </c>
      <c r="T74" s="4" t="e">
        <f>((S74-R74)*Q74)-#REF!</f>
        <v>#REF!</v>
      </c>
      <c r="U74" s="73"/>
      <c r="V74" s="74"/>
    </row>
    <row r="75" spans="1:22" x14ac:dyDescent="0.2">
      <c r="A75" s="20">
        <v>36828</v>
      </c>
      <c r="B75" s="19">
        <f t="shared" si="6"/>
        <v>18</v>
      </c>
      <c r="E75" s="10">
        <f t="shared" si="7"/>
        <v>17</v>
      </c>
      <c r="F75" s="3">
        <v>200</v>
      </c>
      <c r="G75" s="14">
        <v>-9.86</v>
      </c>
      <c r="H75" s="12">
        <v>49.32</v>
      </c>
      <c r="I75" s="1">
        <v>6</v>
      </c>
      <c r="J75" s="4">
        <f t="shared" si="5"/>
        <v>10636</v>
      </c>
      <c r="P75" s="42">
        <f t="shared" si="8"/>
        <v>17</v>
      </c>
      <c r="Q75" s="69">
        <v>25</v>
      </c>
      <c r="R75" s="1">
        <v>49</v>
      </c>
      <c r="S75" s="1">
        <v>20</v>
      </c>
      <c r="T75" s="4" t="e">
        <f>((S75-R75)*Q75)-#REF!</f>
        <v>#REF!</v>
      </c>
      <c r="U75" s="73"/>
      <c r="V75" s="74"/>
    </row>
    <row r="76" spans="1:22" x14ac:dyDescent="0.2">
      <c r="A76" s="20">
        <v>36828</v>
      </c>
      <c r="B76" s="19">
        <f t="shared" si="6"/>
        <v>19</v>
      </c>
      <c r="E76" s="10">
        <f t="shared" si="7"/>
        <v>18</v>
      </c>
      <c r="F76" s="3">
        <v>200</v>
      </c>
      <c r="G76" s="14">
        <v>-10</v>
      </c>
      <c r="H76" s="12">
        <v>19.41</v>
      </c>
      <c r="I76" s="1">
        <v>6</v>
      </c>
      <c r="J76" s="4">
        <f t="shared" si="5"/>
        <v>4682</v>
      </c>
      <c r="P76" s="42">
        <f t="shared" si="8"/>
        <v>18</v>
      </c>
      <c r="T76" s="4" t="e">
        <f>((S76-R76)*Q76)-#REF!</f>
        <v>#REF!</v>
      </c>
      <c r="U76" s="73"/>
      <c r="V76" s="74"/>
    </row>
    <row r="77" spans="1:22" x14ac:dyDescent="0.2">
      <c r="A77" s="20">
        <v>36828</v>
      </c>
      <c r="B77" s="19">
        <f t="shared" si="6"/>
        <v>20</v>
      </c>
      <c r="E77" s="10">
        <f t="shared" si="7"/>
        <v>19</v>
      </c>
      <c r="F77" s="3">
        <v>21</v>
      </c>
      <c r="G77" s="14">
        <v>-0.31</v>
      </c>
      <c r="H77" s="12">
        <v>19.22</v>
      </c>
      <c r="I77" s="1">
        <v>6</v>
      </c>
      <c r="J77" s="4">
        <f t="shared" si="5"/>
        <v>284.12999999999994</v>
      </c>
      <c r="P77" s="42">
        <f t="shared" si="8"/>
        <v>19</v>
      </c>
      <c r="T77" s="4" t="e">
        <f>((S77-R77)*Q77)-#REF!</f>
        <v>#REF!</v>
      </c>
      <c r="U77" s="73"/>
      <c r="V77" s="74"/>
    </row>
    <row r="78" spans="1:22" x14ac:dyDescent="0.2">
      <c r="A78" s="20">
        <v>36828</v>
      </c>
      <c r="B78" s="19">
        <f t="shared" si="6"/>
        <v>21</v>
      </c>
      <c r="E78" s="10">
        <f t="shared" si="7"/>
        <v>20</v>
      </c>
      <c r="F78" s="3">
        <v>200</v>
      </c>
      <c r="G78" s="14">
        <v>-9.77</v>
      </c>
      <c r="H78" s="12">
        <v>22</v>
      </c>
      <c r="I78" s="1">
        <v>6</v>
      </c>
      <c r="J78" s="4">
        <f t="shared" si="5"/>
        <v>5154</v>
      </c>
      <c r="P78" s="42">
        <f t="shared" si="8"/>
        <v>20</v>
      </c>
      <c r="T78" s="4" t="e">
        <f>((S78-R78)*Q78)-#REF!</f>
        <v>#REF!</v>
      </c>
      <c r="U78" s="73"/>
      <c r="V78" s="74"/>
    </row>
    <row r="79" spans="1:22" x14ac:dyDescent="0.2">
      <c r="A79" s="20">
        <v>36828</v>
      </c>
      <c r="B79" s="19">
        <f t="shared" si="6"/>
        <v>22</v>
      </c>
      <c r="E79" s="10">
        <f t="shared" si="7"/>
        <v>21</v>
      </c>
      <c r="F79" s="3">
        <v>149</v>
      </c>
      <c r="G79" s="14">
        <v>-0.15</v>
      </c>
      <c r="H79" s="12">
        <v>20.64</v>
      </c>
      <c r="I79" s="1">
        <v>6</v>
      </c>
      <c r="J79" s="4">
        <f t="shared" si="5"/>
        <v>2203.71</v>
      </c>
      <c r="P79" s="42">
        <f t="shared" si="8"/>
        <v>21</v>
      </c>
      <c r="T79" s="4" t="e">
        <f>((S79-R79)*Q79)-#REF!</f>
        <v>#REF!</v>
      </c>
      <c r="U79" s="73"/>
      <c r="V79" s="74"/>
    </row>
    <row r="80" spans="1:22" x14ac:dyDescent="0.2">
      <c r="A80" s="20">
        <v>36828</v>
      </c>
      <c r="B80" s="19">
        <f t="shared" si="6"/>
        <v>23</v>
      </c>
      <c r="E80" s="10">
        <f t="shared" si="7"/>
        <v>22</v>
      </c>
      <c r="F80" s="3">
        <v>0</v>
      </c>
      <c r="G80" s="14">
        <v>0</v>
      </c>
      <c r="H80" s="12">
        <v>18.940000000000001</v>
      </c>
      <c r="I80" s="1">
        <v>6</v>
      </c>
      <c r="J80" s="4">
        <f t="shared" si="5"/>
        <v>0</v>
      </c>
      <c r="P80" s="42">
        <f t="shared" si="8"/>
        <v>22</v>
      </c>
      <c r="T80" s="4" t="e">
        <f>((S80-R80)*Q80)-#REF!</f>
        <v>#REF!</v>
      </c>
      <c r="U80" s="73"/>
      <c r="V80" s="74"/>
    </row>
    <row r="81" spans="1:22" x14ac:dyDescent="0.2">
      <c r="A81" s="20">
        <v>36828</v>
      </c>
      <c r="B81" s="19">
        <f t="shared" si="6"/>
        <v>24</v>
      </c>
      <c r="E81" s="10">
        <f t="shared" si="7"/>
        <v>23</v>
      </c>
      <c r="F81" s="3">
        <v>110</v>
      </c>
      <c r="G81" s="14">
        <v>17.48</v>
      </c>
      <c r="H81" s="12">
        <v>17.03</v>
      </c>
      <c r="I81" s="1">
        <v>6</v>
      </c>
      <c r="J81" s="4">
        <f t="shared" si="5"/>
        <v>-709.49999999999989</v>
      </c>
      <c r="P81" s="42">
        <f t="shared" si="8"/>
        <v>23</v>
      </c>
      <c r="T81" s="4" t="e">
        <f>((S81-R81)*Q81)-#REF!</f>
        <v>#REF!</v>
      </c>
      <c r="U81" s="73"/>
      <c r="V81" s="74"/>
    </row>
    <row r="82" spans="1:22" x14ac:dyDescent="0.2">
      <c r="A82" s="20"/>
      <c r="H82" s="12"/>
      <c r="J82" s="97">
        <f>SUM(J58:J81)</f>
        <v>342780.74</v>
      </c>
      <c r="Q82" s="10">
        <f>SUM(Q58:Q81)</f>
        <v>114</v>
      </c>
      <c r="T82" s="48" t="e">
        <f>SUM(T58:T81)</f>
        <v>#REF!</v>
      </c>
      <c r="U82" s="73"/>
      <c r="V82" s="74"/>
    </row>
    <row r="83" spans="1:22" x14ac:dyDescent="0.2">
      <c r="A83" s="20"/>
      <c r="H83" s="12"/>
      <c r="J83" s="98"/>
      <c r="U83" s="73"/>
      <c r="V83" s="74"/>
    </row>
    <row r="84" spans="1:22" x14ac:dyDescent="0.2">
      <c r="A84" s="20"/>
      <c r="H84" s="12"/>
      <c r="U84" s="73"/>
      <c r="V84" s="74"/>
    </row>
    <row r="85" spans="1:22" x14ac:dyDescent="0.2">
      <c r="U85" s="73"/>
      <c r="V85" s="74"/>
    </row>
    <row r="86" spans="1:22" x14ac:dyDescent="0.2">
      <c r="A86" s="20">
        <v>36829</v>
      </c>
      <c r="E86" s="10">
        <v>0</v>
      </c>
      <c r="F86" s="3">
        <v>138</v>
      </c>
      <c r="G86" s="14">
        <v>0.01</v>
      </c>
      <c r="H86" s="12">
        <v>13.62</v>
      </c>
      <c r="I86" s="1">
        <v>6</v>
      </c>
      <c r="J86" s="4">
        <f t="shared" ref="J86:J109" si="9">(G86-I86+H86)*F86</f>
        <v>1052.9399999999998</v>
      </c>
      <c r="U86" s="75"/>
      <c r="V86" s="74"/>
    </row>
    <row r="87" spans="1:22" x14ac:dyDescent="0.2">
      <c r="A87" s="20">
        <v>36829</v>
      </c>
      <c r="E87" s="10">
        <f>E86+1</f>
        <v>1</v>
      </c>
      <c r="F87" s="3">
        <v>0</v>
      </c>
      <c r="G87" s="14">
        <v>0</v>
      </c>
      <c r="H87" s="12">
        <v>14.73</v>
      </c>
      <c r="I87" s="1">
        <v>6</v>
      </c>
      <c r="J87" s="4">
        <f t="shared" si="9"/>
        <v>0</v>
      </c>
      <c r="U87" s="75"/>
      <c r="V87" s="74"/>
    </row>
    <row r="88" spans="1:22" x14ac:dyDescent="0.2">
      <c r="A88" s="20">
        <v>36829</v>
      </c>
      <c r="E88" s="10">
        <f t="shared" ref="E88:E109" si="10">E87+1</f>
        <v>2</v>
      </c>
      <c r="F88" s="3">
        <v>200</v>
      </c>
      <c r="G88" s="14">
        <v>-49.06</v>
      </c>
      <c r="H88" s="12">
        <v>14.43</v>
      </c>
      <c r="I88" s="1">
        <v>6</v>
      </c>
      <c r="J88" s="4">
        <f>IF(G88&gt;0,(H88-G88-I88)*F88,(H88+(-G88)-I88)*F88)</f>
        <v>11498</v>
      </c>
      <c r="U88" s="75"/>
      <c r="V88" s="74"/>
    </row>
    <row r="89" spans="1:22" x14ac:dyDescent="0.2">
      <c r="A89" s="20">
        <v>36829</v>
      </c>
      <c r="E89" s="10">
        <f t="shared" si="10"/>
        <v>3</v>
      </c>
      <c r="F89" s="3">
        <v>198</v>
      </c>
      <c r="G89" s="14">
        <v>0.73</v>
      </c>
      <c r="H89" s="12">
        <v>15.41</v>
      </c>
      <c r="I89" s="1">
        <v>6</v>
      </c>
      <c r="J89" s="4">
        <f t="shared" si="9"/>
        <v>2007.72</v>
      </c>
      <c r="U89" s="75"/>
      <c r="V89" s="74"/>
    </row>
    <row r="90" spans="1:22" x14ac:dyDescent="0.2">
      <c r="A90" s="20">
        <v>36829</v>
      </c>
      <c r="E90" s="10">
        <f t="shared" si="10"/>
        <v>4</v>
      </c>
      <c r="F90" s="3">
        <v>155</v>
      </c>
      <c r="G90" s="14">
        <v>0.01</v>
      </c>
      <c r="H90" s="12">
        <v>15.54</v>
      </c>
      <c r="I90" s="1">
        <v>6</v>
      </c>
      <c r="J90" s="4">
        <f t="shared" si="9"/>
        <v>1480.2499999999998</v>
      </c>
      <c r="U90" s="75"/>
      <c r="V90" s="74"/>
    </row>
    <row r="91" spans="1:22" x14ac:dyDescent="0.2">
      <c r="A91" s="20">
        <v>36829</v>
      </c>
      <c r="E91" s="10">
        <f t="shared" si="10"/>
        <v>5</v>
      </c>
      <c r="F91" s="3">
        <v>155</v>
      </c>
      <c r="G91" s="14">
        <v>-48.86</v>
      </c>
      <c r="H91" s="12">
        <v>24.97</v>
      </c>
      <c r="I91" s="1">
        <v>6</v>
      </c>
      <c r="J91" s="4">
        <f>IF(G91&gt;0,(H91-G91-I91)*F91,(H91+(-G91)-I91)*F91)</f>
        <v>10513.65</v>
      </c>
      <c r="U91" s="75"/>
      <c r="V91" s="74"/>
    </row>
    <row r="92" spans="1:22" x14ac:dyDescent="0.2">
      <c r="A92" s="20">
        <v>36829</v>
      </c>
      <c r="E92" s="10">
        <f t="shared" si="10"/>
        <v>6</v>
      </c>
      <c r="F92" s="3">
        <v>0</v>
      </c>
      <c r="G92" s="14">
        <v>0</v>
      </c>
      <c r="H92" s="14">
        <v>63.95</v>
      </c>
      <c r="I92" s="1">
        <v>6</v>
      </c>
      <c r="J92" s="4">
        <f t="shared" si="9"/>
        <v>0</v>
      </c>
      <c r="U92" s="75"/>
      <c r="V92" s="74"/>
    </row>
    <row r="93" spans="1:22" x14ac:dyDescent="0.2">
      <c r="A93" s="20">
        <v>36829</v>
      </c>
      <c r="E93" s="10">
        <f t="shared" si="10"/>
        <v>7</v>
      </c>
      <c r="F93" s="3">
        <v>0</v>
      </c>
      <c r="G93" s="14">
        <v>0</v>
      </c>
      <c r="H93" s="14">
        <v>59.01</v>
      </c>
      <c r="I93" s="1">
        <v>6</v>
      </c>
      <c r="J93" s="4">
        <f t="shared" si="9"/>
        <v>0</v>
      </c>
      <c r="U93" s="75"/>
      <c r="V93" s="74"/>
    </row>
    <row r="94" spans="1:22" x14ac:dyDescent="0.2">
      <c r="A94" s="20">
        <v>36829</v>
      </c>
      <c r="E94" s="10">
        <f t="shared" si="10"/>
        <v>8</v>
      </c>
      <c r="F94" s="3">
        <v>0</v>
      </c>
      <c r="G94" s="14">
        <v>0</v>
      </c>
      <c r="H94" s="14">
        <v>39.619999999999997</v>
      </c>
      <c r="I94" s="1">
        <v>6</v>
      </c>
      <c r="J94" s="4">
        <f t="shared" si="9"/>
        <v>0</v>
      </c>
      <c r="U94" s="75"/>
      <c r="V94" s="74"/>
    </row>
    <row r="95" spans="1:22" x14ac:dyDescent="0.2">
      <c r="A95" s="20">
        <v>36829</v>
      </c>
      <c r="E95" s="10">
        <f t="shared" si="10"/>
        <v>9</v>
      </c>
      <c r="F95" s="3">
        <v>0</v>
      </c>
      <c r="G95" s="14">
        <v>0</v>
      </c>
      <c r="H95" s="14">
        <v>17.86</v>
      </c>
      <c r="I95" s="1">
        <v>6</v>
      </c>
      <c r="J95" s="4">
        <f t="shared" si="9"/>
        <v>0</v>
      </c>
      <c r="U95" s="75"/>
      <c r="V95" s="74"/>
    </row>
    <row r="96" spans="1:22" x14ac:dyDescent="0.2">
      <c r="A96" s="20">
        <v>36829</v>
      </c>
      <c r="E96" s="10">
        <f t="shared" si="10"/>
        <v>10</v>
      </c>
      <c r="F96" s="3">
        <v>0</v>
      </c>
      <c r="G96" s="14">
        <v>0</v>
      </c>
      <c r="H96" s="14">
        <v>21.26</v>
      </c>
      <c r="I96" s="1">
        <v>6</v>
      </c>
      <c r="J96" s="4">
        <f t="shared" si="9"/>
        <v>0</v>
      </c>
      <c r="U96" s="75"/>
      <c r="V96" s="74"/>
    </row>
    <row r="97" spans="1:22" x14ac:dyDescent="0.2">
      <c r="A97" s="20">
        <v>36829</v>
      </c>
      <c r="E97" s="10">
        <f t="shared" si="10"/>
        <v>11</v>
      </c>
      <c r="F97" s="3">
        <v>0</v>
      </c>
      <c r="G97" s="14">
        <v>0</v>
      </c>
      <c r="H97" s="14">
        <v>34.33</v>
      </c>
      <c r="I97" s="1">
        <v>6</v>
      </c>
      <c r="J97" s="4">
        <f t="shared" si="9"/>
        <v>0</v>
      </c>
      <c r="U97" s="75"/>
      <c r="V97" s="74"/>
    </row>
    <row r="98" spans="1:22" x14ac:dyDescent="0.2">
      <c r="A98" s="20">
        <v>36829</v>
      </c>
      <c r="E98" s="10">
        <f t="shared" si="10"/>
        <v>12</v>
      </c>
      <c r="F98" s="3">
        <v>86</v>
      </c>
      <c r="G98" s="14">
        <v>0</v>
      </c>
      <c r="H98" s="12">
        <v>30.04</v>
      </c>
      <c r="I98" s="1">
        <v>6</v>
      </c>
      <c r="J98" s="4">
        <f t="shared" si="9"/>
        <v>2067.44</v>
      </c>
      <c r="U98" s="75"/>
      <c r="V98" s="74"/>
    </row>
    <row r="99" spans="1:22" x14ac:dyDescent="0.2">
      <c r="A99" s="20">
        <v>36829</v>
      </c>
      <c r="E99" s="10">
        <f t="shared" si="10"/>
        <v>13</v>
      </c>
      <c r="F99" s="3">
        <v>200</v>
      </c>
      <c r="G99" s="14">
        <v>-19.77</v>
      </c>
      <c r="H99" s="12">
        <v>19.809999999999999</v>
      </c>
      <c r="I99" s="1">
        <v>6</v>
      </c>
      <c r="J99" s="4">
        <f>IF(G99&gt;0,(H99-G99-I99)*F99,(H99+(-G99)-I99)*F99)</f>
        <v>6716</v>
      </c>
      <c r="U99" s="75"/>
      <c r="V99" s="74"/>
    </row>
    <row r="100" spans="1:22" x14ac:dyDescent="0.2">
      <c r="A100" s="20">
        <v>36829</v>
      </c>
      <c r="E100" s="10">
        <f t="shared" si="10"/>
        <v>14</v>
      </c>
      <c r="F100" s="3">
        <v>200</v>
      </c>
      <c r="G100" s="14">
        <v>-3.19</v>
      </c>
      <c r="H100" s="12">
        <v>20.84</v>
      </c>
      <c r="I100" s="1">
        <v>6</v>
      </c>
      <c r="J100" s="4">
        <f>IF(G100&gt;0,(H100-G100-I100)*F100,(H100+(-G100)-I100)*F100)</f>
        <v>3606</v>
      </c>
      <c r="U100" s="75"/>
      <c r="V100" s="74"/>
    </row>
    <row r="101" spans="1:22" x14ac:dyDescent="0.2">
      <c r="A101" s="20">
        <v>36829</v>
      </c>
      <c r="E101" s="10">
        <f t="shared" si="10"/>
        <v>15</v>
      </c>
      <c r="F101" s="3">
        <v>200</v>
      </c>
      <c r="G101" s="14">
        <v>-3</v>
      </c>
      <c r="H101" s="12">
        <v>20.53</v>
      </c>
      <c r="I101" s="1">
        <v>6</v>
      </c>
      <c r="J101" s="4">
        <f>IF(G101&gt;0,(H101-G101-I101)*F101,(H101+(-G101)-I101)*F101)</f>
        <v>3506</v>
      </c>
      <c r="U101" s="75"/>
      <c r="V101" s="74"/>
    </row>
    <row r="102" spans="1:22" x14ac:dyDescent="0.2">
      <c r="A102" s="20">
        <v>36829</v>
      </c>
      <c r="E102" s="10">
        <f t="shared" si="10"/>
        <v>16</v>
      </c>
      <c r="F102" s="3">
        <v>200</v>
      </c>
      <c r="G102" s="14">
        <v>-3</v>
      </c>
      <c r="H102" s="12">
        <v>24.36</v>
      </c>
      <c r="I102" s="1">
        <v>6</v>
      </c>
      <c r="J102" s="4">
        <f>IF(G102&gt;0,(H102-G102-I102)*F102,(H102+(-G102)-I102)*F102)</f>
        <v>4272</v>
      </c>
      <c r="U102" s="75"/>
      <c r="V102" s="74"/>
    </row>
    <row r="103" spans="1:22" x14ac:dyDescent="0.2">
      <c r="A103" s="20">
        <v>36829</v>
      </c>
      <c r="E103" s="10">
        <f t="shared" si="10"/>
        <v>17</v>
      </c>
      <c r="F103" s="3">
        <v>0</v>
      </c>
      <c r="G103" s="14">
        <v>0</v>
      </c>
      <c r="H103" s="12">
        <v>80.739999999999995</v>
      </c>
      <c r="I103" s="1">
        <v>6</v>
      </c>
      <c r="J103" s="4">
        <f t="shared" si="9"/>
        <v>0</v>
      </c>
      <c r="U103" s="75"/>
      <c r="V103" s="74"/>
    </row>
    <row r="104" spans="1:22" x14ac:dyDescent="0.2">
      <c r="A104" s="20">
        <v>36829</v>
      </c>
      <c r="E104" s="10">
        <f t="shared" si="10"/>
        <v>18</v>
      </c>
      <c r="F104" s="3">
        <v>0</v>
      </c>
      <c r="G104" s="14">
        <v>0</v>
      </c>
      <c r="H104" s="12">
        <v>49.99</v>
      </c>
      <c r="I104" s="1">
        <v>6</v>
      </c>
      <c r="J104" s="4">
        <f t="shared" si="9"/>
        <v>0</v>
      </c>
      <c r="U104" s="75"/>
      <c r="V104" s="74"/>
    </row>
    <row r="105" spans="1:22" x14ac:dyDescent="0.2">
      <c r="A105" s="20">
        <v>36829</v>
      </c>
      <c r="E105" s="10">
        <f>E104+1</f>
        <v>19</v>
      </c>
      <c r="F105" s="3">
        <v>200</v>
      </c>
      <c r="G105" s="14">
        <v>0.55000000000000004</v>
      </c>
      <c r="H105" s="12">
        <v>55.57</v>
      </c>
      <c r="I105" s="1">
        <v>6</v>
      </c>
      <c r="J105" s="4">
        <f t="shared" si="9"/>
        <v>10024</v>
      </c>
      <c r="U105" s="75"/>
      <c r="V105" s="74"/>
    </row>
    <row r="106" spans="1:22" x14ac:dyDescent="0.2">
      <c r="A106" s="20">
        <v>36829</v>
      </c>
      <c r="E106" s="10">
        <f t="shared" si="10"/>
        <v>20</v>
      </c>
      <c r="F106" s="3">
        <v>200</v>
      </c>
      <c r="G106" s="14">
        <v>0</v>
      </c>
      <c r="H106" s="12">
        <v>58.12</v>
      </c>
      <c r="I106" s="1">
        <v>6</v>
      </c>
      <c r="J106" s="4">
        <f t="shared" si="9"/>
        <v>10424</v>
      </c>
      <c r="U106" s="75"/>
      <c r="V106" s="74"/>
    </row>
    <row r="107" spans="1:22" x14ac:dyDescent="0.2">
      <c r="A107" s="20">
        <v>36829</v>
      </c>
      <c r="E107" s="10">
        <f t="shared" si="10"/>
        <v>21</v>
      </c>
      <c r="F107" s="3">
        <v>0</v>
      </c>
      <c r="G107" s="14">
        <v>0</v>
      </c>
      <c r="H107" s="12">
        <v>37.14</v>
      </c>
      <c r="I107" s="1">
        <v>6</v>
      </c>
      <c r="J107" s="4">
        <f t="shared" si="9"/>
        <v>0</v>
      </c>
      <c r="U107" s="75"/>
      <c r="V107" s="74"/>
    </row>
    <row r="108" spans="1:22" x14ac:dyDescent="0.2">
      <c r="A108" s="20">
        <v>36829</v>
      </c>
      <c r="E108" s="10">
        <f t="shared" si="10"/>
        <v>22</v>
      </c>
      <c r="F108" s="3">
        <v>0</v>
      </c>
      <c r="G108" s="14">
        <v>0</v>
      </c>
      <c r="H108" s="12">
        <v>20.54</v>
      </c>
      <c r="I108" s="1">
        <v>6</v>
      </c>
      <c r="J108" s="4">
        <f t="shared" si="9"/>
        <v>0</v>
      </c>
      <c r="U108" s="75"/>
      <c r="V108" s="74"/>
    </row>
    <row r="109" spans="1:22" x14ac:dyDescent="0.2">
      <c r="A109" s="20">
        <v>36829</v>
      </c>
      <c r="E109" s="10">
        <f t="shared" si="10"/>
        <v>23</v>
      </c>
      <c r="F109" s="3">
        <v>0</v>
      </c>
      <c r="G109" s="14">
        <v>0</v>
      </c>
      <c r="H109" s="12">
        <v>16.760000000000002</v>
      </c>
      <c r="I109" s="1">
        <v>6</v>
      </c>
      <c r="J109" s="4">
        <f t="shared" si="9"/>
        <v>0</v>
      </c>
      <c r="U109" s="75"/>
      <c r="V109" s="74"/>
    </row>
    <row r="110" spans="1:22" x14ac:dyDescent="0.2">
      <c r="J110" s="97">
        <f>SUM(J86:J109)</f>
        <v>67168</v>
      </c>
      <c r="U110" s="75"/>
      <c r="V110" s="74"/>
    </row>
    <row r="111" spans="1:22" x14ac:dyDescent="0.2">
      <c r="U111" s="75"/>
      <c r="V111" s="74"/>
    </row>
    <row r="112" spans="1:22" x14ac:dyDescent="0.2">
      <c r="A112" s="20">
        <v>36830</v>
      </c>
      <c r="E112" s="10">
        <v>0</v>
      </c>
      <c r="H112" s="14">
        <v>18.149999999999999</v>
      </c>
      <c r="U112" s="75"/>
      <c r="V112" s="74"/>
    </row>
    <row r="113" spans="1:22" x14ac:dyDescent="0.2">
      <c r="A113" s="20">
        <v>36830</v>
      </c>
      <c r="E113" s="10">
        <v>1</v>
      </c>
      <c r="H113" s="14">
        <v>16.399999999999999</v>
      </c>
      <c r="U113" s="75"/>
      <c r="V113" s="74"/>
    </row>
    <row r="114" spans="1:22" x14ac:dyDescent="0.2">
      <c r="A114" s="20">
        <v>36830</v>
      </c>
      <c r="E114" s="10">
        <f>E113+1</f>
        <v>2</v>
      </c>
      <c r="H114" s="14">
        <v>14.25</v>
      </c>
      <c r="U114" s="75"/>
      <c r="V114" s="74"/>
    </row>
    <row r="115" spans="1:22" x14ac:dyDescent="0.2">
      <c r="A115" s="20">
        <v>36830</v>
      </c>
      <c r="E115" s="10">
        <f t="shared" ref="E115:E121" si="11">E114+1</f>
        <v>3</v>
      </c>
      <c r="H115" s="14">
        <v>14.72</v>
      </c>
      <c r="U115" s="75"/>
      <c r="V115" s="74"/>
    </row>
    <row r="116" spans="1:22" x14ac:dyDescent="0.2">
      <c r="A116" s="20">
        <v>36830</v>
      </c>
      <c r="E116" s="10">
        <f t="shared" si="11"/>
        <v>4</v>
      </c>
      <c r="H116" s="14">
        <v>16.43</v>
      </c>
      <c r="U116" s="75"/>
      <c r="V116" s="74"/>
    </row>
    <row r="117" spans="1:22" x14ac:dyDescent="0.2">
      <c r="A117" s="20">
        <v>36830</v>
      </c>
      <c r="E117" s="10">
        <f t="shared" si="11"/>
        <v>5</v>
      </c>
      <c r="H117" s="14">
        <v>37.380000000000003</v>
      </c>
      <c r="U117" s="75"/>
      <c r="V117" s="74"/>
    </row>
    <row r="118" spans="1:22" x14ac:dyDescent="0.2">
      <c r="A118" s="20">
        <v>36830</v>
      </c>
      <c r="E118" s="10">
        <f t="shared" si="11"/>
        <v>6</v>
      </c>
      <c r="H118" s="14">
        <v>30.7</v>
      </c>
      <c r="U118" s="75"/>
      <c r="V118" s="74"/>
    </row>
    <row r="119" spans="1:22" x14ac:dyDescent="0.2">
      <c r="A119" s="20">
        <v>36830</v>
      </c>
      <c r="E119" s="10">
        <f t="shared" si="11"/>
        <v>7</v>
      </c>
      <c r="H119" s="14">
        <v>41.09</v>
      </c>
      <c r="U119" s="75"/>
      <c r="V119" s="74"/>
    </row>
    <row r="120" spans="1:22" x14ac:dyDescent="0.2">
      <c r="A120" s="20">
        <v>36830</v>
      </c>
      <c r="E120" s="10">
        <f t="shared" si="11"/>
        <v>8</v>
      </c>
      <c r="H120" s="14">
        <v>22.96</v>
      </c>
      <c r="U120" s="75"/>
      <c r="V120" s="74"/>
    </row>
    <row r="121" spans="1:22" x14ac:dyDescent="0.2">
      <c r="A121" s="20">
        <v>36830</v>
      </c>
      <c r="E121" s="10">
        <f t="shared" si="11"/>
        <v>9</v>
      </c>
      <c r="H121" s="14">
        <v>26.46</v>
      </c>
      <c r="U121" s="75"/>
      <c r="V121" s="74"/>
    </row>
    <row r="122" spans="1:22" x14ac:dyDescent="0.2">
      <c r="A122" s="20">
        <v>36830</v>
      </c>
      <c r="E122" s="10">
        <v>10</v>
      </c>
      <c r="F122" s="3">
        <v>58</v>
      </c>
      <c r="G122" s="14">
        <v>0</v>
      </c>
      <c r="H122" s="14">
        <v>64.66</v>
      </c>
      <c r="I122" s="1">
        <v>6</v>
      </c>
      <c r="J122" s="4">
        <f t="shared" ref="J122:J135" si="12">IF(G122&gt;0,(H122-G122-I122)*F122,(H122+(-G122)-I122)*F122)</f>
        <v>3402.2799999999997</v>
      </c>
      <c r="U122" s="75"/>
      <c r="V122" s="74"/>
    </row>
    <row r="123" spans="1:22" x14ac:dyDescent="0.2">
      <c r="A123" s="20">
        <v>36830</v>
      </c>
      <c r="E123" s="10">
        <v>11</v>
      </c>
      <c r="F123" s="3">
        <v>0</v>
      </c>
      <c r="G123" s="14">
        <v>0</v>
      </c>
      <c r="H123" s="14">
        <v>33.61</v>
      </c>
      <c r="I123" s="1">
        <v>6</v>
      </c>
      <c r="J123" s="4">
        <f t="shared" si="12"/>
        <v>0</v>
      </c>
      <c r="U123" s="75"/>
      <c r="V123" s="74"/>
    </row>
    <row r="124" spans="1:22" x14ac:dyDescent="0.2">
      <c r="A124" s="20">
        <v>36830</v>
      </c>
      <c r="E124" s="10">
        <v>12</v>
      </c>
      <c r="F124" s="3">
        <v>0</v>
      </c>
      <c r="G124" s="14">
        <v>0</v>
      </c>
      <c r="H124" s="14">
        <v>53.26</v>
      </c>
      <c r="I124" s="1">
        <v>6</v>
      </c>
      <c r="J124" s="4">
        <f t="shared" si="12"/>
        <v>0</v>
      </c>
      <c r="U124" s="75"/>
      <c r="V124" s="74"/>
    </row>
    <row r="125" spans="1:22" x14ac:dyDescent="0.2">
      <c r="A125" s="20">
        <v>36830</v>
      </c>
      <c r="E125" s="10">
        <v>13</v>
      </c>
      <c r="F125" s="3">
        <v>200</v>
      </c>
      <c r="G125" s="14">
        <v>0.47</v>
      </c>
      <c r="H125" s="14">
        <v>34.61</v>
      </c>
      <c r="I125" s="1">
        <v>6</v>
      </c>
      <c r="J125" s="4">
        <f t="shared" si="12"/>
        <v>5628</v>
      </c>
      <c r="U125" s="75"/>
      <c r="V125" s="74"/>
    </row>
    <row r="126" spans="1:22" x14ac:dyDescent="0.2">
      <c r="A126" s="20">
        <v>36830</v>
      </c>
      <c r="E126" s="10">
        <v>14</v>
      </c>
      <c r="F126" s="3">
        <v>200</v>
      </c>
      <c r="G126" s="14">
        <v>0.99</v>
      </c>
      <c r="H126" s="14">
        <v>20.88</v>
      </c>
      <c r="I126" s="1">
        <v>6</v>
      </c>
      <c r="J126" s="4">
        <f t="shared" si="12"/>
        <v>2778</v>
      </c>
      <c r="U126" s="75"/>
      <c r="V126" s="74"/>
    </row>
    <row r="127" spans="1:22" x14ac:dyDescent="0.2">
      <c r="A127" s="20">
        <v>36830</v>
      </c>
      <c r="E127" s="10">
        <v>15</v>
      </c>
      <c r="F127" s="3">
        <v>100</v>
      </c>
      <c r="G127" s="14">
        <v>9.84</v>
      </c>
      <c r="H127" s="14">
        <v>20.46</v>
      </c>
      <c r="I127" s="1">
        <v>6</v>
      </c>
      <c r="J127" s="4">
        <f t="shared" si="12"/>
        <v>462.00000000000011</v>
      </c>
      <c r="U127" s="75"/>
      <c r="V127" s="74"/>
    </row>
    <row r="128" spans="1:22" x14ac:dyDescent="0.2">
      <c r="A128" s="20">
        <v>36830</v>
      </c>
      <c r="E128" s="10">
        <v>16</v>
      </c>
      <c r="F128" s="3">
        <v>200</v>
      </c>
      <c r="G128" s="14">
        <v>5.08</v>
      </c>
      <c r="H128" s="14">
        <v>20.39</v>
      </c>
      <c r="I128" s="1">
        <v>6</v>
      </c>
      <c r="J128" s="4">
        <f t="shared" si="12"/>
        <v>1862</v>
      </c>
      <c r="U128" s="75"/>
      <c r="V128" s="74"/>
    </row>
    <row r="129" spans="1:22" x14ac:dyDescent="0.2">
      <c r="A129" s="20">
        <v>36830</v>
      </c>
      <c r="E129" s="10">
        <v>17</v>
      </c>
      <c r="F129" s="3">
        <v>0</v>
      </c>
      <c r="G129" s="14">
        <v>0</v>
      </c>
      <c r="H129" s="14">
        <v>52.36</v>
      </c>
      <c r="I129" s="1">
        <v>6</v>
      </c>
      <c r="J129" s="4">
        <f t="shared" si="12"/>
        <v>0</v>
      </c>
      <c r="U129" s="75"/>
      <c r="V129" s="74"/>
    </row>
    <row r="130" spans="1:22" x14ac:dyDescent="0.2">
      <c r="A130" s="20">
        <v>36830</v>
      </c>
      <c r="E130" s="10">
        <v>18</v>
      </c>
      <c r="F130" s="3">
        <v>0</v>
      </c>
      <c r="G130" s="14">
        <v>0</v>
      </c>
      <c r="H130" s="14">
        <v>28.79</v>
      </c>
      <c r="I130" s="1">
        <v>6</v>
      </c>
      <c r="J130" s="4">
        <f t="shared" si="12"/>
        <v>0</v>
      </c>
      <c r="U130" s="75"/>
      <c r="V130" s="74"/>
    </row>
    <row r="131" spans="1:22" x14ac:dyDescent="0.2">
      <c r="A131" s="20">
        <v>36830</v>
      </c>
      <c r="E131" s="10">
        <v>19</v>
      </c>
      <c r="F131" s="3">
        <v>0</v>
      </c>
      <c r="G131" s="14">
        <v>0</v>
      </c>
      <c r="H131" s="14">
        <v>23.25</v>
      </c>
      <c r="I131" s="1">
        <v>6</v>
      </c>
      <c r="J131" s="4">
        <f t="shared" si="12"/>
        <v>0</v>
      </c>
      <c r="U131" s="75"/>
      <c r="V131" s="74"/>
    </row>
    <row r="132" spans="1:22" x14ac:dyDescent="0.2">
      <c r="A132" s="20">
        <v>36830</v>
      </c>
      <c r="E132" s="10">
        <v>20</v>
      </c>
      <c r="F132" s="3">
        <v>0</v>
      </c>
      <c r="G132" s="14">
        <v>0</v>
      </c>
      <c r="H132" s="14">
        <v>67.930000000000007</v>
      </c>
      <c r="I132" s="1">
        <v>6</v>
      </c>
      <c r="J132" s="4">
        <f t="shared" si="12"/>
        <v>0</v>
      </c>
      <c r="U132" s="75"/>
      <c r="V132" s="74"/>
    </row>
    <row r="133" spans="1:22" x14ac:dyDescent="0.2">
      <c r="A133" s="20">
        <v>36830</v>
      </c>
      <c r="E133" s="10">
        <v>21</v>
      </c>
      <c r="F133" s="3">
        <v>0</v>
      </c>
      <c r="G133" s="14">
        <v>0</v>
      </c>
      <c r="H133" s="14">
        <v>22.43</v>
      </c>
      <c r="I133" s="1">
        <v>6</v>
      </c>
      <c r="J133" s="4">
        <f t="shared" si="12"/>
        <v>0</v>
      </c>
      <c r="U133" s="75"/>
      <c r="V133" s="74"/>
    </row>
    <row r="134" spans="1:22" x14ac:dyDescent="0.2">
      <c r="A134" s="20">
        <v>36830</v>
      </c>
      <c r="E134" s="10">
        <v>22</v>
      </c>
      <c r="F134" s="3">
        <v>0</v>
      </c>
      <c r="G134" s="14">
        <v>0</v>
      </c>
      <c r="H134" s="14">
        <v>18.670000000000002</v>
      </c>
      <c r="I134" s="1">
        <v>6</v>
      </c>
      <c r="J134" s="4">
        <f t="shared" si="12"/>
        <v>0</v>
      </c>
      <c r="U134" s="75"/>
      <c r="V134" s="74"/>
    </row>
    <row r="135" spans="1:22" x14ac:dyDescent="0.2">
      <c r="A135" s="20">
        <v>36830</v>
      </c>
      <c r="E135" s="10">
        <v>23</v>
      </c>
      <c r="F135" s="3">
        <v>0</v>
      </c>
      <c r="G135" s="14">
        <v>0</v>
      </c>
      <c r="H135" s="14">
        <v>18.07</v>
      </c>
      <c r="I135" s="1">
        <v>6</v>
      </c>
      <c r="J135" s="4">
        <f t="shared" si="12"/>
        <v>0</v>
      </c>
      <c r="U135" s="75"/>
      <c r="V135" s="74"/>
    </row>
    <row r="136" spans="1:22" x14ac:dyDescent="0.2">
      <c r="J136" s="97">
        <f>SUM(J122:J135)</f>
        <v>14132.279999999999</v>
      </c>
      <c r="U136" s="75"/>
      <c r="V136" s="74"/>
    </row>
    <row r="137" spans="1:22" x14ac:dyDescent="0.2">
      <c r="U137" s="75"/>
      <c r="V137" s="74"/>
    </row>
    <row r="138" spans="1:22" x14ac:dyDescent="0.2">
      <c r="U138" s="75"/>
      <c r="V138" s="74"/>
    </row>
    <row r="139" spans="1:22" ht="13.5" thickBot="1" x14ac:dyDescent="0.25">
      <c r="U139" s="75"/>
      <c r="V139" s="74"/>
    </row>
    <row r="140" spans="1:22" ht="13.5" thickBot="1" x14ac:dyDescent="0.25">
      <c r="H140" s="34" t="s">
        <v>21</v>
      </c>
      <c r="I140" s="35" t="s">
        <v>3</v>
      </c>
      <c r="J140" s="99">
        <f>J136+J110+J82+J56+J30+J10</f>
        <v>2830940.69</v>
      </c>
      <c r="U140" s="75"/>
      <c r="V140" s="74"/>
    </row>
    <row r="141" spans="1:22" x14ac:dyDescent="0.2">
      <c r="H141" s="14" t="s">
        <v>22</v>
      </c>
      <c r="I141" s="3" t="s">
        <v>3</v>
      </c>
      <c r="J141" s="50">
        <f>J140/2</f>
        <v>1415470.345</v>
      </c>
      <c r="U141" s="75"/>
      <c r="V141" s="74"/>
    </row>
    <row r="142" spans="1:22" x14ac:dyDescent="0.2">
      <c r="U142" s="75"/>
      <c r="V142" s="74"/>
    </row>
    <row r="143" spans="1:22" x14ac:dyDescent="0.2">
      <c r="U143" s="75"/>
      <c r="V143" s="74"/>
    </row>
    <row r="144" spans="1:22" x14ac:dyDescent="0.2">
      <c r="A144" s="20">
        <v>36831</v>
      </c>
      <c r="E144" s="10">
        <v>0</v>
      </c>
      <c r="F144" s="3">
        <v>0</v>
      </c>
      <c r="H144" s="14">
        <v>17.440000000000001</v>
      </c>
      <c r="J144" s="4">
        <f t="shared" ref="J144:J167" si="13">IF(G144&gt;0,(H144-G144-I144)*F144,(H144+(-G144)-I144)*F144)</f>
        <v>0</v>
      </c>
      <c r="K144" s="111">
        <v>36831</v>
      </c>
      <c r="P144" s="42">
        <v>0</v>
      </c>
      <c r="U144" s="75"/>
      <c r="V144" s="74"/>
    </row>
    <row r="145" spans="1:22" x14ac:dyDescent="0.2">
      <c r="A145" s="20">
        <v>36831</v>
      </c>
      <c r="E145" s="10">
        <f>E144+1</f>
        <v>1</v>
      </c>
      <c r="F145" s="3">
        <v>0</v>
      </c>
      <c r="H145" s="14">
        <v>14.56</v>
      </c>
      <c r="J145" s="4">
        <f t="shared" si="13"/>
        <v>0</v>
      </c>
      <c r="K145" s="111">
        <v>36831</v>
      </c>
      <c r="P145" s="42">
        <f>P144+1</f>
        <v>1</v>
      </c>
      <c r="U145" s="75"/>
      <c r="V145" s="74"/>
    </row>
    <row r="146" spans="1:22" x14ac:dyDescent="0.2">
      <c r="A146" s="20">
        <v>36831</v>
      </c>
      <c r="E146" s="10">
        <f t="shared" ref="E146:E167" si="14">E145+1</f>
        <v>2</v>
      </c>
      <c r="F146" s="3">
        <v>0</v>
      </c>
      <c r="H146" s="14">
        <v>14.58</v>
      </c>
      <c r="J146" s="4">
        <f t="shared" si="13"/>
        <v>0</v>
      </c>
      <c r="K146" s="111">
        <v>36831</v>
      </c>
      <c r="P146" s="42">
        <f t="shared" ref="P146:P159" si="15">P145+1</f>
        <v>2</v>
      </c>
      <c r="U146" s="75"/>
      <c r="V146" s="74"/>
    </row>
    <row r="147" spans="1:22" x14ac:dyDescent="0.2">
      <c r="A147" s="20">
        <v>36831</v>
      </c>
      <c r="E147" s="10">
        <f t="shared" si="14"/>
        <v>3</v>
      </c>
      <c r="F147" s="3">
        <v>0</v>
      </c>
      <c r="H147" s="14">
        <v>15.71</v>
      </c>
      <c r="J147" s="4">
        <f t="shared" si="13"/>
        <v>0</v>
      </c>
      <c r="K147" s="111">
        <v>36831</v>
      </c>
      <c r="P147" s="42">
        <f t="shared" si="15"/>
        <v>3</v>
      </c>
      <c r="U147" s="75"/>
      <c r="V147" s="74"/>
    </row>
    <row r="148" spans="1:22" x14ac:dyDescent="0.2">
      <c r="A148" s="20">
        <v>36831</v>
      </c>
      <c r="E148" s="10">
        <f t="shared" si="14"/>
        <v>4</v>
      </c>
      <c r="F148" s="3">
        <v>0</v>
      </c>
      <c r="H148" s="14">
        <v>15.39</v>
      </c>
      <c r="J148" s="4">
        <f t="shared" si="13"/>
        <v>0</v>
      </c>
      <c r="K148" s="111">
        <v>36831</v>
      </c>
      <c r="P148" s="42">
        <f t="shared" si="15"/>
        <v>4</v>
      </c>
      <c r="U148" s="75"/>
      <c r="V148" s="74"/>
    </row>
    <row r="149" spans="1:22" x14ac:dyDescent="0.2">
      <c r="A149" s="20">
        <v>36831</v>
      </c>
      <c r="E149" s="10">
        <f t="shared" si="14"/>
        <v>5</v>
      </c>
      <c r="F149" s="3">
        <v>0</v>
      </c>
      <c r="H149" s="14">
        <v>17.059999999999999</v>
      </c>
      <c r="J149" s="4">
        <f t="shared" si="13"/>
        <v>0</v>
      </c>
      <c r="K149" s="111">
        <v>36831</v>
      </c>
      <c r="P149" s="42">
        <f t="shared" si="15"/>
        <v>5</v>
      </c>
      <c r="U149" s="75"/>
      <c r="V149" s="74"/>
    </row>
    <row r="150" spans="1:22" x14ac:dyDescent="0.2">
      <c r="A150" s="20">
        <v>36831</v>
      </c>
      <c r="E150" s="10">
        <f t="shared" si="14"/>
        <v>6</v>
      </c>
      <c r="F150" s="3">
        <v>0</v>
      </c>
      <c r="H150" s="14">
        <v>52.75</v>
      </c>
      <c r="J150" s="4">
        <f t="shared" si="13"/>
        <v>0</v>
      </c>
      <c r="K150" s="111">
        <v>36831</v>
      </c>
      <c r="P150" s="42">
        <f t="shared" si="15"/>
        <v>6</v>
      </c>
      <c r="U150" s="75"/>
      <c r="V150" s="74"/>
    </row>
    <row r="151" spans="1:22" x14ac:dyDescent="0.2">
      <c r="A151" s="20">
        <v>36831</v>
      </c>
      <c r="E151" s="10">
        <f t="shared" si="14"/>
        <v>7</v>
      </c>
      <c r="F151" s="3">
        <v>0</v>
      </c>
      <c r="H151" s="14">
        <v>59.5</v>
      </c>
      <c r="J151" s="4">
        <f t="shared" si="13"/>
        <v>0</v>
      </c>
      <c r="K151" s="111">
        <v>36831</v>
      </c>
      <c r="P151" s="42">
        <f t="shared" si="15"/>
        <v>7</v>
      </c>
      <c r="U151" s="75"/>
      <c r="V151" s="74"/>
    </row>
    <row r="152" spans="1:22" x14ac:dyDescent="0.2">
      <c r="A152" s="20">
        <v>36831</v>
      </c>
      <c r="E152" s="10">
        <f t="shared" si="14"/>
        <v>8</v>
      </c>
      <c r="F152" s="3">
        <v>0</v>
      </c>
      <c r="H152" s="14">
        <v>70.430000000000007</v>
      </c>
      <c r="J152" s="4">
        <f t="shared" si="13"/>
        <v>0</v>
      </c>
      <c r="K152" s="111">
        <v>36831</v>
      </c>
      <c r="P152" s="42">
        <f t="shared" si="15"/>
        <v>8</v>
      </c>
      <c r="U152" s="75"/>
      <c r="V152" s="74"/>
    </row>
    <row r="153" spans="1:22" x14ac:dyDescent="0.2">
      <c r="A153" s="20">
        <v>36831</v>
      </c>
      <c r="E153" s="10">
        <f t="shared" si="14"/>
        <v>9</v>
      </c>
      <c r="F153" s="3">
        <v>0</v>
      </c>
      <c r="H153" s="14">
        <v>42.49</v>
      </c>
      <c r="J153" s="4">
        <f t="shared" si="13"/>
        <v>0</v>
      </c>
      <c r="K153" s="111">
        <v>36831</v>
      </c>
      <c r="P153" s="42">
        <f t="shared" si="15"/>
        <v>9</v>
      </c>
      <c r="U153" s="75"/>
      <c r="V153" s="74"/>
    </row>
    <row r="154" spans="1:22" x14ac:dyDescent="0.2">
      <c r="A154" s="20">
        <v>36831</v>
      </c>
      <c r="E154" s="10">
        <f t="shared" si="14"/>
        <v>10</v>
      </c>
      <c r="F154" s="3">
        <v>0</v>
      </c>
      <c r="H154" s="14">
        <v>20.41</v>
      </c>
      <c r="J154" s="4">
        <f t="shared" si="13"/>
        <v>0</v>
      </c>
      <c r="K154" s="111">
        <v>36831</v>
      </c>
      <c r="P154" s="42">
        <f t="shared" si="15"/>
        <v>10</v>
      </c>
      <c r="T154" s="4" t="e">
        <f>((S154-R154)*Q154)-#REF!</f>
        <v>#REF!</v>
      </c>
      <c r="U154" s="75"/>
      <c r="V154" s="74"/>
    </row>
    <row r="155" spans="1:22" x14ac:dyDescent="0.2">
      <c r="A155" s="20">
        <v>36831</v>
      </c>
      <c r="E155" s="10">
        <f t="shared" si="14"/>
        <v>11</v>
      </c>
      <c r="F155" s="3">
        <v>0</v>
      </c>
      <c r="H155" s="14">
        <v>24.12</v>
      </c>
      <c r="J155" s="4">
        <f t="shared" si="13"/>
        <v>0</v>
      </c>
      <c r="K155" s="111">
        <v>36831</v>
      </c>
      <c r="P155" s="42">
        <f t="shared" si="15"/>
        <v>11</v>
      </c>
      <c r="Q155" s="10">
        <v>100</v>
      </c>
      <c r="R155" s="1">
        <v>24</v>
      </c>
      <c r="S155" s="1">
        <v>48.45</v>
      </c>
      <c r="T155" s="4" t="e">
        <f>((S155-R155)*Q155)-#REF!</f>
        <v>#REF!</v>
      </c>
      <c r="U155" s="75"/>
      <c r="V155" s="74"/>
    </row>
    <row r="156" spans="1:22" x14ac:dyDescent="0.2">
      <c r="A156" s="20">
        <v>36831</v>
      </c>
      <c r="E156" s="10">
        <f t="shared" si="14"/>
        <v>12</v>
      </c>
      <c r="F156" s="3">
        <v>0</v>
      </c>
      <c r="H156" s="14">
        <v>29.54</v>
      </c>
      <c r="J156" s="4">
        <f t="shared" si="13"/>
        <v>0</v>
      </c>
      <c r="K156" s="111">
        <v>36831</v>
      </c>
      <c r="P156" s="42">
        <f t="shared" si="15"/>
        <v>12</v>
      </c>
      <c r="T156" s="4" t="e">
        <f>((S156-R156)*Q156)-#REF!</f>
        <v>#REF!</v>
      </c>
      <c r="U156" s="75"/>
      <c r="V156" s="74"/>
    </row>
    <row r="157" spans="1:22" x14ac:dyDescent="0.2">
      <c r="A157" s="20">
        <v>36831</v>
      </c>
      <c r="E157" s="10">
        <f t="shared" si="14"/>
        <v>13</v>
      </c>
      <c r="F157" s="3">
        <v>100</v>
      </c>
      <c r="G157" s="14">
        <v>0.27</v>
      </c>
      <c r="H157" s="14">
        <v>61.19</v>
      </c>
      <c r="I157" s="1">
        <v>6</v>
      </c>
      <c r="J157" s="4">
        <f t="shared" si="13"/>
        <v>5491.9999999999991</v>
      </c>
      <c r="K157" s="111">
        <v>36831</v>
      </c>
      <c r="P157" s="42">
        <f t="shared" si="15"/>
        <v>13</v>
      </c>
      <c r="T157" s="4" t="e">
        <f>((S157-R157)*Q157)-#REF!</f>
        <v>#REF!</v>
      </c>
      <c r="U157" s="75"/>
      <c r="V157" s="74"/>
    </row>
    <row r="158" spans="1:22" x14ac:dyDescent="0.2">
      <c r="A158" s="20">
        <v>36831</v>
      </c>
      <c r="E158" s="10">
        <f t="shared" si="14"/>
        <v>14</v>
      </c>
      <c r="F158" s="3">
        <v>100</v>
      </c>
      <c r="G158" s="14">
        <v>0.99</v>
      </c>
      <c r="H158" s="14">
        <v>52.62</v>
      </c>
      <c r="I158" s="1">
        <v>6</v>
      </c>
      <c r="J158" s="4">
        <f t="shared" si="13"/>
        <v>4563</v>
      </c>
      <c r="K158" s="111">
        <v>36831</v>
      </c>
      <c r="P158" s="42">
        <f t="shared" si="15"/>
        <v>14</v>
      </c>
      <c r="Q158" s="10">
        <v>54</v>
      </c>
      <c r="R158" s="1">
        <v>52</v>
      </c>
      <c r="S158" s="1">
        <v>1</v>
      </c>
      <c r="T158" s="4" t="e">
        <f>((S158-R158)*Q158)-#REF!</f>
        <v>#REF!</v>
      </c>
      <c r="U158" s="75"/>
      <c r="V158" s="74"/>
    </row>
    <row r="159" spans="1:22" x14ac:dyDescent="0.2">
      <c r="A159" s="20">
        <v>36831</v>
      </c>
      <c r="E159" s="10">
        <f t="shared" si="14"/>
        <v>15</v>
      </c>
      <c r="F159" s="3">
        <v>198</v>
      </c>
      <c r="G159" s="14">
        <v>9.85</v>
      </c>
      <c r="H159" s="14">
        <v>19.18</v>
      </c>
      <c r="I159" s="1">
        <v>6</v>
      </c>
      <c r="J159" s="4">
        <f t="shared" si="13"/>
        <v>659.34</v>
      </c>
      <c r="K159" s="111">
        <v>36831</v>
      </c>
      <c r="P159" s="42">
        <f t="shared" si="15"/>
        <v>15</v>
      </c>
      <c r="T159" s="4" t="e">
        <f>((S159-R159)*Q159)-#REF!</f>
        <v>#REF!</v>
      </c>
      <c r="U159" s="75"/>
      <c r="V159" s="74"/>
    </row>
    <row r="160" spans="1:22" x14ac:dyDescent="0.2">
      <c r="A160" s="20">
        <v>36831</v>
      </c>
      <c r="E160" s="10">
        <f>E159+1</f>
        <v>16</v>
      </c>
      <c r="F160" s="3">
        <v>0</v>
      </c>
      <c r="H160" s="14">
        <v>40.479999999999997</v>
      </c>
      <c r="J160" s="4">
        <f t="shared" si="13"/>
        <v>0</v>
      </c>
      <c r="K160" s="111">
        <v>36831</v>
      </c>
      <c r="P160" s="42">
        <f t="shared" ref="P160:P167" si="16">P159+1</f>
        <v>16</v>
      </c>
      <c r="Q160" s="10">
        <v>17</v>
      </c>
      <c r="R160" s="1">
        <v>41</v>
      </c>
      <c r="S160" s="1">
        <v>15</v>
      </c>
      <c r="T160" s="4" t="e">
        <f>((S160-R160)*Q160)-#REF!</f>
        <v>#REF!</v>
      </c>
      <c r="U160" s="75"/>
      <c r="V160" s="74"/>
    </row>
    <row r="161" spans="1:22" x14ac:dyDescent="0.2">
      <c r="A161" s="20">
        <v>36831</v>
      </c>
      <c r="E161" s="10">
        <f t="shared" si="14"/>
        <v>17</v>
      </c>
      <c r="F161" s="3">
        <v>0</v>
      </c>
      <c r="H161" s="14">
        <v>56.07</v>
      </c>
      <c r="J161" s="4">
        <f t="shared" si="13"/>
        <v>0</v>
      </c>
      <c r="K161" s="111">
        <v>36831</v>
      </c>
      <c r="P161" s="42">
        <f t="shared" si="16"/>
        <v>17</v>
      </c>
      <c r="Q161" s="10">
        <v>100</v>
      </c>
      <c r="R161" s="1">
        <v>56</v>
      </c>
      <c r="S161" s="1">
        <v>164</v>
      </c>
      <c r="T161" s="4" t="e">
        <f>((S161-R161)*Q161)-#REF!</f>
        <v>#REF!</v>
      </c>
      <c r="U161" s="75"/>
      <c r="V161" s="74"/>
    </row>
    <row r="162" spans="1:22" x14ac:dyDescent="0.2">
      <c r="A162" s="20">
        <v>36831</v>
      </c>
      <c r="E162" s="10">
        <f t="shared" si="14"/>
        <v>18</v>
      </c>
      <c r="F162" s="3">
        <v>0</v>
      </c>
      <c r="H162" s="14">
        <v>79.33</v>
      </c>
      <c r="J162" s="4">
        <f t="shared" si="13"/>
        <v>0</v>
      </c>
      <c r="K162" s="111">
        <v>36831</v>
      </c>
      <c r="P162" s="42">
        <f t="shared" si="16"/>
        <v>18</v>
      </c>
      <c r="Q162" s="10">
        <v>100</v>
      </c>
      <c r="R162" s="1">
        <v>79</v>
      </c>
      <c r="S162" s="1">
        <v>60</v>
      </c>
      <c r="T162" s="4" t="e">
        <f>((S162-R162)*Q162)-#REF!</f>
        <v>#REF!</v>
      </c>
      <c r="U162" s="75"/>
      <c r="V162" s="74"/>
    </row>
    <row r="163" spans="1:22" x14ac:dyDescent="0.2">
      <c r="A163" s="20">
        <v>36831</v>
      </c>
      <c r="E163" s="10">
        <f t="shared" si="14"/>
        <v>19</v>
      </c>
      <c r="F163" s="3">
        <v>0</v>
      </c>
      <c r="H163" s="14">
        <v>80</v>
      </c>
      <c r="J163" s="4">
        <f t="shared" si="13"/>
        <v>0</v>
      </c>
      <c r="K163" s="111">
        <v>36831</v>
      </c>
      <c r="P163" s="42">
        <f t="shared" si="16"/>
        <v>19</v>
      </c>
      <c r="T163" s="4" t="e">
        <f>((S163-R163)*Q163)-#REF!</f>
        <v>#REF!</v>
      </c>
      <c r="U163" s="75"/>
      <c r="V163" s="74"/>
    </row>
    <row r="164" spans="1:22" x14ac:dyDescent="0.2">
      <c r="A164" s="20">
        <v>36831</v>
      </c>
      <c r="E164" s="10">
        <f t="shared" si="14"/>
        <v>20</v>
      </c>
      <c r="F164" s="3">
        <v>0</v>
      </c>
      <c r="H164" s="14">
        <v>66.98</v>
      </c>
      <c r="J164" s="4">
        <f t="shared" si="13"/>
        <v>0</v>
      </c>
      <c r="K164" s="111">
        <v>36831</v>
      </c>
      <c r="P164" s="42">
        <f t="shared" si="16"/>
        <v>20</v>
      </c>
      <c r="T164" s="4" t="e">
        <f>((S164-R164)*Q164)-#REF!</f>
        <v>#REF!</v>
      </c>
      <c r="U164" s="75"/>
      <c r="V164" s="74"/>
    </row>
    <row r="165" spans="1:22" x14ac:dyDescent="0.2">
      <c r="A165" s="20">
        <v>36831</v>
      </c>
      <c r="E165" s="10">
        <f>E164+1</f>
        <v>21</v>
      </c>
      <c r="F165" s="3">
        <v>0</v>
      </c>
      <c r="H165" s="14">
        <v>45.68</v>
      </c>
      <c r="J165" s="4">
        <f t="shared" si="13"/>
        <v>0</v>
      </c>
      <c r="K165" s="111">
        <v>36831</v>
      </c>
      <c r="P165" s="42">
        <f t="shared" si="16"/>
        <v>21</v>
      </c>
      <c r="T165" s="4" t="e">
        <f>((S165-R165)*Q165)-#REF!</f>
        <v>#REF!</v>
      </c>
      <c r="U165" s="75"/>
      <c r="V165" s="74"/>
    </row>
    <row r="166" spans="1:22" x14ac:dyDescent="0.2">
      <c r="A166" s="20">
        <v>36831</v>
      </c>
      <c r="E166" s="10">
        <f t="shared" si="14"/>
        <v>22</v>
      </c>
      <c r="F166" s="3">
        <v>0</v>
      </c>
      <c r="H166" s="14">
        <v>18.57</v>
      </c>
      <c r="J166" s="4">
        <f t="shared" si="13"/>
        <v>0</v>
      </c>
      <c r="K166" s="111">
        <v>36831</v>
      </c>
      <c r="P166" s="42">
        <f t="shared" si="16"/>
        <v>22</v>
      </c>
      <c r="T166" s="4" t="e">
        <f>((S166-R166)*Q166)-#REF!</f>
        <v>#REF!</v>
      </c>
      <c r="U166" s="75"/>
      <c r="V166" s="74"/>
    </row>
    <row r="167" spans="1:22" x14ac:dyDescent="0.2">
      <c r="A167" s="20">
        <v>36831</v>
      </c>
      <c r="E167" s="10">
        <f t="shared" si="14"/>
        <v>23</v>
      </c>
      <c r="H167" s="14">
        <v>18.57</v>
      </c>
      <c r="J167" s="4">
        <f t="shared" si="13"/>
        <v>0</v>
      </c>
      <c r="K167" s="111">
        <v>36831</v>
      </c>
      <c r="P167" s="42">
        <f t="shared" si="16"/>
        <v>23</v>
      </c>
      <c r="T167" s="4" t="e">
        <f>((S167-R167)*Q167)-#REF!</f>
        <v>#REF!</v>
      </c>
      <c r="U167" s="75"/>
      <c r="V167" s="74"/>
    </row>
    <row r="168" spans="1:22" x14ac:dyDescent="0.2">
      <c r="J168" s="97">
        <f>SUM(J144:J167)</f>
        <v>10714.34</v>
      </c>
      <c r="T168" s="49" t="e">
        <f>SUM(T154:T167)</f>
        <v>#REF!</v>
      </c>
      <c r="U168" s="75"/>
      <c r="V168" s="74"/>
    </row>
    <row r="169" spans="1:22" x14ac:dyDescent="0.2">
      <c r="U169" s="75"/>
      <c r="V169" s="74"/>
    </row>
    <row r="170" spans="1:22" x14ac:dyDescent="0.2">
      <c r="U170" s="73"/>
      <c r="V170" s="74"/>
    </row>
    <row r="171" spans="1:22" x14ac:dyDescent="0.2">
      <c r="A171" s="20">
        <v>36832</v>
      </c>
      <c r="E171" s="10">
        <v>0</v>
      </c>
      <c r="H171" s="14">
        <v>15.08</v>
      </c>
      <c r="J171" s="4">
        <f t="shared" ref="J171:J194" si="17">IF(G171&gt;0,(H171-G171-I171)*F171,(H171+(-G171)-I171)*F171)</f>
        <v>0</v>
      </c>
      <c r="K171" s="111">
        <f>A171</f>
        <v>36832</v>
      </c>
      <c r="P171" s="42">
        <f>E171</f>
        <v>0</v>
      </c>
      <c r="U171" s="73"/>
      <c r="V171" s="74"/>
    </row>
    <row r="172" spans="1:22" x14ac:dyDescent="0.2">
      <c r="A172" s="20">
        <v>36832</v>
      </c>
      <c r="E172" s="10">
        <f>E171+1</f>
        <v>1</v>
      </c>
      <c r="H172" s="14">
        <v>12.68</v>
      </c>
      <c r="J172" s="4">
        <f t="shared" si="17"/>
        <v>0</v>
      </c>
      <c r="K172" s="111">
        <f t="shared" ref="K172:K238" si="18">A172</f>
        <v>36832</v>
      </c>
      <c r="P172" s="42">
        <f t="shared" ref="P172:P238" si="19">E172</f>
        <v>1</v>
      </c>
      <c r="U172" s="73"/>
      <c r="V172" s="74"/>
    </row>
    <row r="173" spans="1:22" x14ac:dyDescent="0.2">
      <c r="A173" s="20">
        <v>36832</v>
      </c>
      <c r="E173" s="10">
        <f>E172+1</f>
        <v>2</v>
      </c>
      <c r="H173" s="14">
        <v>13.61</v>
      </c>
      <c r="J173" s="4">
        <f t="shared" si="17"/>
        <v>0</v>
      </c>
      <c r="K173" s="111">
        <f t="shared" si="18"/>
        <v>36832</v>
      </c>
      <c r="P173" s="42">
        <f t="shared" si="19"/>
        <v>2</v>
      </c>
      <c r="U173" s="73"/>
      <c r="V173" s="74"/>
    </row>
    <row r="174" spans="1:22" x14ac:dyDescent="0.2">
      <c r="A174" s="20">
        <v>36832</v>
      </c>
      <c r="E174" s="10">
        <f t="shared" ref="E174:E189" si="20">E173+1</f>
        <v>3</v>
      </c>
      <c r="F174" s="3">
        <v>200</v>
      </c>
      <c r="G174" s="14">
        <v>5</v>
      </c>
      <c r="H174" s="14">
        <v>13.87</v>
      </c>
      <c r="I174" s="1">
        <v>6</v>
      </c>
      <c r="J174" s="4">
        <f t="shared" si="17"/>
        <v>573.99999999999989</v>
      </c>
      <c r="K174" s="111">
        <f t="shared" si="18"/>
        <v>36832</v>
      </c>
      <c r="P174" s="42">
        <f t="shared" si="19"/>
        <v>3</v>
      </c>
      <c r="U174" s="73"/>
      <c r="V174" s="74"/>
    </row>
    <row r="175" spans="1:22" x14ac:dyDescent="0.2">
      <c r="A175" s="20">
        <v>36832</v>
      </c>
      <c r="E175" s="10">
        <f t="shared" si="20"/>
        <v>4</v>
      </c>
      <c r="F175" s="3">
        <v>200</v>
      </c>
      <c r="G175" s="14">
        <v>5</v>
      </c>
      <c r="H175" s="14">
        <v>15.21</v>
      </c>
      <c r="I175" s="1">
        <v>6</v>
      </c>
      <c r="J175" s="4">
        <f t="shared" si="17"/>
        <v>842.00000000000023</v>
      </c>
      <c r="K175" s="111">
        <f t="shared" si="18"/>
        <v>36832</v>
      </c>
      <c r="P175" s="42">
        <f t="shared" si="19"/>
        <v>4</v>
      </c>
      <c r="U175" s="73"/>
      <c r="V175" s="74"/>
    </row>
    <row r="176" spans="1:22" x14ac:dyDescent="0.2">
      <c r="A176" s="20">
        <v>36832</v>
      </c>
      <c r="E176" s="10">
        <f t="shared" si="20"/>
        <v>5</v>
      </c>
      <c r="F176" s="3">
        <v>0</v>
      </c>
      <c r="H176" s="14">
        <v>17.3</v>
      </c>
      <c r="J176" s="4">
        <f t="shared" si="17"/>
        <v>0</v>
      </c>
      <c r="K176" s="111">
        <f t="shared" si="18"/>
        <v>36832</v>
      </c>
      <c r="P176" s="42">
        <f t="shared" si="19"/>
        <v>5</v>
      </c>
      <c r="U176" s="73"/>
      <c r="V176" s="74"/>
    </row>
    <row r="177" spans="1:22" x14ac:dyDescent="0.2">
      <c r="A177" s="20">
        <v>36832</v>
      </c>
      <c r="E177" s="10">
        <f t="shared" si="20"/>
        <v>6</v>
      </c>
      <c r="F177" s="3">
        <v>0</v>
      </c>
      <c r="H177" s="14">
        <v>28.92</v>
      </c>
      <c r="J177" s="4">
        <f t="shared" si="17"/>
        <v>0</v>
      </c>
      <c r="K177" s="111">
        <f t="shared" si="18"/>
        <v>36832</v>
      </c>
      <c r="P177" s="42">
        <f t="shared" si="19"/>
        <v>6</v>
      </c>
      <c r="U177" s="73"/>
      <c r="V177" s="74"/>
    </row>
    <row r="178" spans="1:22" x14ac:dyDescent="0.2">
      <c r="A178" s="20">
        <v>36832</v>
      </c>
      <c r="E178" s="10">
        <f t="shared" si="20"/>
        <v>7</v>
      </c>
      <c r="F178" s="3">
        <v>0</v>
      </c>
      <c r="H178" s="14">
        <v>51.21</v>
      </c>
      <c r="J178" s="4">
        <f t="shared" si="17"/>
        <v>0</v>
      </c>
      <c r="K178" s="111">
        <f t="shared" si="18"/>
        <v>36832</v>
      </c>
      <c r="P178" s="42">
        <f t="shared" si="19"/>
        <v>7</v>
      </c>
      <c r="U178" s="73"/>
      <c r="V178" s="74"/>
    </row>
    <row r="179" spans="1:22" x14ac:dyDescent="0.2">
      <c r="A179" s="20">
        <v>36832</v>
      </c>
      <c r="E179" s="10">
        <f t="shared" si="20"/>
        <v>8</v>
      </c>
      <c r="F179" s="3">
        <v>0</v>
      </c>
      <c r="H179" s="14">
        <v>58.28</v>
      </c>
      <c r="J179" s="4">
        <f t="shared" si="17"/>
        <v>0</v>
      </c>
      <c r="K179" s="111">
        <f t="shared" si="18"/>
        <v>36832</v>
      </c>
      <c r="P179" s="42">
        <f t="shared" si="19"/>
        <v>8</v>
      </c>
      <c r="U179" s="73"/>
      <c r="V179" s="74"/>
    </row>
    <row r="180" spans="1:22" x14ac:dyDescent="0.2">
      <c r="A180" s="20">
        <v>36832</v>
      </c>
      <c r="E180" s="10">
        <f t="shared" si="20"/>
        <v>9</v>
      </c>
      <c r="F180" s="3">
        <v>0</v>
      </c>
      <c r="H180" s="14">
        <v>58.33</v>
      </c>
      <c r="J180" s="4">
        <f t="shared" si="17"/>
        <v>0</v>
      </c>
      <c r="K180" s="111">
        <f t="shared" si="18"/>
        <v>36832</v>
      </c>
      <c r="P180" s="42">
        <f t="shared" si="19"/>
        <v>9</v>
      </c>
      <c r="U180" s="73"/>
      <c r="V180" s="74"/>
    </row>
    <row r="181" spans="1:22" x14ac:dyDescent="0.2">
      <c r="A181" s="20">
        <v>36832</v>
      </c>
      <c r="E181" s="10">
        <f t="shared" si="20"/>
        <v>10</v>
      </c>
      <c r="F181" s="3">
        <v>0</v>
      </c>
      <c r="H181" s="14">
        <v>59.37</v>
      </c>
      <c r="J181" s="4">
        <f t="shared" si="17"/>
        <v>0</v>
      </c>
      <c r="K181" s="111">
        <f t="shared" si="18"/>
        <v>36832</v>
      </c>
      <c r="P181" s="42">
        <f t="shared" si="19"/>
        <v>10</v>
      </c>
      <c r="U181" s="73"/>
      <c r="V181" s="74"/>
    </row>
    <row r="182" spans="1:22" x14ac:dyDescent="0.2">
      <c r="A182" s="20">
        <v>36832</v>
      </c>
      <c r="E182" s="10">
        <f t="shared" si="20"/>
        <v>11</v>
      </c>
      <c r="F182" s="3">
        <v>0</v>
      </c>
      <c r="H182" s="14">
        <v>30.64</v>
      </c>
      <c r="J182" s="4">
        <f t="shared" si="17"/>
        <v>0</v>
      </c>
      <c r="K182" s="111">
        <f t="shared" si="18"/>
        <v>36832</v>
      </c>
      <c r="P182" s="42">
        <f t="shared" si="19"/>
        <v>11</v>
      </c>
      <c r="Q182" s="10">
        <v>0</v>
      </c>
      <c r="T182" s="4" t="e">
        <f>((S182-R182)*Q182)-#REF!</f>
        <v>#REF!</v>
      </c>
      <c r="U182" s="73"/>
      <c r="V182" s="74"/>
    </row>
    <row r="183" spans="1:22" x14ac:dyDescent="0.2">
      <c r="A183" s="20">
        <v>36832</v>
      </c>
      <c r="E183" s="10">
        <f t="shared" si="20"/>
        <v>12</v>
      </c>
      <c r="F183" s="3">
        <v>0</v>
      </c>
      <c r="H183" s="14">
        <v>26.41</v>
      </c>
      <c r="J183" s="4">
        <f t="shared" si="17"/>
        <v>0</v>
      </c>
      <c r="K183" s="111">
        <f t="shared" si="18"/>
        <v>36832</v>
      </c>
      <c r="P183" s="42">
        <f t="shared" si="19"/>
        <v>12</v>
      </c>
      <c r="Q183" s="10">
        <v>0</v>
      </c>
      <c r="T183" s="4" t="e">
        <f>((S183-R183)*Q183)-#REF!</f>
        <v>#REF!</v>
      </c>
      <c r="U183" s="73"/>
      <c r="V183" s="74"/>
    </row>
    <row r="184" spans="1:22" x14ac:dyDescent="0.2">
      <c r="A184" s="20">
        <v>36832</v>
      </c>
      <c r="E184" s="10">
        <f t="shared" si="20"/>
        <v>13</v>
      </c>
      <c r="F184" s="3">
        <v>75</v>
      </c>
      <c r="G184" s="14">
        <v>12.07</v>
      </c>
      <c r="H184" s="14">
        <v>40.409999999999997</v>
      </c>
      <c r="I184" s="1">
        <v>6</v>
      </c>
      <c r="J184" s="4">
        <f t="shared" si="17"/>
        <v>1675.4999999999998</v>
      </c>
      <c r="K184" s="111">
        <f t="shared" si="18"/>
        <v>36832</v>
      </c>
      <c r="P184" s="42">
        <f t="shared" si="19"/>
        <v>13</v>
      </c>
      <c r="Q184" s="10">
        <v>0</v>
      </c>
      <c r="T184" s="4" t="e">
        <f>((S184-R184)*Q184)-#REF!</f>
        <v>#REF!</v>
      </c>
      <c r="U184" s="73"/>
      <c r="V184" s="74"/>
    </row>
    <row r="185" spans="1:22" x14ac:dyDescent="0.2">
      <c r="A185" s="20">
        <v>36832</v>
      </c>
      <c r="E185" s="10">
        <f t="shared" si="20"/>
        <v>14</v>
      </c>
      <c r="F185" s="3">
        <v>200</v>
      </c>
      <c r="G185" s="14">
        <v>14.95</v>
      </c>
      <c r="H185" s="14">
        <v>23.37</v>
      </c>
      <c r="I185" s="1">
        <v>6</v>
      </c>
      <c r="J185" s="4">
        <f t="shared" si="17"/>
        <v>484.00000000000034</v>
      </c>
      <c r="K185" s="111">
        <f t="shared" si="18"/>
        <v>36832</v>
      </c>
      <c r="P185" s="42">
        <f t="shared" si="19"/>
        <v>14</v>
      </c>
      <c r="Q185" s="10">
        <v>0</v>
      </c>
      <c r="T185" s="4" t="e">
        <f>((S185-R185)*Q185)-#REF!</f>
        <v>#REF!</v>
      </c>
      <c r="U185" s="73"/>
      <c r="V185" s="74"/>
    </row>
    <row r="186" spans="1:22" x14ac:dyDescent="0.2">
      <c r="A186" s="20">
        <v>36832</v>
      </c>
      <c r="E186" s="10">
        <f t="shared" si="20"/>
        <v>15</v>
      </c>
      <c r="F186" s="3">
        <v>200</v>
      </c>
      <c r="G186" s="14">
        <v>13.32</v>
      </c>
      <c r="H186" s="14">
        <v>23.02</v>
      </c>
      <c r="I186" s="1">
        <v>6</v>
      </c>
      <c r="J186" s="4">
        <f t="shared" si="17"/>
        <v>739.99999999999989</v>
      </c>
      <c r="K186" s="111">
        <f t="shared" si="18"/>
        <v>36832</v>
      </c>
      <c r="P186" s="42">
        <f t="shared" si="19"/>
        <v>15</v>
      </c>
      <c r="Q186" s="10">
        <v>0</v>
      </c>
      <c r="T186" s="4" t="e">
        <f>((S186-R186)*Q186)-#REF!</f>
        <v>#REF!</v>
      </c>
      <c r="U186" s="73"/>
      <c r="V186" s="74"/>
    </row>
    <row r="187" spans="1:22" x14ac:dyDescent="0.2">
      <c r="A187" s="20">
        <v>36832</v>
      </c>
      <c r="E187" s="10">
        <f t="shared" si="20"/>
        <v>16</v>
      </c>
      <c r="F187" s="3">
        <v>151</v>
      </c>
      <c r="G187" s="14">
        <v>14.97</v>
      </c>
      <c r="H187" s="14">
        <v>35.840000000000003</v>
      </c>
      <c r="I187" s="1">
        <v>6</v>
      </c>
      <c r="J187" s="4">
        <f t="shared" si="17"/>
        <v>2245.3700000000008</v>
      </c>
      <c r="K187" s="111">
        <f t="shared" si="18"/>
        <v>36832</v>
      </c>
      <c r="P187" s="42">
        <f t="shared" si="19"/>
        <v>16</v>
      </c>
      <c r="Q187" s="10">
        <v>0</v>
      </c>
      <c r="T187" s="4" t="e">
        <f>((S187-R187)*Q187)-#REF!</f>
        <v>#REF!</v>
      </c>
      <c r="U187" s="73"/>
      <c r="V187" s="74"/>
    </row>
    <row r="188" spans="1:22" x14ac:dyDescent="0.2">
      <c r="A188" s="20">
        <v>36832</v>
      </c>
      <c r="E188" s="10">
        <f t="shared" si="20"/>
        <v>17</v>
      </c>
      <c r="F188" s="3">
        <v>0</v>
      </c>
      <c r="H188" s="14">
        <v>53.54</v>
      </c>
      <c r="J188" s="4">
        <f t="shared" si="17"/>
        <v>0</v>
      </c>
      <c r="K188" s="111">
        <f t="shared" si="18"/>
        <v>36832</v>
      </c>
      <c r="P188" s="42">
        <f t="shared" si="19"/>
        <v>17</v>
      </c>
      <c r="Q188" s="10">
        <v>0</v>
      </c>
      <c r="T188" s="4" t="e">
        <f>((S188-R188)*Q188)-#REF!</f>
        <v>#REF!</v>
      </c>
      <c r="U188" s="73"/>
      <c r="V188" s="74"/>
    </row>
    <row r="189" spans="1:22" x14ac:dyDescent="0.2">
      <c r="A189" s="20">
        <v>36832</v>
      </c>
      <c r="E189" s="10">
        <f t="shared" si="20"/>
        <v>18</v>
      </c>
      <c r="F189" s="3">
        <v>200</v>
      </c>
      <c r="G189" s="14">
        <v>29.87</v>
      </c>
      <c r="H189" s="14">
        <v>59.7</v>
      </c>
      <c r="I189" s="1">
        <v>6</v>
      </c>
      <c r="J189" s="4">
        <f t="shared" si="17"/>
        <v>4766</v>
      </c>
      <c r="K189" s="111">
        <f t="shared" si="18"/>
        <v>36832</v>
      </c>
      <c r="P189" s="42">
        <f t="shared" si="19"/>
        <v>18</v>
      </c>
      <c r="Q189" s="10">
        <v>0</v>
      </c>
      <c r="T189" s="4" t="e">
        <f>((S189-R189)*Q189)-#REF!</f>
        <v>#REF!</v>
      </c>
      <c r="U189" s="73"/>
      <c r="V189" s="74"/>
    </row>
    <row r="190" spans="1:22" x14ac:dyDescent="0.2">
      <c r="A190" s="20">
        <v>36832</v>
      </c>
      <c r="E190" s="10">
        <f>E189+1</f>
        <v>19</v>
      </c>
      <c r="F190" s="3">
        <v>200</v>
      </c>
      <c r="G190" s="14">
        <v>0.5</v>
      </c>
      <c r="H190" s="14">
        <v>49.64</v>
      </c>
      <c r="I190" s="1">
        <v>6</v>
      </c>
      <c r="J190" s="4">
        <f t="shared" si="17"/>
        <v>8628</v>
      </c>
      <c r="K190" s="111">
        <f t="shared" si="18"/>
        <v>36832</v>
      </c>
      <c r="P190" s="42">
        <f t="shared" si="19"/>
        <v>19</v>
      </c>
      <c r="Q190" s="10">
        <v>0</v>
      </c>
      <c r="T190" s="4" t="e">
        <f>((S190-R190)*Q190)-#REF!</f>
        <v>#REF!</v>
      </c>
      <c r="U190" s="73"/>
      <c r="V190" s="74"/>
    </row>
    <row r="191" spans="1:22" x14ac:dyDescent="0.2">
      <c r="A191" s="20">
        <v>36832</v>
      </c>
      <c r="E191" s="10">
        <f>E190+1</f>
        <v>20</v>
      </c>
      <c r="F191" s="3">
        <v>184</v>
      </c>
      <c r="G191" s="14">
        <v>11.8</v>
      </c>
      <c r="H191" s="14">
        <v>35.75</v>
      </c>
      <c r="I191" s="1">
        <v>6</v>
      </c>
      <c r="J191" s="4">
        <f t="shared" si="17"/>
        <v>3302.7999999999997</v>
      </c>
      <c r="K191" s="111">
        <f t="shared" si="18"/>
        <v>36832</v>
      </c>
      <c r="P191" s="42">
        <f t="shared" si="19"/>
        <v>20</v>
      </c>
      <c r="Q191" s="10">
        <v>0</v>
      </c>
      <c r="T191" s="4" t="e">
        <f>((S191-R191)*Q191)-#REF!</f>
        <v>#REF!</v>
      </c>
      <c r="U191" s="73"/>
      <c r="V191" s="74"/>
    </row>
    <row r="192" spans="1:22" x14ac:dyDescent="0.2">
      <c r="A192" s="20">
        <v>36832</v>
      </c>
      <c r="E192" s="10">
        <f>E191+1</f>
        <v>21</v>
      </c>
      <c r="F192" s="3">
        <v>103</v>
      </c>
      <c r="G192" s="14">
        <v>11.99</v>
      </c>
      <c r="H192" s="14">
        <v>21.48</v>
      </c>
      <c r="I192" s="1">
        <v>6</v>
      </c>
      <c r="J192" s="4">
        <f t="shared" si="17"/>
        <v>359.47</v>
      </c>
      <c r="K192" s="111">
        <f t="shared" si="18"/>
        <v>36832</v>
      </c>
      <c r="P192" s="42">
        <f t="shared" si="19"/>
        <v>21</v>
      </c>
      <c r="Q192" s="10">
        <v>0</v>
      </c>
      <c r="T192" s="4" t="e">
        <f>((S192-R192)*Q192)-#REF!</f>
        <v>#REF!</v>
      </c>
      <c r="U192" s="73"/>
      <c r="V192" s="74"/>
    </row>
    <row r="193" spans="1:22" x14ac:dyDescent="0.2">
      <c r="A193" s="20">
        <v>36832</v>
      </c>
      <c r="E193" s="10">
        <f>E192+1</f>
        <v>22</v>
      </c>
      <c r="F193" s="3">
        <v>140</v>
      </c>
      <c r="G193" s="14">
        <v>11.99</v>
      </c>
      <c r="H193" s="14">
        <v>17.100000000000001</v>
      </c>
      <c r="I193" s="1">
        <v>6</v>
      </c>
      <c r="J193" s="4">
        <f t="shared" si="17"/>
        <v>-124.59999999999982</v>
      </c>
      <c r="K193" s="111">
        <f t="shared" si="18"/>
        <v>36832</v>
      </c>
      <c r="P193" s="42">
        <f t="shared" si="19"/>
        <v>22</v>
      </c>
      <c r="Q193" s="10">
        <v>0</v>
      </c>
      <c r="T193" s="4" t="e">
        <f>((S193-R193)*Q193)-#REF!</f>
        <v>#REF!</v>
      </c>
      <c r="U193" s="73"/>
      <c r="V193" s="74"/>
    </row>
    <row r="194" spans="1:22" x14ac:dyDescent="0.2">
      <c r="A194" s="20">
        <v>36832</v>
      </c>
      <c r="E194" s="10">
        <f>E193+1</f>
        <v>23</v>
      </c>
      <c r="F194" s="3">
        <v>0</v>
      </c>
      <c r="H194" s="14">
        <v>16.399999999999999</v>
      </c>
      <c r="J194" s="4">
        <f t="shared" si="17"/>
        <v>0</v>
      </c>
      <c r="K194" s="111">
        <f t="shared" si="18"/>
        <v>36832</v>
      </c>
      <c r="P194" s="42">
        <f t="shared" si="19"/>
        <v>23</v>
      </c>
      <c r="T194" s="4" t="e">
        <f>((S194-R194)*Q194)-#REF!</f>
        <v>#REF!</v>
      </c>
      <c r="U194" s="73"/>
      <c r="V194" s="74"/>
    </row>
    <row r="195" spans="1:22" x14ac:dyDescent="0.2">
      <c r="J195" s="97">
        <f>SUM(J171:J194)</f>
        <v>23492.540000000005</v>
      </c>
      <c r="T195" s="48" t="e">
        <f>SUM(T182:T194)</f>
        <v>#REF!</v>
      </c>
      <c r="U195" s="73"/>
      <c r="V195" s="74"/>
    </row>
    <row r="196" spans="1:22" x14ac:dyDescent="0.2">
      <c r="U196" s="73"/>
      <c r="V196" s="74"/>
    </row>
    <row r="197" spans="1:22" x14ac:dyDescent="0.2">
      <c r="U197" s="73"/>
      <c r="V197" s="74"/>
    </row>
    <row r="198" spans="1:22" x14ac:dyDescent="0.2">
      <c r="A198" s="20">
        <v>36833</v>
      </c>
      <c r="E198" s="10">
        <v>0</v>
      </c>
      <c r="F198" s="3">
        <v>0</v>
      </c>
      <c r="J198" s="4">
        <f t="shared" ref="J198:J221" si="21">IF(G198&gt;0,(H198-G198-I198)*F198,(H198+(-G198)-I198)*F198)</f>
        <v>0</v>
      </c>
      <c r="K198" s="111">
        <f t="shared" si="18"/>
        <v>36833</v>
      </c>
      <c r="P198" s="42">
        <v>0</v>
      </c>
      <c r="T198" s="4" t="e">
        <f>((S198-R198)*Q198)-#REF!</f>
        <v>#REF!</v>
      </c>
      <c r="U198" s="73"/>
      <c r="V198" s="74"/>
    </row>
    <row r="199" spans="1:22" x14ac:dyDescent="0.2">
      <c r="A199" s="20">
        <v>36833</v>
      </c>
      <c r="E199" s="10">
        <f>E198+1</f>
        <v>1</v>
      </c>
      <c r="F199" s="3">
        <v>0</v>
      </c>
      <c r="J199" s="4">
        <f t="shared" si="21"/>
        <v>0</v>
      </c>
      <c r="K199" s="111">
        <f t="shared" si="18"/>
        <v>36833</v>
      </c>
      <c r="P199" s="42">
        <f t="shared" si="19"/>
        <v>1</v>
      </c>
      <c r="T199" s="4" t="e">
        <f>((S199-R199)*Q199)-#REF!</f>
        <v>#REF!</v>
      </c>
      <c r="U199" s="73"/>
      <c r="V199" s="74"/>
    </row>
    <row r="200" spans="1:22" x14ac:dyDescent="0.2">
      <c r="A200" s="20">
        <v>36833</v>
      </c>
      <c r="E200" s="10">
        <f t="shared" ref="E200:E248" si="22">E199+1</f>
        <v>2</v>
      </c>
      <c r="F200" s="3">
        <v>0</v>
      </c>
      <c r="J200" s="4">
        <f t="shared" si="21"/>
        <v>0</v>
      </c>
      <c r="K200" s="111">
        <f t="shared" si="18"/>
        <v>36833</v>
      </c>
      <c r="P200" s="42">
        <f t="shared" si="19"/>
        <v>2</v>
      </c>
      <c r="T200" s="4" t="e">
        <f>((S200-R200)*Q200)-#REF!</f>
        <v>#REF!</v>
      </c>
      <c r="U200" s="73"/>
      <c r="V200" s="74"/>
    </row>
    <row r="201" spans="1:22" x14ac:dyDescent="0.2">
      <c r="A201" s="20">
        <v>36833</v>
      </c>
      <c r="E201" s="10">
        <f t="shared" si="22"/>
        <v>3</v>
      </c>
      <c r="F201" s="3">
        <v>0</v>
      </c>
      <c r="J201" s="4">
        <f t="shared" si="21"/>
        <v>0</v>
      </c>
      <c r="K201" s="111">
        <f t="shared" si="18"/>
        <v>36833</v>
      </c>
      <c r="P201" s="42">
        <f t="shared" si="19"/>
        <v>3</v>
      </c>
      <c r="T201" s="4" t="e">
        <f>((S201-R201)*Q201)-#REF!</f>
        <v>#REF!</v>
      </c>
      <c r="U201" s="73"/>
      <c r="V201" s="74"/>
    </row>
    <row r="202" spans="1:22" x14ac:dyDescent="0.2">
      <c r="A202" s="20">
        <v>36833</v>
      </c>
      <c r="E202" s="10">
        <f t="shared" si="22"/>
        <v>4</v>
      </c>
      <c r="F202" s="3">
        <v>0</v>
      </c>
      <c r="J202" s="4">
        <f t="shared" si="21"/>
        <v>0</v>
      </c>
      <c r="K202" s="111">
        <f t="shared" si="18"/>
        <v>36833</v>
      </c>
      <c r="P202" s="42">
        <f t="shared" si="19"/>
        <v>4</v>
      </c>
      <c r="T202" s="4" t="e">
        <f>((S202-R202)*Q202)-#REF!</f>
        <v>#REF!</v>
      </c>
      <c r="U202" s="73"/>
      <c r="V202" s="74"/>
    </row>
    <row r="203" spans="1:22" x14ac:dyDescent="0.2">
      <c r="A203" s="20">
        <v>36833</v>
      </c>
      <c r="E203" s="10">
        <f t="shared" si="22"/>
        <v>5</v>
      </c>
      <c r="F203" s="3">
        <v>0</v>
      </c>
      <c r="J203" s="4">
        <f t="shared" si="21"/>
        <v>0</v>
      </c>
      <c r="K203" s="111">
        <f t="shared" si="18"/>
        <v>36833</v>
      </c>
      <c r="P203" s="42">
        <f t="shared" si="19"/>
        <v>5</v>
      </c>
      <c r="T203" s="4" t="e">
        <f>((S203-R203)*Q203)-#REF!</f>
        <v>#REF!</v>
      </c>
      <c r="U203" s="73"/>
      <c r="V203" s="74"/>
    </row>
    <row r="204" spans="1:22" x14ac:dyDescent="0.2">
      <c r="A204" s="20">
        <v>36833</v>
      </c>
      <c r="E204" s="10">
        <f t="shared" si="22"/>
        <v>6</v>
      </c>
      <c r="F204" s="3">
        <v>0</v>
      </c>
      <c r="J204" s="4">
        <f t="shared" si="21"/>
        <v>0</v>
      </c>
      <c r="K204" s="111">
        <f t="shared" si="18"/>
        <v>36833</v>
      </c>
      <c r="P204" s="42">
        <f t="shared" si="19"/>
        <v>6</v>
      </c>
      <c r="T204" s="4" t="e">
        <f>((S204-R204)*Q204)-#REF!</f>
        <v>#REF!</v>
      </c>
      <c r="U204" s="73"/>
      <c r="V204" s="74"/>
    </row>
    <row r="205" spans="1:22" x14ac:dyDescent="0.2">
      <c r="A205" s="20">
        <v>36833</v>
      </c>
      <c r="E205" s="10">
        <f t="shared" si="22"/>
        <v>7</v>
      </c>
      <c r="F205" s="3">
        <v>0</v>
      </c>
      <c r="J205" s="4">
        <f t="shared" si="21"/>
        <v>0</v>
      </c>
      <c r="K205" s="111">
        <f t="shared" si="18"/>
        <v>36833</v>
      </c>
      <c r="P205" s="42">
        <f t="shared" si="19"/>
        <v>7</v>
      </c>
      <c r="T205" s="4" t="e">
        <f>((S205-R205)*Q205)-#REF!</f>
        <v>#REF!</v>
      </c>
      <c r="U205" s="73"/>
      <c r="V205" s="74"/>
    </row>
    <row r="206" spans="1:22" x14ac:dyDescent="0.2">
      <c r="A206" s="20">
        <v>36833</v>
      </c>
      <c r="E206" s="10">
        <f t="shared" si="22"/>
        <v>8</v>
      </c>
      <c r="F206" s="3">
        <v>0</v>
      </c>
      <c r="J206" s="4">
        <f t="shared" si="21"/>
        <v>0</v>
      </c>
      <c r="K206" s="111">
        <f t="shared" si="18"/>
        <v>36833</v>
      </c>
      <c r="P206" s="42">
        <f t="shared" si="19"/>
        <v>8</v>
      </c>
      <c r="T206" s="4" t="e">
        <f>((S206-R206)*Q206)-#REF!</f>
        <v>#REF!</v>
      </c>
      <c r="U206" s="73"/>
      <c r="V206" s="74"/>
    </row>
    <row r="207" spans="1:22" x14ac:dyDescent="0.2">
      <c r="A207" s="20">
        <v>36833</v>
      </c>
      <c r="E207" s="10">
        <f t="shared" si="22"/>
        <v>9</v>
      </c>
      <c r="F207" s="3">
        <v>0</v>
      </c>
      <c r="J207" s="4">
        <f t="shared" si="21"/>
        <v>0</v>
      </c>
      <c r="K207" s="111">
        <f t="shared" si="18"/>
        <v>36833</v>
      </c>
      <c r="P207" s="42">
        <f t="shared" si="19"/>
        <v>9</v>
      </c>
      <c r="T207" s="4" t="e">
        <f>((S207-R207)*Q207)-#REF!</f>
        <v>#REF!</v>
      </c>
      <c r="U207" s="73"/>
      <c r="V207" s="74"/>
    </row>
    <row r="208" spans="1:22" x14ac:dyDescent="0.2">
      <c r="A208" s="20">
        <v>36833</v>
      </c>
      <c r="E208" s="10">
        <f t="shared" si="22"/>
        <v>10</v>
      </c>
      <c r="F208" s="3">
        <v>0</v>
      </c>
      <c r="J208" s="4">
        <f t="shared" si="21"/>
        <v>0</v>
      </c>
      <c r="K208" s="111">
        <f t="shared" si="18"/>
        <v>36833</v>
      </c>
      <c r="P208" s="42">
        <f t="shared" si="19"/>
        <v>10</v>
      </c>
      <c r="T208" s="4" t="e">
        <f>((S208-R208)*Q208)-#REF!</f>
        <v>#REF!</v>
      </c>
      <c r="U208" s="73"/>
      <c r="V208" s="74"/>
    </row>
    <row r="209" spans="1:22" x14ac:dyDescent="0.2">
      <c r="A209" s="20">
        <v>36833</v>
      </c>
      <c r="E209" s="10">
        <f t="shared" si="22"/>
        <v>11</v>
      </c>
      <c r="F209" s="3">
        <v>0</v>
      </c>
      <c r="J209" s="4">
        <f t="shared" si="21"/>
        <v>0</v>
      </c>
      <c r="K209" s="111">
        <f t="shared" si="18"/>
        <v>36833</v>
      </c>
      <c r="P209" s="42">
        <f t="shared" si="19"/>
        <v>11</v>
      </c>
      <c r="Q209" s="10">
        <v>0</v>
      </c>
      <c r="T209" s="4" t="e">
        <f>((S209-R209)*Q209)-#REF!</f>
        <v>#REF!</v>
      </c>
      <c r="U209" s="73">
        <v>85774</v>
      </c>
      <c r="V209" s="74"/>
    </row>
    <row r="210" spans="1:22" x14ac:dyDescent="0.2">
      <c r="A210" s="20">
        <v>36833</v>
      </c>
      <c r="E210" s="10">
        <f t="shared" si="22"/>
        <v>12</v>
      </c>
      <c r="F210" s="3">
        <v>0</v>
      </c>
      <c r="J210" s="4">
        <f t="shared" si="21"/>
        <v>0</v>
      </c>
      <c r="K210" s="111">
        <f t="shared" si="18"/>
        <v>36833</v>
      </c>
      <c r="P210" s="42">
        <f t="shared" si="19"/>
        <v>12</v>
      </c>
      <c r="T210" s="4" t="e">
        <f>((S210-R210)*Q210)-#REF!</f>
        <v>#REF!</v>
      </c>
      <c r="U210" s="73"/>
      <c r="V210" s="74"/>
    </row>
    <row r="211" spans="1:22" x14ac:dyDescent="0.2">
      <c r="A211" s="20">
        <v>36833</v>
      </c>
      <c r="E211" s="10">
        <f t="shared" si="22"/>
        <v>13</v>
      </c>
      <c r="F211" s="3">
        <v>0</v>
      </c>
      <c r="J211" s="4">
        <f t="shared" si="21"/>
        <v>0</v>
      </c>
      <c r="K211" s="111">
        <f t="shared" si="18"/>
        <v>36833</v>
      </c>
      <c r="P211" s="42">
        <f t="shared" si="19"/>
        <v>13</v>
      </c>
      <c r="T211" s="4" t="e">
        <f>((S211-R211)*Q211)-#REF!</f>
        <v>#REF!</v>
      </c>
      <c r="U211" s="73"/>
      <c r="V211" s="74"/>
    </row>
    <row r="212" spans="1:22" x14ac:dyDescent="0.2">
      <c r="A212" s="20">
        <v>36833</v>
      </c>
      <c r="E212" s="10">
        <f t="shared" si="22"/>
        <v>14</v>
      </c>
      <c r="F212" s="3">
        <v>0</v>
      </c>
      <c r="J212" s="4">
        <f t="shared" si="21"/>
        <v>0</v>
      </c>
      <c r="K212" s="111">
        <f t="shared" si="18"/>
        <v>36833</v>
      </c>
      <c r="P212" s="42">
        <f t="shared" si="19"/>
        <v>14</v>
      </c>
      <c r="T212" s="4" t="e">
        <f>((S212-R212)*Q212)-#REF!</f>
        <v>#REF!</v>
      </c>
      <c r="U212" s="73"/>
      <c r="V212" s="74"/>
    </row>
    <row r="213" spans="1:22" x14ac:dyDescent="0.2">
      <c r="A213" s="20">
        <v>36833</v>
      </c>
      <c r="E213" s="10">
        <f t="shared" si="22"/>
        <v>15</v>
      </c>
      <c r="F213" s="3">
        <v>0</v>
      </c>
      <c r="J213" s="4">
        <f t="shared" si="21"/>
        <v>0</v>
      </c>
      <c r="K213" s="111">
        <f t="shared" si="18"/>
        <v>36833</v>
      </c>
      <c r="P213" s="42">
        <f t="shared" si="19"/>
        <v>15</v>
      </c>
      <c r="T213" s="4" t="e">
        <f>((S213-R213)*Q213)-#REF!</f>
        <v>#REF!</v>
      </c>
      <c r="U213" s="73"/>
      <c r="V213" s="74"/>
    </row>
    <row r="214" spans="1:22" x14ac:dyDescent="0.2">
      <c r="A214" s="20">
        <v>36833</v>
      </c>
      <c r="E214" s="10">
        <f t="shared" si="22"/>
        <v>16</v>
      </c>
      <c r="F214" s="3">
        <v>0</v>
      </c>
      <c r="J214" s="4">
        <f t="shared" si="21"/>
        <v>0</v>
      </c>
      <c r="K214" s="111">
        <f t="shared" si="18"/>
        <v>36833</v>
      </c>
      <c r="P214" s="42">
        <f t="shared" si="19"/>
        <v>16</v>
      </c>
      <c r="T214" s="4" t="e">
        <f>((S214-R214)*Q214)-#REF!</f>
        <v>#REF!</v>
      </c>
      <c r="U214" s="73"/>
      <c r="V214" s="74"/>
    </row>
    <row r="215" spans="1:22" x14ac:dyDescent="0.2">
      <c r="A215" s="20">
        <v>36833</v>
      </c>
      <c r="E215" s="10">
        <f t="shared" si="22"/>
        <v>17</v>
      </c>
      <c r="F215" s="3">
        <v>0</v>
      </c>
      <c r="J215" s="4">
        <f t="shared" si="21"/>
        <v>0</v>
      </c>
      <c r="K215" s="111">
        <f t="shared" si="18"/>
        <v>36833</v>
      </c>
      <c r="P215" s="42">
        <f t="shared" si="19"/>
        <v>17</v>
      </c>
      <c r="T215" s="4" t="e">
        <f>((S215-R215)*Q215)-#REF!</f>
        <v>#REF!</v>
      </c>
      <c r="U215" s="73"/>
      <c r="V215" s="74"/>
    </row>
    <row r="216" spans="1:22" x14ac:dyDescent="0.2">
      <c r="A216" s="20">
        <v>36833</v>
      </c>
      <c r="E216" s="10">
        <f t="shared" si="22"/>
        <v>18</v>
      </c>
      <c r="F216" s="3">
        <v>0</v>
      </c>
      <c r="J216" s="4">
        <f t="shared" si="21"/>
        <v>0</v>
      </c>
      <c r="K216" s="111">
        <f t="shared" si="18"/>
        <v>36833</v>
      </c>
      <c r="P216" s="42">
        <f t="shared" si="19"/>
        <v>18</v>
      </c>
      <c r="T216" s="4" t="e">
        <f>((S216-R216)*Q216)-#REF!</f>
        <v>#REF!</v>
      </c>
      <c r="U216" s="73"/>
      <c r="V216" s="74"/>
    </row>
    <row r="217" spans="1:22" x14ac:dyDescent="0.2">
      <c r="A217" s="20">
        <v>36833</v>
      </c>
      <c r="E217" s="10">
        <f t="shared" si="22"/>
        <v>19</v>
      </c>
      <c r="F217" s="3">
        <v>0</v>
      </c>
      <c r="J217" s="4">
        <f t="shared" si="21"/>
        <v>0</v>
      </c>
      <c r="K217" s="111">
        <f t="shared" si="18"/>
        <v>36833</v>
      </c>
      <c r="P217" s="42">
        <f t="shared" si="19"/>
        <v>19</v>
      </c>
      <c r="T217" s="4" t="e">
        <f>((S217-R217)*Q217)-#REF!</f>
        <v>#REF!</v>
      </c>
      <c r="U217" s="73"/>
      <c r="V217" s="74"/>
    </row>
    <row r="218" spans="1:22" x14ac:dyDescent="0.2">
      <c r="A218" s="20">
        <v>36833</v>
      </c>
      <c r="E218" s="10">
        <f t="shared" si="22"/>
        <v>20</v>
      </c>
      <c r="F218" s="3">
        <v>0</v>
      </c>
      <c r="J218" s="4">
        <f t="shared" si="21"/>
        <v>0</v>
      </c>
      <c r="K218" s="111">
        <f t="shared" si="18"/>
        <v>36833</v>
      </c>
      <c r="P218" s="42">
        <f t="shared" si="19"/>
        <v>20</v>
      </c>
      <c r="T218" s="4" t="e">
        <f>((S218-R218)*Q218)-#REF!</f>
        <v>#REF!</v>
      </c>
      <c r="U218" s="73"/>
      <c r="V218" s="74"/>
    </row>
    <row r="219" spans="1:22" x14ac:dyDescent="0.2">
      <c r="A219" s="20">
        <v>36833</v>
      </c>
      <c r="E219" s="10">
        <f t="shared" si="22"/>
        <v>21</v>
      </c>
      <c r="F219" s="3">
        <v>0</v>
      </c>
      <c r="J219" s="4">
        <f t="shared" si="21"/>
        <v>0</v>
      </c>
      <c r="K219" s="111">
        <f t="shared" si="18"/>
        <v>36833</v>
      </c>
      <c r="P219" s="42">
        <f t="shared" si="19"/>
        <v>21</v>
      </c>
      <c r="T219" s="4" t="e">
        <f>((S219-R219)*Q219)-#REF!</f>
        <v>#REF!</v>
      </c>
      <c r="U219" s="73"/>
      <c r="V219" s="74"/>
    </row>
    <row r="220" spans="1:22" x14ac:dyDescent="0.2">
      <c r="A220" s="20">
        <v>36833</v>
      </c>
      <c r="E220" s="10">
        <f t="shared" si="22"/>
        <v>22</v>
      </c>
      <c r="F220" s="3">
        <v>0</v>
      </c>
      <c r="J220" s="4">
        <f t="shared" si="21"/>
        <v>0</v>
      </c>
      <c r="K220" s="111">
        <f t="shared" si="18"/>
        <v>36833</v>
      </c>
      <c r="P220" s="42">
        <f t="shared" si="19"/>
        <v>22</v>
      </c>
      <c r="T220" s="4" t="e">
        <f>((S220-R220)*Q220)-#REF!</f>
        <v>#REF!</v>
      </c>
      <c r="U220" s="73"/>
      <c r="V220" s="74"/>
    </row>
    <row r="221" spans="1:22" x14ac:dyDescent="0.2">
      <c r="A221" s="20">
        <v>36833</v>
      </c>
      <c r="E221" s="10">
        <f t="shared" si="22"/>
        <v>23</v>
      </c>
      <c r="J221" s="4">
        <f t="shared" si="21"/>
        <v>0</v>
      </c>
      <c r="K221" s="111">
        <f t="shared" si="18"/>
        <v>36833</v>
      </c>
      <c r="P221" s="42">
        <f t="shared" si="19"/>
        <v>23</v>
      </c>
      <c r="T221" s="4" t="e">
        <f>((S221-R221)*Q221)-#REF!</f>
        <v>#REF!</v>
      </c>
      <c r="U221" s="73"/>
      <c r="V221" s="74"/>
    </row>
    <row r="222" spans="1:22" x14ac:dyDescent="0.2">
      <c r="A222" s="20"/>
      <c r="I222" s="1" t="s">
        <v>4</v>
      </c>
      <c r="J222" s="4">
        <f>SUM(J198:J221)</f>
        <v>0</v>
      </c>
      <c r="U222" s="73"/>
      <c r="V222" s="74"/>
    </row>
    <row r="223" spans="1:22" x14ac:dyDescent="0.2">
      <c r="A223" s="20"/>
      <c r="J223" s="4">
        <v>0</v>
      </c>
      <c r="U223" s="73"/>
      <c r="V223" s="74"/>
    </row>
    <row r="224" spans="1:22" x14ac:dyDescent="0.2">
      <c r="A224" s="20"/>
      <c r="U224" s="73"/>
      <c r="V224" s="74"/>
    </row>
    <row r="225" spans="1:22" x14ac:dyDescent="0.2">
      <c r="A225" s="20">
        <v>36834</v>
      </c>
      <c r="E225" s="10">
        <v>0</v>
      </c>
      <c r="F225" s="3">
        <v>100</v>
      </c>
      <c r="G225" s="14">
        <v>1.0900000000000001</v>
      </c>
      <c r="H225" s="14">
        <v>15.7</v>
      </c>
      <c r="I225" s="5">
        <v>6</v>
      </c>
      <c r="J225" s="4">
        <f t="shared" ref="J225:J248" si="23">IF(G225&gt;0,(H225-G225-I225)*F225,(H225+(-G225)-I225)*F225)</f>
        <v>861</v>
      </c>
      <c r="K225" s="111">
        <f t="shared" si="18"/>
        <v>36834</v>
      </c>
      <c r="P225" s="42">
        <f t="shared" si="19"/>
        <v>0</v>
      </c>
      <c r="T225" s="4" t="e">
        <f>((S225-R225)*Q225)-#REF!</f>
        <v>#REF!</v>
      </c>
      <c r="U225" s="73"/>
      <c r="V225" s="74"/>
    </row>
    <row r="226" spans="1:22" x14ac:dyDescent="0.2">
      <c r="A226" s="20">
        <v>36834</v>
      </c>
      <c r="E226" s="10">
        <f>E225+1</f>
        <v>1</v>
      </c>
      <c r="F226" s="3">
        <v>150</v>
      </c>
      <c r="G226" s="14">
        <v>1</v>
      </c>
      <c r="H226" s="14">
        <v>13.1</v>
      </c>
      <c r="I226" s="5">
        <v>6</v>
      </c>
      <c r="J226" s="4">
        <f t="shared" si="23"/>
        <v>915</v>
      </c>
      <c r="K226" s="111">
        <f t="shared" si="18"/>
        <v>36834</v>
      </c>
      <c r="P226" s="42">
        <f t="shared" si="19"/>
        <v>1</v>
      </c>
      <c r="T226" s="4" t="e">
        <f>((S226-R226)*Q226)-#REF!</f>
        <v>#REF!</v>
      </c>
      <c r="U226" s="73"/>
      <c r="V226" s="74"/>
    </row>
    <row r="227" spans="1:22" x14ac:dyDescent="0.2">
      <c r="A227" s="20">
        <v>36834</v>
      </c>
      <c r="E227" s="10">
        <f t="shared" si="22"/>
        <v>2</v>
      </c>
      <c r="F227" s="3">
        <v>100</v>
      </c>
      <c r="G227" s="14">
        <v>1</v>
      </c>
      <c r="H227" s="14">
        <v>13.1</v>
      </c>
      <c r="I227" s="5">
        <v>6</v>
      </c>
      <c r="J227" s="4">
        <f t="shared" si="23"/>
        <v>610</v>
      </c>
      <c r="K227" s="111">
        <f t="shared" si="18"/>
        <v>36834</v>
      </c>
      <c r="P227" s="42">
        <f t="shared" si="19"/>
        <v>2</v>
      </c>
      <c r="T227" s="4" t="e">
        <f>((S227-R227)*Q227)-#REF!</f>
        <v>#REF!</v>
      </c>
      <c r="U227" s="73"/>
      <c r="V227" s="74"/>
    </row>
    <row r="228" spans="1:22" x14ac:dyDescent="0.2">
      <c r="A228" s="20">
        <v>36834</v>
      </c>
      <c r="E228" s="10">
        <f t="shared" si="22"/>
        <v>3</v>
      </c>
      <c r="F228" s="3">
        <v>100</v>
      </c>
      <c r="G228" s="14">
        <v>1.01</v>
      </c>
      <c r="H228" s="14">
        <v>10.3</v>
      </c>
      <c r="I228" s="5">
        <v>6</v>
      </c>
      <c r="J228" s="4">
        <f t="shared" si="23"/>
        <v>329.00000000000011</v>
      </c>
      <c r="K228" s="111">
        <f t="shared" si="18"/>
        <v>36834</v>
      </c>
      <c r="P228" s="42">
        <f t="shared" si="19"/>
        <v>3</v>
      </c>
      <c r="T228" s="4" t="e">
        <f>((S228-R228)*Q228)-#REF!</f>
        <v>#REF!</v>
      </c>
      <c r="U228" s="73"/>
      <c r="V228" s="74"/>
    </row>
    <row r="229" spans="1:22" x14ac:dyDescent="0.2">
      <c r="A229" s="20">
        <v>36834</v>
      </c>
      <c r="E229" s="10">
        <f t="shared" si="22"/>
        <v>4</v>
      </c>
      <c r="F229" s="3">
        <v>200</v>
      </c>
      <c r="G229" s="14">
        <v>0.03</v>
      </c>
      <c r="H229" s="14">
        <v>10.3</v>
      </c>
      <c r="I229" s="5">
        <v>6</v>
      </c>
      <c r="J229" s="4">
        <f t="shared" si="23"/>
        <v>854.00000000000023</v>
      </c>
      <c r="K229" s="111">
        <f t="shared" si="18"/>
        <v>36834</v>
      </c>
      <c r="P229" s="42">
        <f t="shared" si="19"/>
        <v>4</v>
      </c>
      <c r="T229" s="4" t="e">
        <f>((S229-R229)*Q229)-#REF!</f>
        <v>#REF!</v>
      </c>
      <c r="U229" s="73"/>
      <c r="V229" s="74"/>
    </row>
    <row r="230" spans="1:22" x14ac:dyDescent="0.2">
      <c r="A230" s="20">
        <v>36834</v>
      </c>
      <c r="E230" s="10">
        <f t="shared" si="22"/>
        <v>5</v>
      </c>
      <c r="F230" s="3">
        <v>200</v>
      </c>
      <c r="G230" s="14">
        <v>0.99</v>
      </c>
      <c r="H230" s="14">
        <v>13.5</v>
      </c>
      <c r="I230" s="5">
        <v>6</v>
      </c>
      <c r="J230" s="4">
        <f t="shared" si="23"/>
        <v>1302</v>
      </c>
      <c r="K230" s="111">
        <f t="shared" si="18"/>
        <v>36834</v>
      </c>
      <c r="P230" s="42">
        <f t="shared" si="19"/>
        <v>5</v>
      </c>
      <c r="T230" s="4" t="e">
        <f>((S230-R230)*Q230)-#REF!</f>
        <v>#REF!</v>
      </c>
      <c r="U230" s="73"/>
      <c r="V230" s="74"/>
    </row>
    <row r="231" spans="1:22" x14ac:dyDescent="0.2">
      <c r="A231" s="20">
        <v>36834</v>
      </c>
      <c r="E231" s="10">
        <f t="shared" si="22"/>
        <v>6</v>
      </c>
      <c r="F231" s="3">
        <v>200</v>
      </c>
      <c r="G231" s="14">
        <v>1.99</v>
      </c>
      <c r="H231" s="14">
        <v>11.3</v>
      </c>
      <c r="I231" s="5">
        <v>6</v>
      </c>
      <c r="J231" s="4">
        <f t="shared" si="23"/>
        <v>662.00000000000011</v>
      </c>
      <c r="K231" s="111">
        <f t="shared" si="18"/>
        <v>36834</v>
      </c>
      <c r="P231" s="42">
        <f t="shared" si="19"/>
        <v>6</v>
      </c>
      <c r="T231" s="4" t="e">
        <f>((S231-R231)*Q231)-#REF!</f>
        <v>#REF!</v>
      </c>
      <c r="U231" s="73"/>
      <c r="V231" s="74"/>
    </row>
    <row r="232" spans="1:22" x14ac:dyDescent="0.2">
      <c r="A232" s="20">
        <v>36834</v>
      </c>
      <c r="E232" s="10">
        <f t="shared" si="22"/>
        <v>7</v>
      </c>
      <c r="F232" s="3">
        <v>0</v>
      </c>
      <c r="G232" s="14">
        <v>8</v>
      </c>
      <c r="H232" s="14">
        <v>38.700000000000003</v>
      </c>
      <c r="I232" s="5"/>
      <c r="J232" s="4">
        <f t="shared" si="23"/>
        <v>0</v>
      </c>
      <c r="K232" s="111">
        <f t="shared" si="18"/>
        <v>36834</v>
      </c>
      <c r="P232" s="42">
        <f t="shared" si="19"/>
        <v>7</v>
      </c>
      <c r="T232" s="4" t="e">
        <f>((S232-R232)*Q232)-#REF!</f>
        <v>#REF!</v>
      </c>
      <c r="U232" s="73"/>
      <c r="V232" s="74"/>
    </row>
    <row r="233" spans="1:22" x14ac:dyDescent="0.2">
      <c r="A233" s="20">
        <v>36834</v>
      </c>
      <c r="E233" s="10">
        <f t="shared" si="22"/>
        <v>8</v>
      </c>
      <c r="F233" s="3">
        <v>0</v>
      </c>
      <c r="G233" s="14">
        <v>20</v>
      </c>
      <c r="H233" s="14">
        <v>43.6</v>
      </c>
      <c r="I233" s="5"/>
      <c r="J233" s="4">
        <f t="shared" si="23"/>
        <v>0</v>
      </c>
      <c r="K233" s="111">
        <f t="shared" si="18"/>
        <v>36834</v>
      </c>
      <c r="P233" s="42">
        <f t="shared" si="19"/>
        <v>8</v>
      </c>
      <c r="T233" s="4" t="e">
        <f>((S233-R233)*Q233)-#REF!</f>
        <v>#REF!</v>
      </c>
      <c r="U233" s="73"/>
      <c r="V233" s="74"/>
    </row>
    <row r="234" spans="1:22" x14ac:dyDescent="0.2">
      <c r="A234" s="20">
        <v>36834</v>
      </c>
      <c r="E234" s="10">
        <f t="shared" si="22"/>
        <v>9</v>
      </c>
      <c r="F234" s="3">
        <v>0</v>
      </c>
      <c r="G234" s="14">
        <v>20.99</v>
      </c>
      <c r="H234" s="14">
        <v>22.5</v>
      </c>
      <c r="I234" s="5"/>
      <c r="J234" s="4">
        <f t="shared" si="23"/>
        <v>0</v>
      </c>
      <c r="K234" s="111">
        <f t="shared" si="18"/>
        <v>36834</v>
      </c>
      <c r="P234" s="42">
        <f t="shared" si="19"/>
        <v>9</v>
      </c>
      <c r="T234" s="4" t="e">
        <f>((S234-R234)*Q234)-#REF!</f>
        <v>#REF!</v>
      </c>
      <c r="U234" s="73"/>
      <c r="V234" s="74"/>
    </row>
    <row r="235" spans="1:22" x14ac:dyDescent="0.2">
      <c r="A235" s="20">
        <v>36834</v>
      </c>
      <c r="E235" s="10">
        <f t="shared" si="22"/>
        <v>10</v>
      </c>
      <c r="F235" s="3">
        <v>0</v>
      </c>
      <c r="G235" s="14">
        <v>34.99</v>
      </c>
      <c r="H235" s="14">
        <v>39.200000000000003</v>
      </c>
      <c r="I235" s="5"/>
      <c r="J235" s="4">
        <f t="shared" si="23"/>
        <v>0</v>
      </c>
      <c r="K235" s="111">
        <f t="shared" si="18"/>
        <v>36834</v>
      </c>
      <c r="P235" s="42">
        <f t="shared" si="19"/>
        <v>10</v>
      </c>
      <c r="T235" s="4" t="e">
        <f>((S235-R235)*Q235)-#REF!</f>
        <v>#REF!</v>
      </c>
      <c r="U235" s="73"/>
      <c r="V235" s="74"/>
    </row>
    <row r="236" spans="1:22" x14ac:dyDescent="0.2">
      <c r="A236" s="20">
        <v>36834</v>
      </c>
      <c r="E236" s="10">
        <f t="shared" si="22"/>
        <v>11</v>
      </c>
      <c r="F236" s="3">
        <v>0</v>
      </c>
      <c r="G236" s="14">
        <v>29.9</v>
      </c>
      <c r="H236" s="14">
        <v>40.1</v>
      </c>
      <c r="I236" s="5"/>
      <c r="J236" s="4">
        <f t="shared" si="23"/>
        <v>0</v>
      </c>
      <c r="K236" s="111">
        <f t="shared" si="18"/>
        <v>36834</v>
      </c>
      <c r="P236" s="42">
        <f t="shared" si="19"/>
        <v>11</v>
      </c>
      <c r="T236" s="4" t="e">
        <f>((S236-R236)*Q236)-#REF!</f>
        <v>#REF!</v>
      </c>
      <c r="U236" s="73"/>
      <c r="V236" s="74"/>
    </row>
    <row r="237" spans="1:22" x14ac:dyDescent="0.2">
      <c r="A237" s="20">
        <v>36834</v>
      </c>
      <c r="E237" s="10">
        <f t="shared" si="22"/>
        <v>12</v>
      </c>
      <c r="F237" s="3">
        <v>0</v>
      </c>
      <c r="G237" s="14">
        <v>32.89</v>
      </c>
      <c r="H237" s="14">
        <v>21.1</v>
      </c>
      <c r="I237" s="5"/>
      <c r="J237" s="4">
        <f t="shared" si="23"/>
        <v>0</v>
      </c>
      <c r="K237" s="111">
        <f t="shared" si="18"/>
        <v>36834</v>
      </c>
      <c r="P237" s="42">
        <f t="shared" si="19"/>
        <v>12</v>
      </c>
      <c r="T237" s="4" t="e">
        <f>((S237-R237)*Q237)-#REF!</f>
        <v>#REF!</v>
      </c>
      <c r="U237" s="73"/>
      <c r="V237" s="74"/>
    </row>
    <row r="238" spans="1:22" x14ac:dyDescent="0.2">
      <c r="A238" s="20">
        <v>36834</v>
      </c>
      <c r="E238" s="10">
        <f t="shared" si="22"/>
        <v>13</v>
      </c>
      <c r="F238" s="3">
        <v>0</v>
      </c>
      <c r="G238" s="14">
        <v>28</v>
      </c>
      <c r="H238" s="14">
        <v>19.5</v>
      </c>
      <c r="I238" s="5"/>
      <c r="J238" s="4">
        <f t="shared" si="23"/>
        <v>0</v>
      </c>
      <c r="K238" s="111">
        <f t="shared" si="18"/>
        <v>36834</v>
      </c>
      <c r="P238" s="42">
        <f t="shared" si="19"/>
        <v>13</v>
      </c>
      <c r="T238" s="4" t="e">
        <f>((S238-R238)*Q238)-#REF!</f>
        <v>#REF!</v>
      </c>
      <c r="U238" s="73"/>
      <c r="V238" s="74"/>
    </row>
    <row r="239" spans="1:22" x14ac:dyDescent="0.2">
      <c r="A239" s="20">
        <v>36834</v>
      </c>
      <c r="E239" s="10">
        <f t="shared" si="22"/>
        <v>14</v>
      </c>
      <c r="F239" s="3">
        <v>0</v>
      </c>
      <c r="G239" s="14">
        <v>29.89</v>
      </c>
      <c r="H239" s="14">
        <v>20.8</v>
      </c>
      <c r="I239" s="5"/>
      <c r="J239" s="4">
        <f t="shared" si="23"/>
        <v>0</v>
      </c>
      <c r="K239" s="111">
        <f t="shared" ref="K239:K307" si="24">A239</f>
        <v>36834</v>
      </c>
      <c r="P239" s="42">
        <f t="shared" ref="P239:P275" si="25">E239</f>
        <v>14</v>
      </c>
      <c r="T239" s="4" t="e">
        <f>((S239-R239)*Q239)-#REF!</f>
        <v>#REF!</v>
      </c>
      <c r="U239" s="73"/>
      <c r="V239" s="74"/>
    </row>
    <row r="240" spans="1:22" x14ac:dyDescent="0.2">
      <c r="A240" s="20">
        <v>36834</v>
      </c>
      <c r="E240" s="10">
        <f t="shared" si="22"/>
        <v>15</v>
      </c>
      <c r="F240" s="3">
        <v>0</v>
      </c>
      <c r="G240" s="14">
        <v>38</v>
      </c>
      <c r="H240" s="14">
        <v>20.100000000000001</v>
      </c>
      <c r="I240" s="5"/>
      <c r="J240" s="4">
        <f t="shared" si="23"/>
        <v>0</v>
      </c>
      <c r="K240" s="111">
        <f t="shared" si="24"/>
        <v>36834</v>
      </c>
      <c r="P240" s="42">
        <f t="shared" si="25"/>
        <v>15</v>
      </c>
      <c r="T240" s="4" t="e">
        <f>((S240-R240)*Q240)-#REF!</f>
        <v>#REF!</v>
      </c>
      <c r="U240" s="73"/>
      <c r="V240" s="74"/>
    </row>
    <row r="241" spans="1:22" x14ac:dyDescent="0.2">
      <c r="A241" s="20">
        <v>36834</v>
      </c>
      <c r="E241" s="10">
        <f t="shared" si="22"/>
        <v>16</v>
      </c>
      <c r="F241" s="3">
        <v>0</v>
      </c>
      <c r="G241" s="14">
        <v>35</v>
      </c>
      <c r="H241" s="14">
        <v>40.1</v>
      </c>
      <c r="I241" s="5"/>
      <c r="J241" s="4">
        <f t="shared" si="23"/>
        <v>0</v>
      </c>
      <c r="K241" s="111">
        <f t="shared" si="24"/>
        <v>36834</v>
      </c>
      <c r="P241" s="42">
        <f t="shared" si="25"/>
        <v>16</v>
      </c>
      <c r="T241" s="4" t="e">
        <f>((S241-R241)*Q241)-#REF!</f>
        <v>#REF!</v>
      </c>
      <c r="U241" s="73"/>
      <c r="V241" s="74"/>
    </row>
    <row r="242" spans="1:22" x14ac:dyDescent="0.2">
      <c r="A242" s="20">
        <v>36834</v>
      </c>
      <c r="E242" s="10">
        <f t="shared" si="22"/>
        <v>17</v>
      </c>
      <c r="F242" s="3">
        <v>0</v>
      </c>
      <c r="G242" s="14">
        <v>46.39</v>
      </c>
      <c r="H242" s="14">
        <v>81.3</v>
      </c>
      <c r="I242" s="5"/>
      <c r="J242" s="4">
        <f t="shared" si="23"/>
        <v>0</v>
      </c>
      <c r="K242" s="111">
        <f t="shared" si="24"/>
        <v>36834</v>
      </c>
      <c r="P242" s="42">
        <f t="shared" si="25"/>
        <v>17</v>
      </c>
      <c r="T242" s="4" t="e">
        <f>((S242-R242)*Q242)-#REF!</f>
        <v>#REF!</v>
      </c>
      <c r="U242" s="73"/>
      <c r="V242" s="74"/>
    </row>
    <row r="243" spans="1:22" x14ac:dyDescent="0.2">
      <c r="A243" s="20">
        <v>36834</v>
      </c>
      <c r="E243" s="10">
        <f t="shared" si="22"/>
        <v>18</v>
      </c>
      <c r="F243" s="3">
        <v>0</v>
      </c>
      <c r="G243" s="14">
        <v>35.01</v>
      </c>
      <c r="H243" s="14">
        <v>59.3</v>
      </c>
      <c r="I243" s="5"/>
      <c r="J243" s="4">
        <f t="shared" si="23"/>
        <v>0</v>
      </c>
      <c r="K243" s="111">
        <f t="shared" si="24"/>
        <v>36834</v>
      </c>
      <c r="P243" s="42">
        <f t="shared" si="25"/>
        <v>18</v>
      </c>
      <c r="T243" s="4" t="e">
        <f>((S243-R243)*Q243)-#REF!</f>
        <v>#REF!</v>
      </c>
      <c r="U243" s="73"/>
      <c r="V243" s="74"/>
    </row>
    <row r="244" spans="1:22" x14ac:dyDescent="0.2">
      <c r="A244" s="20">
        <v>36834</v>
      </c>
      <c r="E244" s="10">
        <f t="shared" si="22"/>
        <v>19</v>
      </c>
      <c r="F244" s="3">
        <v>110</v>
      </c>
      <c r="G244" s="14">
        <v>35</v>
      </c>
      <c r="H244" s="14">
        <v>58.8</v>
      </c>
      <c r="I244" s="1">
        <v>6</v>
      </c>
      <c r="J244" s="4">
        <f t="shared" si="23"/>
        <v>1957.9999999999998</v>
      </c>
      <c r="K244" s="111">
        <f t="shared" si="24"/>
        <v>36834</v>
      </c>
      <c r="P244" s="42">
        <f t="shared" si="25"/>
        <v>19</v>
      </c>
      <c r="T244" s="4" t="e">
        <f>((S244-R244)*Q244)-#REF!</f>
        <v>#REF!</v>
      </c>
      <c r="U244" s="73"/>
      <c r="V244" s="74"/>
    </row>
    <row r="245" spans="1:22" x14ac:dyDescent="0.2">
      <c r="A245" s="20">
        <v>36834</v>
      </c>
      <c r="E245" s="10">
        <f t="shared" si="22"/>
        <v>20</v>
      </c>
      <c r="F245" s="3">
        <v>42</v>
      </c>
      <c r="G245" s="14">
        <v>20.23</v>
      </c>
      <c r="H245" s="14">
        <v>43.8</v>
      </c>
      <c r="I245" s="1">
        <v>6</v>
      </c>
      <c r="J245" s="4">
        <f t="shared" si="23"/>
        <v>737.93999999999983</v>
      </c>
      <c r="K245" s="111">
        <f t="shared" si="24"/>
        <v>36834</v>
      </c>
      <c r="P245" s="42">
        <f t="shared" si="25"/>
        <v>20</v>
      </c>
      <c r="T245" s="4" t="e">
        <f>((S245-R245)*Q245)-#REF!</f>
        <v>#REF!</v>
      </c>
      <c r="U245" s="73"/>
      <c r="V245" s="74"/>
    </row>
    <row r="246" spans="1:22" x14ac:dyDescent="0.2">
      <c r="A246" s="20">
        <v>36834</v>
      </c>
      <c r="E246" s="10">
        <f t="shared" si="22"/>
        <v>21</v>
      </c>
      <c r="F246" s="3">
        <v>58</v>
      </c>
      <c r="G246" s="14">
        <v>15.07</v>
      </c>
      <c r="H246" s="14">
        <v>20.2</v>
      </c>
      <c r="I246" s="1">
        <v>6</v>
      </c>
      <c r="J246" s="4">
        <f t="shared" si="23"/>
        <v>-50.460000000000058</v>
      </c>
      <c r="K246" s="111">
        <f t="shared" si="24"/>
        <v>36834</v>
      </c>
      <c r="P246" s="42">
        <f t="shared" si="25"/>
        <v>21</v>
      </c>
      <c r="T246" s="4" t="e">
        <f>((S246-R246)*Q246)-#REF!</f>
        <v>#REF!</v>
      </c>
      <c r="U246" s="73"/>
      <c r="V246" s="74"/>
    </row>
    <row r="247" spans="1:22" x14ac:dyDescent="0.2">
      <c r="A247" s="20">
        <v>36834</v>
      </c>
      <c r="E247" s="10">
        <f t="shared" si="22"/>
        <v>22</v>
      </c>
      <c r="F247" s="3">
        <v>0</v>
      </c>
      <c r="G247" s="14">
        <v>15</v>
      </c>
      <c r="H247" s="14">
        <v>20</v>
      </c>
      <c r="J247" s="4">
        <f t="shared" si="23"/>
        <v>0</v>
      </c>
      <c r="K247" s="111">
        <f t="shared" si="24"/>
        <v>36834</v>
      </c>
      <c r="P247" s="42">
        <f t="shared" si="25"/>
        <v>22</v>
      </c>
      <c r="T247" s="4" t="e">
        <f>((S247-R247)*Q247)-#REF!</f>
        <v>#REF!</v>
      </c>
      <c r="U247" s="73"/>
      <c r="V247" s="74"/>
    </row>
    <row r="248" spans="1:22" x14ac:dyDescent="0.2">
      <c r="A248" s="20">
        <v>36834</v>
      </c>
      <c r="E248" s="10">
        <f t="shared" si="22"/>
        <v>23</v>
      </c>
      <c r="F248" s="3">
        <v>200</v>
      </c>
      <c r="G248" s="14">
        <v>0.22</v>
      </c>
      <c r="H248" s="14">
        <v>17.899999999999999</v>
      </c>
      <c r="I248" s="1">
        <v>6</v>
      </c>
      <c r="J248" s="4">
        <f t="shared" si="23"/>
        <v>2336</v>
      </c>
      <c r="K248" s="111">
        <f t="shared" si="24"/>
        <v>36834</v>
      </c>
      <c r="P248" s="42">
        <f t="shared" si="25"/>
        <v>23</v>
      </c>
      <c r="T248" s="4" t="e">
        <f>((S248-R248)*Q248)-#REF!</f>
        <v>#REF!</v>
      </c>
      <c r="U248" s="73"/>
      <c r="V248" s="74"/>
    </row>
    <row r="249" spans="1:22" x14ac:dyDescent="0.2">
      <c r="A249" s="20"/>
      <c r="I249" s="3" t="s">
        <v>5</v>
      </c>
      <c r="J249" s="47">
        <f>SUM(J225:J248)</f>
        <v>10514.48</v>
      </c>
      <c r="U249" s="73"/>
      <c r="V249" s="74"/>
    </row>
    <row r="250" spans="1:22" x14ac:dyDescent="0.2">
      <c r="A250" s="20"/>
      <c r="U250" s="73"/>
      <c r="V250" s="74"/>
    </row>
    <row r="251" spans="1:22" x14ac:dyDescent="0.2">
      <c r="A251" s="20"/>
      <c r="U251" s="73"/>
      <c r="V251" s="74"/>
    </row>
    <row r="252" spans="1:22" x14ac:dyDescent="0.2">
      <c r="A252" s="20">
        <v>36835</v>
      </c>
      <c r="E252" s="10">
        <v>0</v>
      </c>
      <c r="F252" s="3">
        <v>100</v>
      </c>
      <c r="G252" s="14">
        <v>-0.01</v>
      </c>
      <c r="H252" s="14">
        <v>12.97</v>
      </c>
      <c r="I252" s="1">
        <v>6</v>
      </c>
      <c r="J252" s="4">
        <f t="shared" ref="J252:J275" si="26">IF(G252&gt;0,(H252-G252-I252)*F252,(H252+(-G252)-I252)*F252)</f>
        <v>698</v>
      </c>
      <c r="K252" s="111">
        <f t="shared" si="24"/>
        <v>36835</v>
      </c>
      <c r="P252" s="42">
        <f t="shared" si="25"/>
        <v>0</v>
      </c>
      <c r="T252" s="4" t="e">
        <f>((S252-R252)*Q252)-#REF!</f>
        <v>#REF!</v>
      </c>
      <c r="U252" s="73"/>
      <c r="V252" s="74"/>
    </row>
    <row r="253" spans="1:22" x14ac:dyDescent="0.2">
      <c r="A253" s="20">
        <v>36835</v>
      </c>
      <c r="E253" s="10">
        <f>E252+1</f>
        <v>1</v>
      </c>
      <c r="F253" s="3">
        <v>250</v>
      </c>
      <c r="G253" s="14">
        <v>1.08</v>
      </c>
      <c r="H253" s="14">
        <v>14.77</v>
      </c>
      <c r="I253" s="1">
        <v>6</v>
      </c>
      <c r="J253" s="4">
        <f t="shared" si="26"/>
        <v>1922.4999999999998</v>
      </c>
      <c r="K253" s="111">
        <f t="shared" si="24"/>
        <v>36835</v>
      </c>
      <c r="P253" s="42">
        <f t="shared" si="25"/>
        <v>1</v>
      </c>
      <c r="T253" s="4" t="e">
        <f>((S253-R253)*Q253)-#REF!</f>
        <v>#REF!</v>
      </c>
      <c r="U253" s="73"/>
      <c r="V253" s="74"/>
    </row>
    <row r="254" spans="1:22" x14ac:dyDescent="0.2">
      <c r="A254" s="20">
        <v>36835</v>
      </c>
      <c r="E254" s="10">
        <f t="shared" ref="E254:E275" si="27">E253+1</f>
        <v>2</v>
      </c>
      <c r="F254" s="3">
        <v>450</v>
      </c>
      <c r="G254" s="14">
        <v>3.96</v>
      </c>
      <c r="H254" s="14">
        <v>12.48</v>
      </c>
      <c r="I254" s="1">
        <v>6</v>
      </c>
      <c r="J254" s="4">
        <f t="shared" si="26"/>
        <v>1133.9999999999998</v>
      </c>
      <c r="K254" s="111">
        <f t="shared" si="24"/>
        <v>36835</v>
      </c>
      <c r="P254" s="42">
        <f t="shared" si="25"/>
        <v>2</v>
      </c>
      <c r="T254" s="4" t="e">
        <f>((S254-R254)*Q254)-#REF!</f>
        <v>#REF!</v>
      </c>
      <c r="U254" s="73"/>
      <c r="V254" s="74"/>
    </row>
    <row r="255" spans="1:22" x14ac:dyDescent="0.2">
      <c r="A255" s="20">
        <v>36835</v>
      </c>
      <c r="E255" s="10">
        <f t="shared" si="27"/>
        <v>3</v>
      </c>
      <c r="F255" s="3">
        <v>450</v>
      </c>
      <c r="G255" s="14">
        <v>2.0299999999999998</v>
      </c>
      <c r="H255" s="14">
        <v>12.38</v>
      </c>
      <c r="I255" s="1">
        <v>6</v>
      </c>
      <c r="J255" s="4">
        <f t="shared" si="26"/>
        <v>1957.5000000000007</v>
      </c>
      <c r="K255" s="111">
        <f t="shared" si="24"/>
        <v>36835</v>
      </c>
      <c r="P255" s="42">
        <f t="shared" si="25"/>
        <v>3</v>
      </c>
      <c r="T255" s="4" t="e">
        <f>((S255-R255)*Q255)-#REF!</f>
        <v>#REF!</v>
      </c>
      <c r="U255" s="73"/>
      <c r="V255" s="74"/>
    </row>
    <row r="256" spans="1:22" x14ac:dyDescent="0.2">
      <c r="A256" s="20">
        <v>36835</v>
      </c>
      <c r="E256" s="10">
        <f t="shared" si="27"/>
        <v>4</v>
      </c>
      <c r="F256" s="3">
        <v>100</v>
      </c>
      <c r="G256" s="14">
        <v>1.02</v>
      </c>
      <c r="H256" s="14">
        <v>13.18</v>
      </c>
      <c r="I256" s="1">
        <v>6</v>
      </c>
      <c r="J256" s="4">
        <f t="shared" si="26"/>
        <v>616</v>
      </c>
      <c r="K256" s="111">
        <f t="shared" si="24"/>
        <v>36835</v>
      </c>
      <c r="P256" s="42">
        <f t="shared" si="25"/>
        <v>4</v>
      </c>
      <c r="T256" s="4" t="e">
        <f>((S256-R256)*Q256)-#REF!</f>
        <v>#REF!</v>
      </c>
      <c r="U256" s="73"/>
      <c r="V256" s="74"/>
    </row>
    <row r="257" spans="1:22" x14ac:dyDescent="0.2">
      <c r="A257" s="20">
        <v>36835</v>
      </c>
      <c r="E257" s="10">
        <f t="shared" si="27"/>
        <v>5</v>
      </c>
      <c r="F257" s="3">
        <v>300</v>
      </c>
      <c r="G257" s="14">
        <v>1.49</v>
      </c>
      <c r="H257" s="14">
        <v>15.17</v>
      </c>
      <c r="I257" s="1">
        <v>6</v>
      </c>
      <c r="J257" s="4">
        <f t="shared" si="26"/>
        <v>2304</v>
      </c>
      <c r="K257" s="111">
        <f t="shared" si="24"/>
        <v>36835</v>
      </c>
      <c r="P257" s="42">
        <f t="shared" si="25"/>
        <v>5</v>
      </c>
      <c r="T257" s="4" t="e">
        <f>((S257-R257)*Q257)-#REF!</f>
        <v>#REF!</v>
      </c>
      <c r="U257" s="73"/>
      <c r="V257" s="74"/>
    </row>
    <row r="258" spans="1:22" x14ac:dyDescent="0.2">
      <c r="A258" s="20">
        <v>36835</v>
      </c>
      <c r="E258" s="10">
        <f t="shared" si="27"/>
        <v>6</v>
      </c>
      <c r="F258" s="3">
        <v>450</v>
      </c>
      <c r="G258" s="14">
        <v>3.94</v>
      </c>
      <c r="H258" s="14">
        <v>14.11</v>
      </c>
      <c r="I258" s="1">
        <v>6</v>
      </c>
      <c r="J258" s="4">
        <f t="shared" si="26"/>
        <v>1876.5</v>
      </c>
      <c r="K258" s="111">
        <f t="shared" si="24"/>
        <v>36835</v>
      </c>
      <c r="P258" s="42">
        <f t="shared" si="25"/>
        <v>6</v>
      </c>
      <c r="T258" s="4" t="e">
        <f>((S258-R258)*Q258)-#REF!</f>
        <v>#REF!</v>
      </c>
      <c r="U258" s="73"/>
      <c r="V258" s="74"/>
    </row>
    <row r="259" spans="1:22" x14ac:dyDescent="0.2">
      <c r="A259" s="20">
        <v>36835</v>
      </c>
      <c r="E259" s="10">
        <f t="shared" si="27"/>
        <v>7</v>
      </c>
      <c r="F259" s="3">
        <v>100</v>
      </c>
      <c r="G259" s="14">
        <v>14.83</v>
      </c>
      <c r="H259" s="14">
        <v>15.6</v>
      </c>
      <c r="I259" s="1">
        <v>6</v>
      </c>
      <c r="J259" s="4">
        <f t="shared" si="26"/>
        <v>-523</v>
      </c>
      <c r="K259" s="111">
        <f t="shared" si="24"/>
        <v>36835</v>
      </c>
      <c r="P259" s="42">
        <f t="shared" si="25"/>
        <v>7</v>
      </c>
      <c r="T259" s="4" t="e">
        <f>((S259-R259)*Q259)-#REF!</f>
        <v>#REF!</v>
      </c>
      <c r="U259" s="73"/>
      <c r="V259" s="74"/>
    </row>
    <row r="260" spans="1:22" x14ac:dyDescent="0.2">
      <c r="A260" s="20">
        <v>36835</v>
      </c>
      <c r="E260" s="10">
        <f t="shared" si="27"/>
        <v>8</v>
      </c>
      <c r="F260" s="3">
        <v>0</v>
      </c>
      <c r="G260" s="14">
        <v>26.99</v>
      </c>
      <c r="H260" s="14">
        <v>21.66</v>
      </c>
      <c r="I260" s="1">
        <v>6</v>
      </c>
      <c r="J260" s="4">
        <f t="shared" si="26"/>
        <v>0</v>
      </c>
      <c r="K260" s="111">
        <f t="shared" si="24"/>
        <v>36835</v>
      </c>
      <c r="P260" s="42">
        <f t="shared" si="25"/>
        <v>8</v>
      </c>
      <c r="T260" s="4" t="e">
        <f>((S260-R260)*Q260)-#REF!</f>
        <v>#REF!</v>
      </c>
      <c r="U260" s="73"/>
      <c r="V260" s="74"/>
    </row>
    <row r="261" spans="1:22" x14ac:dyDescent="0.2">
      <c r="A261" s="20">
        <v>36835</v>
      </c>
      <c r="E261" s="10">
        <f t="shared" si="27"/>
        <v>9</v>
      </c>
      <c r="F261" s="3">
        <v>0</v>
      </c>
      <c r="G261" s="14">
        <v>26.99</v>
      </c>
      <c r="H261" s="14">
        <v>18.46</v>
      </c>
      <c r="I261" s="1">
        <v>6</v>
      </c>
      <c r="J261" s="4">
        <f t="shared" si="26"/>
        <v>0</v>
      </c>
      <c r="K261" s="111">
        <f t="shared" si="24"/>
        <v>36835</v>
      </c>
      <c r="P261" s="42">
        <f t="shared" si="25"/>
        <v>9</v>
      </c>
      <c r="T261" s="4" t="e">
        <f>((S261-R261)*Q261)-#REF!</f>
        <v>#REF!</v>
      </c>
      <c r="U261" s="73"/>
      <c r="V261" s="74"/>
    </row>
    <row r="262" spans="1:22" x14ac:dyDescent="0.2">
      <c r="A262" s="20">
        <v>36835</v>
      </c>
      <c r="E262" s="10">
        <f t="shared" si="27"/>
        <v>10</v>
      </c>
      <c r="F262" s="3">
        <v>0</v>
      </c>
      <c r="G262" s="14">
        <v>17</v>
      </c>
      <c r="H262" s="14">
        <v>18.670000000000002</v>
      </c>
      <c r="I262" s="1">
        <v>6</v>
      </c>
      <c r="J262" s="4">
        <f t="shared" si="26"/>
        <v>0</v>
      </c>
      <c r="K262" s="111">
        <f t="shared" si="24"/>
        <v>36835</v>
      </c>
      <c r="P262" s="42">
        <f t="shared" si="25"/>
        <v>10</v>
      </c>
      <c r="T262" s="4" t="e">
        <f>((S262-R262)*Q262)-#REF!</f>
        <v>#REF!</v>
      </c>
      <c r="U262" s="73"/>
      <c r="V262" s="74"/>
    </row>
    <row r="263" spans="1:22" x14ac:dyDescent="0.2">
      <c r="A263" s="20">
        <v>36835</v>
      </c>
      <c r="E263" s="10">
        <f t="shared" si="27"/>
        <v>11</v>
      </c>
      <c r="F263" s="3">
        <v>100</v>
      </c>
      <c r="G263" s="14">
        <v>8</v>
      </c>
      <c r="H263" s="14">
        <v>18.7</v>
      </c>
      <c r="I263" s="1">
        <v>6</v>
      </c>
      <c r="J263" s="4">
        <f t="shared" si="26"/>
        <v>469.99999999999994</v>
      </c>
      <c r="K263" s="111">
        <f t="shared" si="24"/>
        <v>36835</v>
      </c>
      <c r="P263" s="42">
        <f t="shared" si="25"/>
        <v>11</v>
      </c>
      <c r="T263" s="4" t="e">
        <f>((S263-R263)*Q263)-#REF!</f>
        <v>#REF!</v>
      </c>
      <c r="U263" s="73"/>
      <c r="V263" s="74"/>
    </row>
    <row r="264" spans="1:22" x14ac:dyDescent="0.2">
      <c r="A264" s="20">
        <v>36835</v>
      </c>
      <c r="E264" s="10">
        <f t="shared" si="27"/>
        <v>12</v>
      </c>
      <c r="F264" s="3">
        <v>200</v>
      </c>
      <c r="G264" s="14">
        <v>8</v>
      </c>
      <c r="H264" s="14">
        <v>18.96</v>
      </c>
      <c r="I264" s="1">
        <v>6</v>
      </c>
      <c r="J264" s="4">
        <f t="shared" si="26"/>
        <v>992.00000000000023</v>
      </c>
      <c r="K264" s="111">
        <f t="shared" si="24"/>
        <v>36835</v>
      </c>
      <c r="P264" s="42">
        <f t="shared" si="25"/>
        <v>12</v>
      </c>
      <c r="T264" s="4" t="e">
        <f>((S264-R264)*Q264)-#REF!</f>
        <v>#REF!</v>
      </c>
      <c r="U264" s="73"/>
      <c r="V264" s="74"/>
    </row>
    <row r="265" spans="1:22" x14ac:dyDescent="0.2">
      <c r="A265" s="20">
        <v>36835</v>
      </c>
      <c r="E265" s="10">
        <f t="shared" si="27"/>
        <v>13</v>
      </c>
      <c r="F265" s="3">
        <v>0</v>
      </c>
      <c r="G265" s="14">
        <v>7.99</v>
      </c>
      <c r="H265" s="14">
        <v>20.27</v>
      </c>
      <c r="I265" s="1">
        <v>6</v>
      </c>
      <c r="J265" s="4">
        <f t="shared" si="26"/>
        <v>0</v>
      </c>
      <c r="K265" s="111">
        <f t="shared" si="24"/>
        <v>36835</v>
      </c>
      <c r="P265" s="42">
        <f t="shared" si="25"/>
        <v>13</v>
      </c>
      <c r="T265" s="4" t="e">
        <f>((S265-R265)*Q265)-#REF!</f>
        <v>#REF!</v>
      </c>
      <c r="U265" s="73"/>
      <c r="V265" s="74"/>
    </row>
    <row r="266" spans="1:22" x14ac:dyDescent="0.2">
      <c r="A266" s="20">
        <v>36835</v>
      </c>
      <c r="E266" s="10">
        <f t="shared" si="27"/>
        <v>14</v>
      </c>
      <c r="F266" s="3">
        <v>250</v>
      </c>
      <c r="G266" s="14">
        <v>8.5</v>
      </c>
      <c r="H266" s="14">
        <v>16.43</v>
      </c>
      <c r="I266" s="1">
        <v>6</v>
      </c>
      <c r="J266" s="4">
        <f t="shared" si="26"/>
        <v>482.49999999999994</v>
      </c>
      <c r="K266" s="111">
        <f t="shared" si="24"/>
        <v>36835</v>
      </c>
      <c r="P266" s="42">
        <f t="shared" si="25"/>
        <v>14</v>
      </c>
      <c r="T266" s="4" t="e">
        <f>((S266-R266)*Q266)-#REF!</f>
        <v>#REF!</v>
      </c>
      <c r="U266" s="73"/>
      <c r="V266" s="74"/>
    </row>
    <row r="267" spans="1:22" x14ac:dyDescent="0.2">
      <c r="A267" s="20">
        <v>36835</v>
      </c>
      <c r="E267" s="10">
        <f t="shared" si="27"/>
        <v>15</v>
      </c>
      <c r="F267" s="3">
        <v>0</v>
      </c>
      <c r="G267" s="14">
        <v>9.9</v>
      </c>
      <c r="H267" s="14">
        <v>17.13</v>
      </c>
      <c r="I267" s="1">
        <v>6</v>
      </c>
      <c r="J267" s="4">
        <f t="shared" si="26"/>
        <v>0</v>
      </c>
      <c r="K267" s="111">
        <f t="shared" si="24"/>
        <v>36835</v>
      </c>
      <c r="P267" s="42">
        <f t="shared" si="25"/>
        <v>15</v>
      </c>
      <c r="T267" s="4" t="e">
        <f>((S267-R267)*Q267)-#REF!</f>
        <v>#REF!</v>
      </c>
      <c r="U267" s="73"/>
      <c r="V267" s="74"/>
    </row>
    <row r="268" spans="1:22" x14ac:dyDescent="0.2">
      <c r="A268" s="20">
        <v>36835</v>
      </c>
      <c r="E268" s="10">
        <f t="shared" si="27"/>
        <v>16</v>
      </c>
      <c r="F268" s="3">
        <v>0</v>
      </c>
      <c r="G268" s="14">
        <v>26.99</v>
      </c>
      <c r="H268" s="14">
        <v>16.940000000000001</v>
      </c>
      <c r="I268" s="1">
        <v>6</v>
      </c>
      <c r="J268" s="4">
        <f t="shared" si="26"/>
        <v>0</v>
      </c>
      <c r="K268" s="111">
        <f t="shared" si="24"/>
        <v>36835</v>
      </c>
      <c r="P268" s="42">
        <f t="shared" si="25"/>
        <v>16</v>
      </c>
      <c r="T268" s="4" t="e">
        <f>((S268-R268)*Q268)-#REF!</f>
        <v>#REF!</v>
      </c>
      <c r="U268" s="73"/>
      <c r="V268" s="74"/>
    </row>
    <row r="269" spans="1:22" x14ac:dyDescent="0.2">
      <c r="A269" s="20">
        <v>36835</v>
      </c>
      <c r="E269" s="10">
        <f t="shared" si="27"/>
        <v>17</v>
      </c>
      <c r="F269" s="3">
        <v>100</v>
      </c>
      <c r="G269" s="14">
        <v>30</v>
      </c>
      <c r="H269" s="14">
        <v>68.39</v>
      </c>
      <c r="I269" s="1">
        <v>6</v>
      </c>
      <c r="J269" s="4">
        <f t="shared" si="26"/>
        <v>3239</v>
      </c>
      <c r="K269" s="111">
        <f t="shared" si="24"/>
        <v>36835</v>
      </c>
      <c r="P269" s="42">
        <f t="shared" si="25"/>
        <v>17</v>
      </c>
      <c r="T269" s="4" t="e">
        <f>((S269-R269)*Q269)-#REF!</f>
        <v>#REF!</v>
      </c>
      <c r="U269" s="73"/>
      <c r="V269" s="74"/>
    </row>
    <row r="270" spans="1:22" x14ac:dyDescent="0.2">
      <c r="A270" s="20">
        <v>36835</v>
      </c>
      <c r="E270" s="10">
        <f t="shared" si="27"/>
        <v>18</v>
      </c>
      <c r="F270" s="3">
        <v>0</v>
      </c>
      <c r="G270" s="14">
        <v>60</v>
      </c>
      <c r="H270" s="14">
        <v>22.93</v>
      </c>
      <c r="J270" s="4">
        <f t="shared" si="26"/>
        <v>0</v>
      </c>
      <c r="K270" s="111">
        <f t="shared" si="24"/>
        <v>36835</v>
      </c>
      <c r="P270" s="42">
        <f t="shared" si="25"/>
        <v>18</v>
      </c>
      <c r="T270" s="4" t="e">
        <f>((S270-R270)*Q270)-#REF!</f>
        <v>#REF!</v>
      </c>
      <c r="U270" s="73"/>
      <c r="V270" s="74"/>
    </row>
    <row r="271" spans="1:22" x14ac:dyDescent="0.2">
      <c r="A271" s="20">
        <v>36835</v>
      </c>
      <c r="E271" s="10">
        <f t="shared" si="27"/>
        <v>19</v>
      </c>
      <c r="F271" s="3">
        <v>0</v>
      </c>
      <c r="G271" s="14">
        <v>69</v>
      </c>
      <c r="H271" s="14">
        <v>28.53</v>
      </c>
      <c r="J271" s="4">
        <f t="shared" si="26"/>
        <v>0</v>
      </c>
      <c r="K271" s="111">
        <f t="shared" si="24"/>
        <v>36835</v>
      </c>
      <c r="P271" s="42">
        <f t="shared" si="25"/>
        <v>19</v>
      </c>
      <c r="T271" s="4" t="e">
        <f>((S271-R271)*Q271)-#REF!</f>
        <v>#REF!</v>
      </c>
      <c r="U271" s="73"/>
      <c r="V271" s="74"/>
    </row>
    <row r="272" spans="1:22" x14ac:dyDescent="0.2">
      <c r="A272" s="20">
        <v>36835</v>
      </c>
      <c r="E272" s="10">
        <f t="shared" si="27"/>
        <v>20</v>
      </c>
      <c r="F272" s="3">
        <v>0</v>
      </c>
      <c r="G272" s="14">
        <v>84.5</v>
      </c>
      <c r="H272" s="14">
        <v>24.3</v>
      </c>
      <c r="J272" s="4">
        <f t="shared" si="26"/>
        <v>0</v>
      </c>
      <c r="K272" s="111">
        <f t="shared" si="24"/>
        <v>36835</v>
      </c>
      <c r="P272" s="42">
        <f t="shared" si="25"/>
        <v>20</v>
      </c>
      <c r="T272" s="4" t="e">
        <f>((S272-R272)*Q272)-#REF!</f>
        <v>#REF!</v>
      </c>
      <c r="U272" s="73"/>
      <c r="V272" s="74"/>
    </row>
    <row r="273" spans="1:22" x14ac:dyDescent="0.2">
      <c r="A273" s="20">
        <v>36835</v>
      </c>
      <c r="E273" s="10">
        <f t="shared" si="27"/>
        <v>21</v>
      </c>
      <c r="F273" s="3">
        <v>0</v>
      </c>
      <c r="G273" s="14">
        <v>58.05</v>
      </c>
      <c r="H273" s="14">
        <v>23.44</v>
      </c>
      <c r="J273" s="4">
        <f t="shared" si="26"/>
        <v>0</v>
      </c>
      <c r="K273" s="111">
        <f t="shared" si="24"/>
        <v>36835</v>
      </c>
      <c r="P273" s="42">
        <f t="shared" si="25"/>
        <v>21</v>
      </c>
      <c r="T273" s="4" t="e">
        <f>((S273-R273)*Q273)-#REF!</f>
        <v>#REF!</v>
      </c>
      <c r="U273" s="73"/>
      <c r="V273" s="74"/>
    </row>
    <row r="274" spans="1:22" x14ac:dyDescent="0.2">
      <c r="A274" s="20">
        <v>36835</v>
      </c>
      <c r="E274" s="10">
        <f t="shared" si="27"/>
        <v>22</v>
      </c>
      <c r="F274" s="3">
        <v>75</v>
      </c>
      <c r="G274" s="14">
        <v>9.99</v>
      </c>
      <c r="H274" s="14">
        <v>30.38</v>
      </c>
      <c r="I274" s="1">
        <v>6</v>
      </c>
      <c r="J274" s="4">
        <f t="shared" si="26"/>
        <v>1079.25</v>
      </c>
      <c r="K274" s="111">
        <f t="shared" si="24"/>
        <v>36835</v>
      </c>
      <c r="P274" s="42">
        <f t="shared" si="25"/>
        <v>22</v>
      </c>
      <c r="T274" s="4" t="e">
        <f>((S274-R274)*Q274)-#REF!</f>
        <v>#REF!</v>
      </c>
      <c r="U274" s="73"/>
      <c r="V274" s="74"/>
    </row>
    <row r="275" spans="1:22" x14ac:dyDescent="0.2">
      <c r="A275" s="20">
        <v>36835</v>
      </c>
      <c r="E275" s="10">
        <f t="shared" si="27"/>
        <v>23</v>
      </c>
      <c r="F275" s="3">
        <v>0</v>
      </c>
      <c r="G275" s="14">
        <v>20</v>
      </c>
      <c r="H275" s="14">
        <v>18.059999999999999</v>
      </c>
      <c r="J275" s="4">
        <f t="shared" si="26"/>
        <v>0</v>
      </c>
      <c r="K275" s="111">
        <f t="shared" si="24"/>
        <v>36835</v>
      </c>
      <c r="P275" s="42">
        <f t="shared" si="25"/>
        <v>23</v>
      </c>
      <c r="T275" s="4" t="e">
        <f>((S275-R275)*Q275)-#REF!</f>
        <v>#REF!</v>
      </c>
      <c r="U275" s="73"/>
      <c r="V275" s="74"/>
    </row>
    <row r="276" spans="1:22" x14ac:dyDescent="0.2">
      <c r="A276" s="20"/>
      <c r="I276" s="3" t="s">
        <v>5</v>
      </c>
      <c r="J276" s="47">
        <f>SUM(J252:J275)</f>
        <v>16248.25</v>
      </c>
      <c r="U276" s="73"/>
      <c r="V276" s="74"/>
    </row>
    <row r="277" spans="1:22" x14ac:dyDescent="0.2">
      <c r="U277" s="73"/>
      <c r="V277" s="74"/>
    </row>
    <row r="278" spans="1:22" x14ac:dyDescent="0.2">
      <c r="U278" s="73"/>
      <c r="V278" s="74"/>
    </row>
    <row r="279" spans="1:22" x14ac:dyDescent="0.2">
      <c r="A279" s="20">
        <v>36836</v>
      </c>
      <c r="E279" s="10">
        <v>0</v>
      </c>
      <c r="F279" s="3">
        <v>150</v>
      </c>
      <c r="G279" s="14">
        <v>2</v>
      </c>
      <c r="H279" s="14">
        <v>13.95</v>
      </c>
      <c r="I279" s="1">
        <v>6</v>
      </c>
      <c r="J279" s="4">
        <f t="shared" ref="J279:J302" si="28">IF(G279&gt;0,(H279-G279-I279)*F279,(H279+(-G279)-I279)*F279)</f>
        <v>892.49999999999989</v>
      </c>
      <c r="K279" s="111">
        <f t="shared" si="24"/>
        <v>36836</v>
      </c>
      <c r="P279" s="42">
        <f t="shared" ref="P279:P302" si="29">E279</f>
        <v>0</v>
      </c>
      <c r="T279" s="4" t="e">
        <f>((S279-R279)*Q279)-#REF!</f>
        <v>#REF!</v>
      </c>
      <c r="U279" s="73"/>
      <c r="V279" s="74"/>
    </row>
    <row r="280" spans="1:22" x14ac:dyDescent="0.2">
      <c r="A280" s="20">
        <v>36836</v>
      </c>
      <c r="E280" s="10">
        <f>E279+1</f>
        <v>1</v>
      </c>
      <c r="F280" s="3">
        <v>460</v>
      </c>
      <c r="G280" s="14">
        <v>2</v>
      </c>
      <c r="H280" s="14">
        <v>12.73</v>
      </c>
      <c r="I280" s="1">
        <v>6</v>
      </c>
      <c r="J280" s="4">
        <f t="shared" si="28"/>
        <v>2175.8000000000002</v>
      </c>
      <c r="K280" s="111">
        <f t="shared" si="24"/>
        <v>36836</v>
      </c>
      <c r="P280" s="42">
        <f t="shared" si="29"/>
        <v>1</v>
      </c>
      <c r="T280" s="4" t="e">
        <f>((S280-R280)*Q280)-#REF!</f>
        <v>#REF!</v>
      </c>
      <c r="U280" s="73"/>
      <c r="V280" s="74"/>
    </row>
    <row r="281" spans="1:22" x14ac:dyDescent="0.2">
      <c r="A281" s="20">
        <v>36836</v>
      </c>
      <c r="E281" s="10">
        <f t="shared" ref="E281:E302" si="30">E280+1</f>
        <v>2</v>
      </c>
      <c r="F281" s="3">
        <v>150</v>
      </c>
      <c r="G281" s="14">
        <v>2</v>
      </c>
      <c r="H281" s="14">
        <v>12.98</v>
      </c>
      <c r="I281" s="1">
        <v>6</v>
      </c>
      <c r="J281" s="4">
        <f t="shared" si="28"/>
        <v>747.00000000000011</v>
      </c>
      <c r="K281" s="111">
        <f t="shared" si="24"/>
        <v>36836</v>
      </c>
      <c r="P281" s="42">
        <f t="shared" si="29"/>
        <v>2</v>
      </c>
      <c r="T281" s="4" t="e">
        <f>((S281-R281)*Q281)-#REF!</f>
        <v>#REF!</v>
      </c>
      <c r="U281" s="73"/>
      <c r="V281" s="74"/>
    </row>
    <row r="282" spans="1:22" x14ac:dyDescent="0.2">
      <c r="A282" s="20">
        <v>36836</v>
      </c>
      <c r="E282" s="10">
        <f t="shared" si="30"/>
        <v>3</v>
      </c>
      <c r="F282" s="3">
        <v>166</v>
      </c>
      <c r="G282" s="14">
        <v>3</v>
      </c>
      <c r="H282" s="14">
        <v>12.85</v>
      </c>
      <c r="I282" s="1">
        <v>6</v>
      </c>
      <c r="J282" s="4">
        <f t="shared" si="28"/>
        <v>639.09999999999991</v>
      </c>
      <c r="K282" s="111">
        <f t="shared" si="24"/>
        <v>36836</v>
      </c>
      <c r="P282" s="42">
        <f t="shared" si="29"/>
        <v>3</v>
      </c>
      <c r="T282" s="4" t="e">
        <f>((S282-R282)*Q282)-#REF!</f>
        <v>#REF!</v>
      </c>
      <c r="U282" s="73"/>
      <c r="V282" s="74"/>
    </row>
    <row r="283" spans="1:22" x14ac:dyDescent="0.2">
      <c r="A283" s="20">
        <v>36836</v>
      </c>
      <c r="E283" s="10">
        <f t="shared" si="30"/>
        <v>4</v>
      </c>
      <c r="F283" s="3">
        <v>460</v>
      </c>
      <c r="G283" s="14">
        <v>2</v>
      </c>
      <c r="H283" s="14">
        <v>12.19</v>
      </c>
      <c r="I283" s="1">
        <v>6</v>
      </c>
      <c r="J283" s="4">
        <f t="shared" si="28"/>
        <v>1927.3999999999999</v>
      </c>
      <c r="K283" s="111">
        <f t="shared" si="24"/>
        <v>36836</v>
      </c>
      <c r="P283" s="42">
        <f t="shared" si="29"/>
        <v>4</v>
      </c>
      <c r="T283" s="4" t="e">
        <f>((S283-R283)*Q283)-#REF!</f>
        <v>#REF!</v>
      </c>
      <c r="U283" s="73"/>
      <c r="V283" s="74"/>
    </row>
    <row r="284" spans="1:22" x14ac:dyDescent="0.2">
      <c r="A284" s="20">
        <v>36836</v>
      </c>
      <c r="E284" s="10">
        <f t="shared" si="30"/>
        <v>5</v>
      </c>
      <c r="H284" s="14">
        <v>16.989999999999998</v>
      </c>
      <c r="J284" s="4">
        <f t="shared" si="28"/>
        <v>0</v>
      </c>
      <c r="K284" s="111">
        <f t="shared" si="24"/>
        <v>36836</v>
      </c>
      <c r="P284" s="42">
        <f t="shared" si="29"/>
        <v>5</v>
      </c>
      <c r="T284" s="4" t="e">
        <f>((S284-R284)*Q284)-#REF!</f>
        <v>#REF!</v>
      </c>
      <c r="U284" s="73"/>
      <c r="V284" s="74"/>
    </row>
    <row r="285" spans="1:22" x14ac:dyDescent="0.2">
      <c r="A285" s="20">
        <v>36836</v>
      </c>
      <c r="E285" s="10">
        <f t="shared" si="30"/>
        <v>6</v>
      </c>
      <c r="H285" s="14">
        <v>21.06</v>
      </c>
      <c r="J285" s="4">
        <f t="shared" si="28"/>
        <v>0</v>
      </c>
      <c r="K285" s="111">
        <f t="shared" si="24"/>
        <v>36836</v>
      </c>
      <c r="P285" s="42">
        <f t="shared" si="29"/>
        <v>6</v>
      </c>
      <c r="T285" s="4" t="e">
        <f>((S285-R285)*Q285)-#REF!</f>
        <v>#REF!</v>
      </c>
      <c r="U285" s="73"/>
      <c r="V285" s="74"/>
    </row>
    <row r="286" spans="1:22" x14ac:dyDescent="0.2">
      <c r="A286" s="20">
        <v>36836</v>
      </c>
      <c r="E286" s="10">
        <f t="shared" si="30"/>
        <v>7</v>
      </c>
      <c r="H286" s="14">
        <v>45.95</v>
      </c>
      <c r="J286" s="4">
        <f t="shared" si="28"/>
        <v>0</v>
      </c>
      <c r="K286" s="111">
        <f t="shared" si="24"/>
        <v>36836</v>
      </c>
      <c r="P286" s="42">
        <f t="shared" si="29"/>
        <v>7</v>
      </c>
      <c r="T286" s="4" t="e">
        <f>((S286-R286)*Q286)-#REF!</f>
        <v>#REF!</v>
      </c>
      <c r="U286" s="73"/>
      <c r="V286" s="74"/>
    </row>
    <row r="287" spans="1:22" x14ac:dyDescent="0.2">
      <c r="A287" s="20">
        <v>36836</v>
      </c>
      <c r="E287" s="10">
        <f t="shared" si="30"/>
        <v>8</v>
      </c>
      <c r="H287" s="14">
        <v>25.06</v>
      </c>
      <c r="J287" s="4">
        <f t="shared" si="28"/>
        <v>0</v>
      </c>
      <c r="K287" s="111">
        <f t="shared" si="24"/>
        <v>36836</v>
      </c>
      <c r="P287" s="42">
        <f t="shared" si="29"/>
        <v>8</v>
      </c>
      <c r="T287" s="4" t="e">
        <f>((S287-R287)*Q287)-#REF!</f>
        <v>#REF!</v>
      </c>
      <c r="U287" s="73"/>
      <c r="V287" s="74"/>
    </row>
    <row r="288" spans="1:22" x14ac:dyDescent="0.2">
      <c r="A288" s="20">
        <v>36836</v>
      </c>
      <c r="E288" s="10">
        <f t="shared" si="30"/>
        <v>9</v>
      </c>
      <c r="H288" s="14">
        <v>25.94</v>
      </c>
      <c r="J288" s="4">
        <f t="shared" si="28"/>
        <v>0</v>
      </c>
      <c r="K288" s="111">
        <f t="shared" si="24"/>
        <v>36836</v>
      </c>
      <c r="P288" s="42">
        <f t="shared" si="29"/>
        <v>9</v>
      </c>
      <c r="T288" s="4" t="e">
        <f>((S288-R288)*Q288)-#REF!</f>
        <v>#REF!</v>
      </c>
      <c r="U288" s="73"/>
      <c r="V288" s="74"/>
    </row>
    <row r="289" spans="1:22" x14ac:dyDescent="0.2">
      <c r="A289" s="20">
        <v>36836</v>
      </c>
      <c r="E289" s="10">
        <f t="shared" si="30"/>
        <v>10</v>
      </c>
      <c r="H289" s="14">
        <v>40.700000000000003</v>
      </c>
      <c r="J289" s="4">
        <f t="shared" si="28"/>
        <v>0</v>
      </c>
      <c r="K289" s="111">
        <f t="shared" si="24"/>
        <v>36836</v>
      </c>
      <c r="P289" s="42">
        <f t="shared" si="29"/>
        <v>10</v>
      </c>
      <c r="T289" s="4" t="e">
        <f>((S289-R289)*Q289)-#REF!</f>
        <v>#REF!</v>
      </c>
      <c r="U289" s="73"/>
      <c r="V289" s="74"/>
    </row>
    <row r="290" spans="1:22" x14ac:dyDescent="0.2">
      <c r="A290" s="20">
        <v>36836</v>
      </c>
      <c r="E290" s="10">
        <f t="shared" si="30"/>
        <v>11</v>
      </c>
      <c r="H290" s="14">
        <v>19.72</v>
      </c>
      <c r="J290" s="4">
        <f t="shared" si="28"/>
        <v>0</v>
      </c>
      <c r="K290" s="111">
        <f t="shared" si="24"/>
        <v>36836</v>
      </c>
      <c r="P290" s="42">
        <f t="shared" si="29"/>
        <v>11</v>
      </c>
      <c r="T290" s="4" t="e">
        <f>((S290-R290)*Q290)-#REF!</f>
        <v>#REF!</v>
      </c>
      <c r="U290" s="73"/>
      <c r="V290" s="74"/>
    </row>
    <row r="291" spans="1:22" x14ac:dyDescent="0.2">
      <c r="A291" s="20">
        <v>36836</v>
      </c>
      <c r="E291" s="10">
        <f t="shared" si="30"/>
        <v>12</v>
      </c>
      <c r="H291" s="14">
        <v>19</v>
      </c>
      <c r="J291" s="4">
        <f t="shared" si="28"/>
        <v>0</v>
      </c>
      <c r="K291" s="111">
        <f t="shared" si="24"/>
        <v>36836</v>
      </c>
      <c r="P291" s="42">
        <f t="shared" si="29"/>
        <v>12</v>
      </c>
      <c r="T291" s="4" t="e">
        <f>((S291-R291)*Q291)-#REF!</f>
        <v>#REF!</v>
      </c>
      <c r="U291" s="73"/>
      <c r="V291" s="74"/>
    </row>
    <row r="292" spans="1:22" x14ac:dyDescent="0.2">
      <c r="A292" s="20">
        <v>36836</v>
      </c>
      <c r="E292" s="10">
        <f t="shared" si="30"/>
        <v>13</v>
      </c>
      <c r="H292" s="14">
        <v>26.28</v>
      </c>
      <c r="J292" s="4">
        <f t="shared" si="28"/>
        <v>0</v>
      </c>
      <c r="K292" s="111">
        <f t="shared" si="24"/>
        <v>36836</v>
      </c>
      <c r="P292" s="42">
        <f t="shared" si="29"/>
        <v>13</v>
      </c>
      <c r="T292" s="4" t="e">
        <f>((S292-R292)*Q292)-#REF!</f>
        <v>#REF!</v>
      </c>
      <c r="U292" s="73"/>
      <c r="V292" s="74"/>
    </row>
    <row r="293" spans="1:22" x14ac:dyDescent="0.2">
      <c r="A293" s="20">
        <v>36836</v>
      </c>
      <c r="E293" s="10">
        <f t="shared" si="30"/>
        <v>14</v>
      </c>
      <c r="H293" s="14">
        <v>32.72</v>
      </c>
      <c r="J293" s="4">
        <f t="shared" si="28"/>
        <v>0</v>
      </c>
      <c r="K293" s="111">
        <f t="shared" si="24"/>
        <v>36836</v>
      </c>
      <c r="P293" s="42">
        <f t="shared" si="29"/>
        <v>14</v>
      </c>
      <c r="T293" s="4" t="e">
        <f>((S293-R293)*Q293)-#REF!</f>
        <v>#REF!</v>
      </c>
      <c r="U293" s="73"/>
      <c r="V293" s="74"/>
    </row>
    <row r="294" spans="1:22" x14ac:dyDescent="0.2">
      <c r="A294" s="20">
        <v>36836</v>
      </c>
      <c r="E294" s="10">
        <f t="shared" si="30"/>
        <v>15</v>
      </c>
      <c r="H294" s="14">
        <v>19.3</v>
      </c>
      <c r="J294" s="4">
        <f t="shared" si="28"/>
        <v>0</v>
      </c>
      <c r="K294" s="111">
        <f t="shared" si="24"/>
        <v>36836</v>
      </c>
      <c r="P294" s="42">
        <f t="shared" si="29"/>
        <v>15</v>
      </c>
      <c r="T294" s="4" t="e">
        <f>((S294-R294)*Q294)-#REF!</f>
        <v>#REF!</v>
      </c>
      <c r="U294" s="73"/>
      <c r="V294" s="74"/>
    </row>
    <row r="295" spans="1:22" x14ac:dyDescent="0.2">
      <c r="A295" s="20">
        <v>36836</v>
      </c>
      <c r="E295" s="10">
        <f t="shared" si="30"/>
        <v>16</v>
      </c>
      <c r="H295" s="14">
        <v>45.48</v>
      </c>
      <c r="J295" s="4">
        <f t="shared" si="28"/>
        <v>0</v>
      </c>
      <c r="K295" s="111">
        <f t="shared" si="24"/>
        <v>36836</v>
      </c>
      <c r="P295" s="42">
        <f t="shared" si="29"/>
        <v>16</v>
      </c>
      <c r="T295" s="4" t="e">
        <f>((S295-R295)*Q295)-#REF!</f>
        <v>#REF!</v>
      </c>
      <c r="U295" s="73"/>
      <c r="V295" s="74"/>
    </row>
    <row r="296" spans="1:22" x14ac:dyDescent="0.2">
      <c r="A296" s="20">
        <v>36836</v>
      </c>
      <c r="E296" s="10">
        <f t="shared" si="30"/>
        <v>17</v>
      </c>
      <c r="F296" s="3">
        <v>200</v>
      </c>
      <c r="G296" s="14">
        <v>50.72</v>
      </c>
      <c r="H296" s="14">
        <v>71.7</v>
      </c>
      <c r="I296" s="1">
        <v>6</v>
      </c>
      <c r="J296" s="4">
        <f t="shared" si="28"/>
        <v>2996.0000000000009</v>
      </c>
      <c r="K296" s="111">
        <f t="shared" si="24"/>
        <v>36836</v>
      </c>
      <c r="P296" s="42">
        <f t="shared" si="29"/>
        <v>17</v>
      </c>
      <c r="Q296" s="10">
        <v>0</v>
      </c>
      <c r="T296" s="4" t="e">
        <f>((S296-R296)*Q296)-#REF!</f>
        <v>#REF!</v>
      </c>
      <c r="U296" s="73"/>
      <c r="V296" s="74"/>
    </row>
    <row r="297" spans="1:22" x14ac:dyDescent="0.2">
      <c r="A297" s="20">
        <v>36836</v>
      </c>
      <c r="E297" s="10">
        <f t="shared" si="30"/>
        <v>18</v>
      </c>
      <c r="F297" s="3">
        <v>200</v>
      </c>
      <c r="G297" s="14">
        <v>44</v>
      </c>
      <c r="H297" s="14">
        <v>58.67</v>
      </c>
      <c r="I297" s="1">
        <v>6</v>
      </c>
      <c r="J297" s="4">
        <f t="shared" si="28"/>
        <v>1734.0000000000005</v>
      </c>
      <c r="K297" s="111">
        <f t="shared" si="24"/>
        <v>36836</v>
      </c>
      <c r="P297" s="42">
        <f t="shared" si="29"/>
        <v>18</v>
      </c>
      <c r="Q297" s="10">
        <v>0</v>
      </c>
      <c r="T297" s="4" t="e">
        <f>((S297-R297)*Q297)-#REF!</f>
        <v>#REF!</v>
      </c>
      <c r="U297" s="73"/>
      <c r="V297" s="74"/>
    </row>
    <row r="298" spans="1:22" x14ac:dyDescent="0.2">
      <c r="A298" s="20">
        <v>36836</v>
      </c>
      <c r="E298" s="10">
        <f t="shared" si="30"/>
        <v>19</v>
      </c>
      <c r="F298" s="3">
        <v>200</v>
      </c>
      <c r="G298" s="14">
        <v>42</v>
      </c>
      <c r="H298" s="14">
        <v>42.08</v>
      </c>
      <c r="I298" s="1">
        <v>6</v>
      </c>
      <c r="J298" s="4">
        <f t="shared" si="28"/>
        <v>-1184.0000000000005</v>
      </c>
      <c r="K298" s="111">
        <f t="shared" si="24"/>
        <v>36836</v>
      </c>
      <c r="P298" s="42">
        <f t="shared" si="29"/>
        <v>19</v>
      </c>
      <c r="Q298" s="10">
        <v>0</v>
      </c>
      <c r="T298" s="4" t="e">
        <f>((S298-R298)*Q298)-#REF!</f>
        <v>#REF!</v>
      </c>
      <c r="U298" s="73"/>
      <c r="V298" s="74"/>
    </row>
    <row r="299" spans="1:22" x14ac:dyDescent="0.2">
      <c r="A299" s="20">
        <v>36836</v>
      </c>
      <c r="E299" s="10">
        <f t="shared" si="30"/>
        <v>20</v>
      </c>
      <c r="H299" s="14">
        <v>46.15</v>
      </c>
      <c r="J299" s="4">
        <f t="shared" si="28"/>
        <v>0</v>
      </c>
      <c r="K299" s="111">
        <f t="shared" si="24"/>
        <v>36836</v>
      </c>
      <c r="P299" s="42">
        <f t="shared" si="29"/>
        <v>20</v>
      </c>
      <c r="T299" s="4" t="e">
        <f>((S299-R299)*Q299)-#REF!</f>
        <v>#REF!</v>
      </c>
      <c r="U299" s="73"/>
      <c r="V299" s="74"/>
    </row>
    <row r="300" spans="1:22" x14ac:dyDescent="0.2">
      <c r="A300" s="20">
        <v>36836</v>
      </c>
      <c r="E300" s="10">
        <f t="shared" si="30"/>
        <v>21</v>
      </c>
      <c r="H300" s="14">
        <v>54.95</v>
      </c>
      <c r="J300" s="4">
        <f t="shared" si="28"/>
        <v>0</v>
      </c>
      <c r="K300" s="111">
        <f t="shared" si="24"/>
        <v>36836</v>
      </c>
      <c r="P300" s="42">
        <f t="shared" si="29"/>
        <v>21</v>
      </c>
      <c r="T300" s="4" t="e">
        <f>((S300-R300)*Q300)-#REF!</f>
        <v>#REF!</v>
      </c>
      <c r="U300" s="73"/>
      <c r="V300" s="74"/>
    </row>
    <row r="301" spans="1:22" x14ac:dyDescent="0.2">
      <c r="A301" s="20">
        <v>36836</v>
      </c>
      <c r="E301" s="10">
        <f t="shared" si="30"/>
        <v>22</v>
      </c>
      <c r="H301" s="14">
        <v>24.88</v>
      </c>
      <c r="J301" s="4">
        <f t="shared" si="28"/>
        <v>0</v>
      </c>
      <c r="K301" s="111">
        <f t="shared" si="24"/>
        <v>36836</v>
      </c>
      <c r="P301" s="42">
        <f t="shared" si="29"/>
        <v>22</v>
      </c>
      <c r="T301" s="4" t="e">
        <f>((S301-R301)*Q301)-#REF!</f>
        <v>#REF!</v>
      </c>
      <c r="U301" s="73"/>
      <c r="V301" s="74"/>
    </row>
    <row r="302" spans="1:22" x14ac:dyDescent="0.2">
      <c r="A302" s="20">
        <v>36836</v>
      </c>
      <c r="E302" s="10">
        <f t="shared" si="30"/>
        <v>23</v>
      </c>
      <c r="H302" s="14">
        <v>21.71</v>
      </c>
      <c r="J302" s="4">
        <f t="shared" si="28"/>
        <v>0</v>
      </c>
      <c r="K302" s="111">
        <f t="shared" si="24"/>
        <v>36836</v>
      </c>
      <c r="P302" s="42">
        <f t="shared" si="29"/>
        <v>23</v>
      </c>
      <c r="T302" s="4" t="e">
        <f>((S302-R302)*Q302)-#REF!</f>
        <v>#REF!</v>
      </c>
      <c r="U302" s="73"/>
      <c r="V302" s="74"/>
    </row>
    <row r="303" spans="1:22" x14ac:dyDescent="0.2">
      <c r="A303" s="20"/>
      <c r="I303" s="3" t="s">
        <v>5</v>
      </c>
      <c r="J303" s="47">
        <f>SUM(J279:J302)</f>
        <v>9927.7999999999993</v>
      </c>
      <c r="T303" s="50" t="e">
        <f>SUM(T279:T302)</f>
        <v>#REF!</v>
      </c>
      <c r="U303" s="73"/>
      <c r="V303" s="74"/>
    </row>
    <row r="304" spans="1:22" x14ac:dyDescent="0.2">
      <c r="U304" s="73"/>
      <c r="V304" s="74"/>
    </row>
    <row r="305" spans="1:22" x14ac:dyDescent="0.2">
      <c r="U305" s="73"/>
      <c r="V305" s="74"/>
    </row>
    <row r="306" spans="1:22" x14ac:dyDescent="0.2">
      <c r="A306" s="20">
        <v>36837</v>
      </c>
      <c r="E306" s="10">
        <v>0</v>
      </c>
      <c r="F306" s="3">
        <v>0</v>
      </c>
      <c r="G306" s="31">
        <v>0</v>
      </c>
      <c r="H306" s="14">
        <v>14.72</v>
      </c>
      <c r="I306" s="1">
        <v>6</v>
      </c>
      <c r="J306" s="4">
        <f t="shared" ref="J306:J329" si="31">IF(G306&gt;0,(H306-G306-I306)*F306,(H306+(-G306)-I306)*F306)</f>
        <v>0</v>
      </c>
      <c r="K306" s="111">
        <f t="shared" si="24"/>
        <v>36837</v>
      </c>
      <c r="P306" s="42">
        <f t="shared" ref="P306:P329" si="32">E306</f>
        <v>0</v>
      </c>
      <c r="T306" s="4" t="e">
        <f>((S306-R306)*Q306)-#REF!</f>
        <v>#REF!</v>
      </c>
      <c r="U306" s="73"/>
      <c r="V306" s="74"/>
    </row>
    <row r="307" spans="1:22" x14ac:dyDescent="0.2">
      <c r="A307" s="20">
        <v>36837</v>
      </c>
      <c r="E307" s="10">
        <v>1</v>
      </c>
      <c r="F307" s="3">
        <v>500</v>
      </c>
      <c r="G307" s="14">
        <v>-6.3</v>
      </c>
      <c r="H307" s="14">
        <v>12.76</v>
      </c>
      <c r="I307" s="1">
        <v>6</v>
      </c>
      <c r="J307" s="4">
        <f t="shared" si="31"/>
        <v>6529.9999999999991</v>
      </c>
      <c r="K307" s="111">
        <f t="shared" si="24"/>
        <v>36837</v>
      </c>
      <c r="P307" s="42">
        <f t="shared" si="32"/>
        <v>1</v>
      </c>
      <c r="T307" s="4" t="e">
        <f>((S307-R307)*Q307)-#REF!</f>
        <v>#REF!</v>
      </c>
      <c r="U307" s="73"/>
      <c r="V307" s="74"/>
    </row>
    <row r="308" spans="1:22" x14ac:dyDescent="0.2">
      <c r="A308" s="20">
        <v>36837</v>
      </c>
      <c r="E308" s="10">
        <v>2</v>
      </c>
      <c r="F308" s="3">
        <v>500</v>
      </c>
      <c r="G308" s="14">
        <v>5.99</v>
      </c>
      <c r="H308" s="14">
        <v>12.89</v>
      </c>
      <c r="I308" s="1">
        <v>6</v>
      </c>
      <c r="J308" s="4">
        <f t="shared" si="31"/>
        <v>450.00000000000017</v>
      </c>
      <c r="K308" s="111">
        <f t="shared" ref="K308:K329" si="33">A308</f>
        <v>36837</v>
      </c>
      <c r="P308" s="42">
        <f t="shared" si="32"/>
        <v>2</v>
      </c>
      <c r="T308" s="4" t="e">
        <f>((S308-R308)*Q308)-#REF!</f>
        <v>#REF!</v>
      </c>
      <c r="U308" s="73"/>
      <c r="V308" s="74"/>
    </row>
    <row r="309" spans="1:22" x14ac:dyDescent="0.2">
      <c r="A309" s="20">
        <v>36837</v>
      </c>
      <c r="E309" s="10">
        <v>3</v>
      </c>
      <c r="F309" s="3">
        <v>500</v>
      </c>
      <c r="G309" s="14">
        <v>5.0199999999999996</v>
      </c>
      <c r="H309" s="14">
        <v>13.3</v>
      </c>
      <c r="I309" s="1">
        <v>6</v>
      </c>
      <c r="J309" s="4">
        <f t="shared" si="31"/>
        <v>1140.0000000000005</v>
      </c>
      <c r="K309" s="111">
        <f t="shared" si="33"/>
        <v>36837</v>
      </c>
      <c r="P309" s="42">
        <f t="shared" si="32"/>
        <v>3</v>
      </c>
      <c r="T309" s="4" t="e">
        <f>((S309-R309)*Q309)-#REF!</f>
        <v>#REF!</v>
      </c>
      <c r="U309" s="73"/>
      <c r="V309" s="74"/>
    </row>
    <row r="310" spans="1:22" x14ac:dyDescent="0.2">
      <c r="A310" s="20">
        <v>36837</v>
      </c>
      <c r="E310" s="10">
        <v>4</v>
      </c>
      <c r="F310" s="3">
        <v>500</v>
      </c>
      <c r="G310" s="14">
        <v>5.74</v>
      </c>
      <c r="H310" s="14">
        <v>15.36</v>
      </c>
      <c r="I310" s="1">
        <v>6</v>
      </c>
      <c r="J310" s="4">
        <f t="shared" si="31"/>
        <v>1809.9999999999995</v>
      </c>
      <c r="K310" s="111">
        <f t="shared" si="33"/>
        <v>36837</v>
      </c>
      <c r="P310" s="42">
        <f t="shared" si="32"/>
        <v>4</v>
      </c>
      <c r="T310" s="4" t="e">
        <f>((S310-R310)*Q310)-#REF!</f>
        <v>#REF!</v>
      </c>
      <c r="U310" s="73"/>
      <c r="V310" s="74"/>
    </row>
    <row r="311" spans="1:22" x14ac:dyDescent="0.2">
      <c r="A311" s="20">
        <v>36837</v>
      </c>
      <c r="E311" s="10">
        <v>5</v>
      </c>
      <c r="F311" s="3">
        <v>500</v>
      </c>
      <c r="G311" s="14">
        <v>5.5</v>
      </c>
      <c r="H311" s="14">
        <v>19.34</v>
      </c>
      <c r="I311" s="1">
        <v>6</v>
      </c>
      <c r="J311" s="4">
        <f t="shared" si="31"/>
        <v>3920</v>
      </c>
      <c r="K311" s="111">
        <f t="shared" si="33"/>
        <v>36837</v>
      </c>
      <c r="P311" s="42">
        <f t="shared" si="32"/>
        <v>5</v>
      </c>
      <c r="T311" s="4" t="e">
        <f>((S311-R311)*Q311)-#REF!</f>
        <v>#REF!</v>
      </c>
      <c r="U311" s="73"/>
      <c r="V311" s="74"/>
    </row>
    <row r="312" spans="1:22" x14ac:dyDescent="0.2">
      <c r="A312" s="20">
        <v>36837</v>
      </c>
      <c r="E312" s="10">
        <v>6</v>
      </c>
      <c r="H312" s="14">
        <v>38.909999999999997</v>
      </c>
      <c r="J312" s="4">
        <f t="shared" si="31"/>
        <v>0</v>
      </c>
      <c r="K312" s="111">
        <f t="shared" si="33"/>
        <v>36837</v>
      </c>
      <c r="P312" s="42">
        <f t="shared" si="32"/>
        <v>6</v>
      </c>
      <c r="T312" s="4" t="e">
        <f>((S312-R312)*Q312)-#REF!</f>
        <v>#REF!</v>
      </c>
      <c r="U312" s="73"/>
      <c r="V312" s="74"/>
    </row>
    <row r="313" spans="1:22" x14ac:dyDescent="0.2">
      <c r="A313" s="20">
        <v>36837</v>
      </c>
      <c r="E313" s="10">
        <v>7</v>
      </c>
      <c r="H313" s="14">
        <v>22.95</v>
      </c>
      <c r="J313" s="4">
        <f t="shared" si="31"/>
        <v>0</v>
      </c>
      <c r="K313" s="111">
        <f t="shared" si="33"/>
        <v>36837</v>
      </c>
      <c r="P313" s="42">
        <f t="shared" si="32"/>
        <v>7</v>
      </c>
      <c r="T313" s="4" t="e">
        <f>((S313-R313)*Q313)-#REF!</f>
        <v>#REF!</v>
      </c>
      <c r="U313" s="73"/>
      <c r="V313" s="74"/>
    </row>
    <row r="314" spans="1:22" x14ac:dyDescent="0.2">
      <c r="A314" s="20">
        <v>36837</v>
      </c>
      <c r="E314" s="10">
        <v>8</v>
      </c>
      <c r="H314" s="14">
        <v>39.06</v>
      </c>
      <c r="J314" s="4">
        <f t="shared" si="31"/>
        <v>0</v>
      </c>
      <c r="K314" s="111">
        <f t="shared" si="33"/>
        <v>36837</v>
      </c>
      <c r="P314" s="42">
        <f t="shared" si="32"/>
        <v>8</v>
      </c>
      <c r="T314" s="4" t="e">
        <f>((S314-R314)*Q314)-#REF!</f>
        <v>#REF!</v>
      </c>
      <c r="U314" s="73"/>
      <c r="V314" s="74"/>
    </row>
    <row r="315" spans="1:22" x14ac:dyDescent="0.2">
      <c r="A315" s="20">
        <v>36837</v>
      </c>
      <c r="E315" s="10">
        <v>9</v>
      </c>
      <c r="H315" s="14">
        <v>60.79</v>
      </c>
      <c r="J315" s="4">
        <f t="shared" si="31"/>
        <v>0</v>
      </c>
      <c r="K315" s="111">
        <f t="shared" si="33"/>
        <v>36837</v>
      </c>
      <c r="P315" s="42">
        <f t="shared" si="32"/>
        <v>9</v>
      </c>
      <c r="T315" s="4" t="e">
        <f>((S315-R315)*Q315)-#REF!</f>
        <v>#REF!</v>
      </c>
      <c r="U315" s="73"/>
      <c r="V315" s="74"/>
    </row>
    <row r="316" spans="1:22" x14ac:dyDescent="0.2">
      <c r="A316" s="20">
        <v>36837</v>
      </c>
      <c r="E316" s="10">
        <v>10</v>
      </c>
      <c r="H316" s="14">
        <v>28.42</v>
      </c>
      <c r="J316" s="4">
        <f t="shared" si="31"/>
        <v>0</v>
      </c>
      <c r="K316" s="111">
        <f t="shared" si="33"/>
        <v>36837</v>
      </c>
      <c r="P316" s="42">
        <f t="shared" si="32"/>
        <v>10</v>
      </c>
      <c r="Q316" s="10">
        <v>0</v>
      </c>
      <c r="T316" s="4" t="e">
        <f>((S316-R316)*Q316)-#REF!</f>
        <v>#REF!</v>
      </c>
      <c r="U316" s="73"/>
      <c r="V316" s="74"/>
    </row>
    <row r="317" spans="1:22" x14ac:dyDescent="0.2">
      <c r="A317" s="20">
        <v>36837</v>
      </c>
      <c r="E317" s="10">
        <v>11</v>
      </c>
      <c r="H317" s="14">
        <v>31.77</v>
      </c>
      <c r="J317" s="4">
        <f t="shared" si="31"/>
        <v>0</v>
      </c>
      <c r="K317" s="111">
        <f t="shared" si="33"/>
        <v>36837</v>
      </c>
      <c r="P317" s="42">
        <f t="shared" si="32"/>
        <v>11</v>
      </c>
      <c r="Q317" s="10">
        <v>0</v>
      </c>
      <c r="T317" s="4" t="e">
        <f>((S317-R317)*Q317)-#REF!</f>
        <v>#REF!</v>
      </c>
      <c r="U317" s="73"/>
      <c r="V317" s="74"/>
    </row>
    <row r="318" spans="1:22" x14ac:dyDescent="0.2">
      <c r="A318" s="20">
        <v>36837</v>
      </c>
      <c r="E318" s="10">
        <v>12</v>
      </c>
      <c r="H318" s="14">
        <v>25.97</v>
      </c>
      <c r="J318" s="4">
        <f t="shared" si="31"/>
        <v>0</v>
      </c>
      <c r="K318" s="111">
        <f t="shared" si="33"/>
        <v>36837</v>
      </c>
      <c r="P318" s="42">
        <f t="shared" si="32"/>
        <v>12</v>
      </c>
      <c r="Q318" s="10">
        <v>0</v>
      </c>
      <c r="T318" s="4" t="e">
        <f>((S318-R318)*Q318)-#REF!</f>
        <v>#REF!</v>
      </c>
      <c r="U318" s="73"/>
      <c r="V318" s="74"/>
    </row>
    <row r="319" spans="1:22" x14ac:dyDescent="0.2">
      <c r="A319" s="20">
        <v>36837</v>
      </c>
      <c r="E319" s="10">
        <v>13</v>
      </c>
      <c r="H319" s="14">
        <v>22.07</v>
      </c>
      <c r="J319" s="4">
        <f t="shared" si="31"/>
        <v>0</v>
      </c>
      <c r="K319" s="111">
        <f t="shared" si="33"/>
        <v>36837</v>
      </c>
      <c r="P319" s="42">
        <f t="shared" si="32"/>
        <v>13</v>
      </c>
      <c r="Q319" s="10">
        <v>0</v>
      </c>
      <c r="T319" s="4" t="e">
        <f>((S319-R319)*Q319)-#REF!</f>
        <v>#REF!</v>
      </c>
      <c r="U319" s="73"/>
      <c r="V319" s="74"/>
    </row>
    <row r="320" spans="1:22" x14ac:dyDescent="0.2">
      <c r="A320" s="20">
        <v>36837</v>
      </c>
      <c r="E320" s="10">
        <v>14</v>
      </c>
      <c r="H320" s="14">
        <v>20.86</v>
      </c>
      <c r="J320" s="4">
        <f t="shared" si="31"/>
        <v>0</v>
      </c>
      <c r="K320" s="111">
        <f t="shared" si="33"/>
        <v>36837</v>
      </c>
      <c r="P320" s="42">
        <f t="shared" si="32"/>
        <v>14</v>
      </c>
      <c r="Q320" s="10">
        <v>0</v>
      </c>
      <c r="T320" s="4" t="e">
        <f>((S320-R320)*Q320)-#REF!</f>
        <v>#REF!</v>
      </c>
      <c r="U320" s="73"/>
      <c r="V320" s="74"/>
    </row>
    <row r="321" spans="1:22" x14ac:dyDescent="0.2">
      <c r="A321" s="20">
        <v>36837</v>
      </c>
      <c r="E321" s="10">
        <v>15</v>
      </c>
      <c r="H321" s="14">
        <v>20.75</v>
      </c>
      <c r="J321" s="4">
        <f t="shared" si="31"/>
        <v>0</v>
      </c>
      <c r="K321" s="111">
        <f t="shared" si="33"/>
        <v>36837</v>
      </c>
      <c r="P321" s="42">
        <f t="shared" si="32"/>
        <v>15</v>
      </c>
      <c r="Q321" s="10">
        <v>0</v>
      </c>
      <c r="T321" s="4" t="e">
        <f>((S321-R321)*Q321)-#REF!</f>
        <v>#REF!</v>
      </c>
      <c r="U321" s="73"/>
      <c r="V321" s="74"/>
    </row>
    <row r="322" spans="1:22" x14ac:dyDescent="0.2">
      <c r="A322" s="20">
        <v>36837</v>
      </c>
      <c r="E322" s="10">
        <v>16</v>
      </c>
      <c r="H322" s="14">
        <v>20.6</v>
      </c>
      <c r="J322" s="4">
        <f t="shared" si="31"/>
        <v>0</v>
      </c>
      <c r="K322" s="111">
        <f t="shared" si="33"/>
        <v>36837</v>
      </c>
      <c r="P322" s="42">
        <f t="shared" si="32"/>
        <v>16</v>
      </c>
      <c r="Q322" s="10">
        <v>0</v>
      </c>
      <c r="T322" s="4" t="e">
        <f>((S322-R322)*Q322)-#REF!</f>
        <v>#REF!</v>
      </c>
      <c r="U322" s="73"/>
      <c r="V322" s="74"/>
    </row>
    <row r="323" spans="1:22" x14ac:dyDescent="0.2">
      <c r="A323" s="20">
        <v>36837</v>
      </c>
      <c r="E323" s="10">
        <v>17</v>
      </c>
      <c r="H323" s="14">
        <v>53.9</v>
      </c>
      <c r="J323" s="4">
        <f t="shared" si="31"/>
        <v>0</v>
      </c>
      <c r="K323" s="111">
        <f t="shared" si="33"/>
        <v>36837</v>
      </c>
      <c r="P323" s="42">
        <f t="shared" si="32"/>
        <v>17</v>
      </c>
      <c r="Q323" s="10">
        <v>0</v>
      </c>
      <c r="T323" s="4" t="e">
        <f>((S323-R323)*Q323)-#REF!</f>
        <v>#REF!</v>
      </c>
      <c r="U323" s="73"/>
      <c r="V323" s="74"/>
    </row>
    <row r="324" spans="1:22" x14ac:dyDescent="0.2">
      <c r="A324" s="20">
        <v>36837</v>
      </c>
      <c r="E324" s="10">
        <v>18</v>
      </c>
      <c r="H324" s="14">
        <v>55.3</v>
      </c>
      <c r="J324" s="4">
        <f t="shared" si="31"/>
        <v>0</v>
      </c>
      <c r="K324" s="111">
        <f t="shared" si="33"/>
        <v>36837</v>
      </c>
      <c r="P324" s="42">
        <f t="shared" si="32"/>
        <v>18</v>
      </c>
      <c r="T324" s="4" t="e">
        <f>((S324-R324)*Q324)-#REF!</f>
        <v>#REF!</v>
      </c>
      <c r="U324" s="73"/>
      <c r="V324" s="74"/>
    </row>
    <row r="325" spans="1:22" x14ac:dyDescent="0.2">
      <c r="A325" s="20">
        <v>36837</v>
      </c>
      <c r="E325" s="10">
        <v>19</v>
      </c>
      <c r="F325" s="3">
        <v>200</v>
      </c>
      <c r="G325" s="14">
        <v>41.44</v>
      </c>
      <c r="H325" s="14">
        <v>54.6</v>
      </c>
      <c r="I325" s="1">
        <v>6</v>
      </c>
      <c r="J325" s="4">
        <f t="shared" si="31"/>
        <v>1432.0000000000007</v>
      </c>
      <c r="K325" s="111">
        <f t="shared" si="33"/>
        <v>36837</v>
      </c>
      <c r="P325" s="42">
        <f t="shared" si="32"/>
        <v>19</v>
      </c>
      <c r="T325" s="4" t="e">
        <f>((S325-R325)*Q325)-#REF!</f>
        <v>#REF!</v>
      </c>
      <c r="U325" s="73"/>
      <c r="V325" s="74"/>
    </row>
    <row r="326" spans="1:22" x14ac:dyDescent="0.2">
      <c r="A326" s="20">
        <v>36837</v>
      </c>
      <c r="E326" s="10">
        <v>20</v>
      </c>
      <c r="H326" s="14">
        <v>55.03</v>
      </c>
      <c r="J326" s="4">
        <f t="shared" si="31"/>
        <v>0</v>
      </c>
      <c r="K326" s="111">
        <f t="shared" si="33"/>
        <v>36837</v>
      </c>
      <c r="P326" s="42">
        <f t="shared" si="32"/>
        <v>20</v>
      </c>
      <c r="T326" s="4" t="e">
        <f>((S326-R326)*Q326)-#REF!</f>
        <v>#REF!</v>
      </c>
      <c r="U326" s="73"/>
      <c r="V326" s="74"/>
    </row>
    <row r="327" spans="1:22" x14ac:dyDescent="0.2">
      <c r="A327" s="20">
        <v>36837</v>
      </c>
      <c r="E327" s="10">
        <v>21</v>
      </c>
      <c r="H327" s="14">
        <v>23.56</v>
      </c>
      <c r="J327" s="4">
        <f t="shared" si="31"/>
        <v>0</v>
      </c>
      <c r="K327" s="111">
        <f t="shared" si="33"/>
        <v>36837</v>
      </c>
      <c r="P327" s="42">
        <f t="shared" si="32"/>
        <v>21</v>
      </c>
      <c r="T327" s="4" t="e">
        <f>((S327-R327)*Q327)-#REF!</f>
        <v>#REF!</v>
      </c>
      <c r="U327" s="73"/>
      <c r="V327" s="74"/>
    </row>
    <row r="328" spans="1:22" x14ac:dyDescent="0.2">
      <c r="A328" s="20">
        <v>36837</v>
      </c>
      <c r="E328" s="10">
        <v>22</v>
      </c>
      <c r="H328" s="14">
        <v>19.690000000000001</v>
      </c>
      <c r="J328" s="4">
        <f t="shared" si="31"/>
        <v>0</v>
      </c>
      <c r="K328" s="111">
        <f t="shared" si="33"/>
        <v>36837</v>
      </c>
      <c r="P328" s="42">
        <f t="shared" si="32"/>
        <v>22</v>
      </c>
      <c r="T328" s="4" t="e">
        <f>((S328-R328)*Q328)-#REF!</f>
        <v>#REF!</v>
      </c>
      <c r="U328" s="73"/>
      <c r="V328" s="74"/>
    </row>
    <row r="329" spans="1:22" x14ac:dyDescent="0.2">
      <c r="A329" s="20">
        <v>36837</v>
      </c>
      <c r="E329" s="10">
        <v>23</v>
      </c>
      <c r="H329" s="14">
        <v>16.239999999999998</v>
      </c>
      <c r="J329" s="4">
        <f t="shared" si="31"/>
        <v>0</v>
      </c>
      <c r="K329" s="111">
        <f t="shared" si="33"/>
        <v>36837</v>
      </c>
      <c r="P329" s="42">
        <f t="shared" si="32"/>
        <v>23</v>
      </c>
      <c r="T329" s="4" t="e">
        <f>((S329-R329)*Q329)-#REF!</f>
        <v>#REF!</v>
      </c>
      <c r="U329" s="73"/>
      <c r="V329" s="74"/>
    </row>
    <row r="330" spans="1:22" x14ac:dyDescent="0.2">
      <c r="A330" s="20"/>
      <c r="I330" s="3" t="s">
        <v>5</v>
      </c>
      <c r="J330" s="47">
        <f>SUM(J306:J329)</f>
        <v>15282</v>
      </c>
      <c r="T330" s="50" t="e">
        <f>SUM(T306:T329)</f>
        <v>#REF!</v>
      </c>
      <c r="U330" s="73"/>
      <c r="V330" s="74"/>
    </row>
    <row r="331" spans="1:22" x14ac:dyDescent="0.2">
      <c r="A331" s="20"/>
      <c r="I331" s="3"/>
      <c r="J331" s="100"/>
      <c r="T331" s="50"/>
      <c r="U331" s="73"/>
      <c r="V331" s="74"/>
    </row>
    <row r="332" spans="1:22" x14ac:dyDescent="0.2">
      <c r="U332" s="73"/>
      <c r="V332" s="74"/>
    </row>
    <row r="333" spans="1:22" x14ac:dyDescent="0.2">
      <c r="A333" s="20">
        <v>36838</v>
      </c>
      <c r="E333" s="10">
        <v>0</v>
      </c>
      <c r="F333" s="3">
        <v>500</v>
      </c>
      <c r="G333" s="31">
        <v>6.05</v>
      </c>
      <c r="H333" s="14">
        <v>13.85</v>
      </c>
      <c r="I333" s="1">
        <v>6</v>
      </c>
      <c r="J333" s="4">
        <f t="shared" ref="J333:J356" si="34">IF(G333&gt;0,(H333-G333-I333)*F333,(H333+(-G333)-I333)*F333)</f>
        <v>899.99999999999989</v>
      </c>
      <c r="K333" s="111">
        <f t="shared" ref="K333:K356" si="35">A333</f>
        <v>36838</v>
      </c>
      <c r="P333" s="42">
        <f t="shared" ref="P333:P356" si="36">E333</f>
        <v>0</v>
      </c>
      <c r="T333" s="4" t="e">
        <f>((S333-R333)*Q333)-#REF!</f>
        <v>#REF!</v>
      </c>
      <c r="U333" s="73"/>
      <c r="V333" s="74"/>
    </row>
    <row r="334" spans="1:22" x14ac:dyDescent="0.2">
      <c r="A334" s="20">
        <v>36838</v>
      </c>
      <c r="E334" s="10">
        <v>1</v>
      </c>
      <c r="F334" s="3">
        <v>500</v>
      </c>
      <c r="G334" s="14">
        <v>6</v>
      </c>
      <c r="H334" s="14">
        <v>12.3</v>
      </c>
      <c r="I334" s="1">
        <v>6</v>
      </c>
      <c r="J334" s="4">
        <f t="shared" si="34"/>
        <v>150.00000000000034</v>
      </c>
      <c r="K334" s="111">
        <f t="shared" si="35"/>
        <v>36838</v>
      </c>
      <c r="P334" s="42">
        <f t="shared" si="36"/>
        <v>1</v>
      </c>
      <c r="T334" s="4" t="e">
        <f>((S334-R334)*Q334)-#REF!</f>
        <v>#REF!</v>
      </c>
      <c r="U334" s="73"/>
      <c r="V334" s="74"/>
    </row>
    <row r="335" spans="1:22" x14ac:dyDescent="0.2">
      <c r="A335" s="20">
        <v>36838</v>
      </c>
      <c r="E335" s="10">
        <v>2</v>
      </c>
      <c r="F335" s="3">
        <v>500</v>
      </c>
      <c r="G335" s="14">
        <v>4.04</v>
      </c>
      <c r="H335" s="14">
        <v>12.53</v>
      </c>
      <c r="I335" s="1">
        <v>6</v>
      </c>
      <c r="J335" s="4">
        <f t="shared" si="34"/>
        <v>1244.9999999999993</v>
      </c>
      <c r="K335" s="111">
        <f t="shared" si="35"/>
        <v>36838</v>
      </c>
      <c r="P335" s="42">
        <f t="shared" si="36"/>
        <v>2</v>
      </c>
      <c r="T335" s="4" t="e">
        <f>((S335-R335)*Q335)-#REF!</f>
        <v>#REF!</v>
      </c>
      <c r="U335" s="73"/>
      <c r="V335" s="74"/>
    </row>
    <row r="336" spans="1:22" x14ac:dyDescent="0.2">
      <c r="A336" s="20">
        <v>36838</v>
      </c>
      <c r="E336" s="10">
        <v>3</v>
      </c>
      <c r="F336" s="3">
        <v>500</v>
      </c>
      <c r="G336" s="14">
        <v>3.04</v>
      </c>
      <c r="H336" s="14">
        <v>12.57</v>
      </c>
      <c r="I336" s="1">
        <v>6</v>
      </c>
      <c r="J336" s="4">
        <f t="shared" si="34"/>
        <v>1765.0000000000005</v>
      </c>
      <c r="K336" s="111">
        <f t="shared" si="35"/>
        <v>36838</v>
      </c>
      <c r="P336" s="42">
        <f t="shared" si="36"/>
        <v>3</v>
      </c>
      <c r="T336" s="4" t="e">
        <f>((S336-R336)*Q336)-#REF!</f>
        <v>#REF!</v>
      </c>
      <c r="U336" s="73"/>
      <c r="V336" s="74"/>
    </row>
    <row r="337" spans="1:22" x14ac:dyDescent="0.2">
      <c r="A337" s="20">
        <v>36838</v>
      </c>
      <c r="E337" s="10">
        <v>4</v>
      </c>
      <c r="H337" s="14">
        <v>12.83</v>
      </c>
      <c r="I337" s="1">
        <v>6</v>
      </c>
      <c r="J337" s="4">
        <f t="shared" si="34"/>
        <v>0</v>
      </c>
      <c r="K337" s="111">
        <f t="shared" si="35"/>
        <v>36838</v>
      </c>
      <c r="P337" s="42">
        <f t="shared" si="36"/>
        <v>4</v>
      </c>
      <c r="T337" s="4" t="e">
        <f>((S337-R337)*Q337)-#REF!</f>
        <v>#REF!</v>
      </c>
      <c r="U337" s="73"/>
      <c r="V337" s="74"/>
    </row>
    <row r="338" spans="1:22" x14ac:dyDescent="0.2">
      <c r="A338" s="20">
        <v>36838</v>
      </c>
      <c r="E338" s="10">
        <v>5</v>
      </c>
      <c r="H338" s="14">
        <v>19.84</v>
      </c>
      <c r="I338" s="1">
        <v>6</v>
      </c>
      <c r="J338" s="4">
        <f t="shared" si="34"/>
        <v>0</v>
      </c>
      <c r="K338" s="111">
        <f t="shared" si="35"/>
        <v>36838</v>
      </c>
      <c r="P338" s="42">
        <f t="shared" si="36"/>
        <v>5</v>
      </c>
      <c r="T338" s="4" t="e">
        <f>((S338-R338)*Q338)-#REF!</f>
        <v>#REF!</v>
      </c>
      <c r="U338" s="73"/>
      <c r="V338" s="74"/>
    </row>
    <row r="339" spans="1:22" x14ac:dyDescent="0.2">
      <c r="A339" s="20">
        <v>36838</v>
      </c>
      <c r="E339" s="10">
        <v>6</v>
      </c>
      <c r="H339" s="14">
        <v>34.9</v>
      </c>
      <c r="I339" s="1">
        <v>6</v>
      </c>
      <c r="J339" s="4">
        <f t="shared" si="34"/>
        <v>0</v>
      </c>
      <c r="K339" s="111">
        <f t="shared" si="35"/>
        <v>36838</v>
      </c>
      <c r="P339" s="42">
        <f t="shared" si="36"/>
        <v>6</v>
      </c>
      <c r="T339" s="4" t="e">
        <f>((S339-R339)*Q339)-#REF!</f>
        <v>#REF!</v>
      </c>
      <c r="U339" s="73"/>
      <c r="V339" s="74"/>
    </row>
    <row r="340" spans="1:22" x14ac:dyDescent="0.2">
      <c r="A340" s="20">
        <v>36838</v>
      </c>
      <c r="E340" s="10">
        <v>7</v>
      </c>
      <c r="H340" s="14">
        <v>63.55</v>
      </c>
      <c r="I340" s="1">
        <v>6</v>
      </c>
      <c r="J340" s="4">
        <f t="shared" si="34"/>
        <v>0</v>
      </c>
      <c r="K340" s="111">
        <f t="shared" si="35"/>
        <v>36838</v>
      </c>
      <c r="P340" s="42">
        <f t="shared" si="36"/>
        <v>7</v>
      </c>
      <c r="T340" s="4" t="e">
        <f>((S340-R340)*Q340)-#REF!</f>
        <v>#REF!</v>
      </c>
      <c r="U340" s="73"/>
      <c r="V340" s="74"/>
    </row>
    <row r="341" spans="1:22" x14ac:dyDescent="0.2">
      <c r="A341" s="20">
        <v>36838</v>
      </c>
      <c r="E341" s="10">
        <v>8</v>
      </c>
      <c r="H341" s="14">
        <v>43.2</v>
      </c>
      <c r="I341" s="1">
        <v>6</v>
      </c>
      <c r="J341" s="4">
        <f t="shared" si="34"/>
        <v>0</v>
      </c>
      <c r="K341" s="111">
        <f t="shared" si="35"/>
        <v>36838</v>
      </c>
      <c r="P341" s="42">
        <f t="shared" si="36"/>
        <v>8</v>
      </c>
      <c r="T341" s="4" t="e">
        <f>((S341-R341)*Q341)-#REF!</f>
        <v>#REF!</v>
      </c>
      <c r="U341" s="73"/>
      <c r="V341" s="74"/>
    </row>
    <row r="342" spans="1:22" x14ac:dyDescent="0.2">
      <c r="A342" s="20">
        <v>36838</v>
      </c>
      <c r="E342" s="10">
        <v>9</v>
      </c>
      <c r="H342" s="14">
        <v>78.12</v>
      </c>
      <c r="I342" s="1">
        <v>6</v>
      </c>
      <c r="J342" s="4">
        <f t="shared" si="34"/>
        <v>0</v>
      </c>
      <c r="K342" s="111">
        <f t="shared" si="35"/>
        <v>36838</v>
      </c>
      <c r="P342" s="42">
        <f t="shared" si="36"/>
        <v>9</v>
      </c>
      <c r="T342" s="4" t="e">
        <f>((S342-R342)*Q342)-#REF!</f>
        <v>#REF!</v>
      </c>
      <c r="U342" s="73"/>
      <c r="V342" s="74"/>
    </row>
    <row r="343" spans="1:22" x14ac:dyDescent="0.2">
      <c r="A343" s="20">
        <v>36838</v>
      </c>
      <c r="E343" s="10">
        <v>10</v>
      </c>
      <c r="H343" s="14">
        <v>73.52</v>
      </c>
      <c r="I343" s="1">
        <v>6</v>
      </c>
      <c r="J343" s="4">
        <f t="shared" si="34"/>
        <v>0</v>
      </c>
      <c r="K343" s="111">
        <f t="shared" si="35"/>
        <v>36838</v>
      </c>
      <c r="P343" s="42">
        <f t="shared" si="36"/>
        <v>10</v>
      </c>
      <c r="T343" s="4" t="e">
        <f>((S343-R343)*Q343)-#REF!</f>
        <v>#REF!</v>
      </c>
      <c r="U343" s="73"/>
      <c r="V343" s="74"/>
    </row>
    <row r="344" spans="1:22" x14ac:dyDescent="0.2">
      <c r="A344" s="20">
        <v>36838</v>
      </c>
      <c r="E344" s="10">
        <v>11</v>
      </c>
      <c r="H344" s="14">
        <v>19.010000000000002</v>
      </c>
      <c r="I344" s="1">
        <v>6</v>
      </c>
      <c r="J344" s="4">
        <f t="shared" si="34"/>
        <v>0</v>
      </c>
      <c r="K344" s="111">
        <f t="shared" si="35"/>
        <v>36838</v>
      </c>
      <c r="P344" s="42">
        <f t="shared" si="36"/>
        <v>11</v>
      </c>
      <c r="T344" s="4" t="e">
        <f>((S344-R344)*Q344)-#REF!</f>
        <v>#REF!</v>
      </c>
      <c r="U344" s="73"/>
      <c r="V344" s="74"/>
    </row>
    <row r="345" spans="1:22" x14ac:dyDescent="0.2">
      <c r="A345" s="20">
        <v>36838</v>
      </c>
      <c r="E345" s="10">
        <v>12</v>
      </c>
      <c r="H345" s="14">
        <v>30.11</v>
      </c>
      <c r="I345" s="1">
        <v>6</v>
      </c>
      <c r="J345" s="4">
        <f t="shared" si="34"/>
        <v>0</v>
      </c>
      <c r="K345" s="111">
        <f t="shared" si="35"/>
        <v>36838</v>
      </c>
      <c r="P345" s="42">
        <f t="shared" si="36"/>
        <v>12</v>
      </c>
      <c r="T345" s="4" t="e">
        <f>((S345-R345)*Q345)-#REF!</f>
        <v>#REF!</v>
      </c>
      <c r="U345" s="73"/>
      <c r="V345" s="74"/>
    </row>
    <row r="346" spans="1:22" x14ac:dyDescent="0.2">
      <c r="A346" s="20">
        <v>36838</v>
      </c>
      <c r="E346" s="10">
        <v>13</v>
      </c>
      <c r="H346" s="14">
        <v>39.28</v>
      </c>
      <c r="I346" s="1">
        <v>6</v>
      </c>
      <c r="J346" s="4">
        <f t="shared" si="34"/>
        <v>0</v>
      </c>
      <c r="K346" s="111">
        <f t="shared" si="35"/>
        <v>36838</v>
      </c>
      <c r="P346" s="42">
        <f t="shared" si="36"/>
        <v>13</v>
      </c>
      <c r="T346" s="4" t="e">
        <f>((S346-R346)*Q346)-#REF!</f>
        <v>#REF!</v>
      </c>
      <c r="U346" s="73"/>
      <c r="V346" s="74"/>
    </row>
    <row r="347" spans="1:22" x14ac:dyDescent="0.2">
      <c r="A347" s="20">
        <v>36838</v>
      </c>
      <c r="E347" s="10">
        <v>14</v>
      </c>
      <c r="H347" s="14">
        <v>18.71</v>
      </c>
      <c r="I347" s="1">
        <v>6</v>
      </c>
      <c r="J347" s="4">
        <f t="shared" si="34"/>
        <v>0</v>
      </c>
      <c r="K347" s="111">
        <f t="shared" si="35"/>
        <v>36838</v>
      </c>
      <c r="P347" s="42">
        <f t="shared" si="36"/>
        <v>14</v>
      </c>
      <c r="T347" s="4" t="e">
        <f>((S347-R347)*Q347)-#REF!</f>
        <v>#REF!</v>
      </c>
      <c r="U347" s="73"/>
      <c r="V347" s="74"/>
    </row>
    <row r="348" spans="1:22" x14ac:dyDescent="0.2">
      <c r="A348" s="20">
        <v>36838</v>
      </c>
      <c r="E348" s="10">
        <v>15</v>
      </c>
      <c r="H348" s="14">
        <v>22.79</v>
      </c>
      <c r="I348" s="1">
        <v>6</v>
      </c>
      <c r="J348" s="4">
        <f t="shared" si="34"/>
        <v>0</v>
      </c>
      <c r="K348" s="111">
        <f t="shared" si="35"/>
        <v>36838</v>
      </c>
      <c r="P348" s="42">
        <f t="shared" si="36"/>
        <v>15</v>
      </c>
      <c r="T348" s="4" t="e">
        <f>((S348-R348)*Q348)-#REF!</f>
        <v>#REF!</v>
      </c>
      <c r="U348" s="73"/>
      <c r="V348" s="74"/>
    </row>
    <row r="349" spans="1:22" x14ac:dyDescent="0.2">
      <c r="A349" s="20">
        <v>36838</v>
      </c>
      <c r="E349" s="10">
        <v>16</v>
      </c>
      <c r="H349" s="14">
        <v>61.38</v>
      </c>
      <c r="I349" s="1">
        <v>6</v>
      </c>
      <c r="J349" s="4">
        <f t="shared" si="34"/>
        <v>0</v>
      </c>
      <c r="K349" s="111">
        <f t="shared" si="35"/>
        <v>36838</v>
      </c>
      <c r="P349" s="42">
        <f t="shared" si="36"/>
        <v>16</v>
      </c>
      <c r="T349" s="4" t="e">
        <f>((S349-R349)*Q349)-#REF!</f>
        <v>#REF!</v>
      </c>
      <c r="U349" s="73"/>
      <c r="V349" s="74"/>
    </row>
    <row r="350" spans="1:22" x14ac:dyDescent="0.2">
      <c r="A350" s="20">
        <v>36838</v>
      </c>
      <c r="E350" s="10">
        <v>17</v>
      </c>
      <c r="F350" s="84">
        <v>400</v>
      </c>
      <c r="G350" s="32">
        <v>151.93</v>
      </c>
      <c r="H350" s="32">
        <v>112.34</v>
      </c>
      <c r="I350" s="1">
        <v>6</v>
      </c>
      <c r="J350" s="4">
        <f t="shared" si="34"/>
        <v>-18236</v>
      </c>
      <c r="K350" s="111">
        <f t="shared" si="35"/>
        <v>36838</v>
      </c>
      <c r="P350" s="42">
        <f t="shared" si="36"/>
        <v>17</v>
      </c>
      <c r="T350" s="4" t="e">
        <f>((S350-R350)*Q350)-#REF!</f>
        <v>#REF!</v>
      </c>
      <c r="U350" s="73"/>
      <c r="V350" s="74"/>
    </row>
    <row r="351" spans="1:22" x14ac:dyDescent="0.2">
      <c r="A351" s="20">
        <v>36838</v>
      </c>
      <c r="E351" s="10">
        <v>18</v>
      </c>
      <c r="F351" s="3">
        <v>600</v>
      </c>
      <c r="G351" s="32">
        <v>59.19</v>
      </c>
      <c r="H351" s="14">
        <v>60.93</v>
      </c>
      <c r="I351" s="1">
        <v>6</v>
      </c>
      <c r="J351" s="4">
        <f t="shared" si="34"/>
        <v>-2555.9999999999986</v>
      </c>
      <c r="K351" s="111">
        <f t="shared" si="35"/>
        <v>36838</v>
      </c>
      <c r="P351" s="42">
        <f t="shared" si="36"/>
        <v>18</v>
      </c>
      <c r="T351" s="4" t="e">
        <f>((S351-R351)*Q351)-#REF!</f>
        <v>#REF!</v>
      </c>
      <c r="U351" s="73"/>
      <c r="V351" s="74"/>
    </row>
    <row r="352" spans="1:22" x14ac:dyDescent="0.2">
      <c r="A352" s="20">
        <v>36838</v>
      </c>
      <c r="E352" s="10">
        <v>19</v>
      </c>
      <c r="F352" s="3">
        <v>600</v>
      </c>
      <c r="G352" s="14">
        <v>53.64</v>
      </c>
      <c r="H352" s="14">
        <v>58.09</v>
      </c>
      <c r="I352" s="1">
        <v>6</v>
      </c>
      <c r="J352" s="4">
        <f t="shared" si="34"/>
        <v>-929.99999999999829</v>
      </c>
      <c r="K352" s="111">
        <f t="shared" si="35"/>
        <v>36838</v>
      </c>
      <c r="P352" s="42">
        <f t="shared" si="36"/>
        <v>19</v>
      </c>
      <c r="T352" s="4" t="e">
        <f>((S352-R352)*Q352)-#REF!</f>
        <v>#REF!</v>
      </c>
      <c r="U352" s="73"/>
      <c r="V352" s="74"/>
    </row>
    <row r="353" spans="1:22" x14ac:dyDescent="0.2">
      <c r="A353" s="20">
        <v>36838</v>
      </c>
      <c r="E353" s="10">
        <v>20</v>
      </c>
      <c r="G353" s="14">
        <v>15.01</v>
      </c>
      <c r="H353" s="14">
        <v>55.21</v>
      </c>
      <c r="I353" s="1">
        <v>6</v>
      </c>
      <c r="J353" s="4">
        <f t="shared" si="34"/>
        <v>0</v>
      </c>
      <c r="K353" s="111">
        <f t="shared" si="35"/>
        <v>36838</v>
      </c>
      <c r="P353" s="42">
        <f t="shared" si="36"/>
        <v>20</v>
      </c>
      <c r="T353" s="4" t="e">
        <f>((S353-R353)*Q353)-#REF!</f>
        <v>#REF!</v>
      </c>
      <c r="U353" s="73"/>
      <c r="V353" s="74"/>
    </row>
    <row r="354" spans="1:22" x14ac:dyDescent="0.2">
      <c r="A354" s="20">
        <v>36838</v>
      </c>
      <c r="E354" s="10">
        <v>21</v>
      </c>
      <c r="G354" s="14">
        <v>36.46</v>
      </c>
      <c r="H354" s="14">
        <v>36.81</v>
      </c>
      <c r="I354" s="1">
        <v>6</v>
      </c>
      <c r="J354" s="4">
        <f t="shared" si="34"/>
        <v>0</v>
      </c>
      <c r="K354" s="111">
        <f t="shared" si="35"/>
        <v>36838</v>
      </c>
      <c r="P354" s="42">
        <f t="shared" si="36"/>
        <v>21</v>
      </c>
      <c r="T354" s="4" t="e">
        <f>((S354-R354)*Q354)-#REF!</f>
        <v>#REF!</v>
      </c>
      <c r="U354" s="73"/>
      <c r="V354" s="74"/>
    </row>
    <row r="355" spans="1:22" x14ac:dyDescent="0.2">
      <c r="A355" s="20">
        <v>36838</v>
      </c>
      <c r="E355" s="10">
        <v>22</v>
      </c>
      <c r="G355" s="14">
        <v>15.99</v>
      </c>
      <c r="H355" s="14">
        <v>29</v>
      </c>
      <c r="I355" s="1">
        <v>6</v>
      </c>
      <c r="J355" s="4">
        <f t="shared" si="34"/>
        <v>0</v>
      </c>
      <c r="K355" s="111">
        <f t="shared" si="35"/>
        <v>36838</v>
      </c>
      <c r="P355" s="42">
        <f t="shared" si="36"/>
        <v>22</v>
      </c>
      <c r="T355" s="4" t="e">
        <f>((S355-R355)*Q355)-#REF!</f>
        <v>#REF!</v>
      </c>
      <c r="U355" s="73"/>
      <c r="V355" s="74"/>
    </row>
    <row r="356" spans="1:22" x14ac:dyDescent="0.2">
      <c r="A356" s="20">
        <v>36838</v>
      </c>
      <c r="E356" s="10">
        <v>23</v>
      </c>
      <c r="F356" s="3">
        <v>52</v>
      </c>
      <c r="G356" s="14">
        <v>6.14</v>
      </c>
      <c r="H356" s="14">
        <v>15.65</v>
      </c>
      <c r="I356" s="1">
        <v>6</v>
      </c>
      <c r="J356" s="4">
        <f t="shared" si="34"/>
        <v>182.5200000000001</v>
      </c>
      <c r="K356" s="111">
        <f t="shared" si="35"/>
        <v>36838</v>
      </c>
      <c r="P356" s="42">
        <f t="shared" si="36"/>
        <v>23</v>
      </c>
      <c r="T356" s="4" t="e">
        <f>((S356-R356)*Q356)-#REF!</f>
        <v>#REF!</v>
      </c>
      <c r="U356" s="73"/>
      <c r="V356" s="74"/>
    </row>
    <row r="357" spans="1:22" x14ac:dyDescent="0.2">
      <c r="A357" s="20"/>
      <c r="I357" s="3" t="s">
        <v>5</v>
      </c>
      <c r="J357" s="47">
        <f>SUM(J333:J356)</f>
        <v>-17479.48</v>
      </c>
      <c r="T357" s="50" t="e">
        <f>SUM(T333:T356)</f>
        <v>#REF!</v>
      </c>
      <c r="U357" s="73"/>
      <c r="V357" s="74"/>
    </row>
    <row r="358" spans="1:22" x14ac:dyDescent="0.2">
      <c r="J358" s="4">
        <f>J357/2</f>
        <v>-8739.74</v>
      </c>
      <c r="U358" s="73"/>
      <c r="V358" s="74"/>
    </row>
    <row r="359" spans="1:22" x14ac:dyDescent="0.2">
      <c r="U359" s="73"/>
      <c r="V359" s="74"/>
    </row>
    <row r="360" spans="1:22" x14ac:dyDescent="0.2">
      <c r="U360" s="73"/>
      <c r="V360" s="74"/>
    </row>
    <row r="361" spans="1:22" x14ac:dyDescent="0.2">
      <c r="U361" s="73"/>
      <c r="V361" s="74"/>
    </row>
    <row r="362" spans="1:22" x14ac:dyDescent="0.2">
      <c r="A362" s="20">
        <v>36839</v>
      </c>
      <c r="E362" s="10">
        <v>0</v>
      </c>
      <c r="F362" s="3">
        <v>529</v>
      </c>
      <c r="G362" s="31">
        <v>6</v>
      </c>
      <c r="H362" s="14">
        <v>11.12</v>
      </c>
      <c r="I362" s="1">
        <v>6</v>
      </c>
      <c r="J362" s="4">
        <f t="shared" ref="J362:J385" si="37">IF(G362&gt;0,(H362-G362-I362)*F362,(H362+(-G362)-I362)*F362)</f>
        <v>-465.52000000000044</v>
      </c>
      <c r="K362" s="111">
        <f t="shared" ref="K362:K385" si="38">A362</f>
        <v>36839</v>
      </c>
      <c r="P362" s="42">
        <f t="shared" ref="P362:P385" si="39">E362</f>
        <v>0</v>
      </c>
      <c r="T362" s="4" t="e">
        <f>((S362-R362)*Q362)-#REF!</f>
        <v>#REF!</v>
      </c>
      <c r="U362" s="73"/>
      <c r="V362" s="74"/>
    </row>
    <row r="363" spans="1:22" x14ac:dyDescent="0.2">
      <c r="A363" s="20">
        <v>36839</v>
      </c>
      <c r="E363" s="10">
        <v>1</v>
      </c>
      <c r="F363" s="3">
        <v>800</v>
      </c>
      <c r="G363" s="14">
        <v>6.01</v>
      </c>
      <c r="H363" s="14">
        <v>11.71</v>
      </c>
      <c r="I363" s="1">
        <v>6</v>
      </c>
      <c r="J363" s="4">
        <f t="shared" si="37"/>
        <v>-239.99999999999915</v>
      </c>
      <c r="K363" s="111">
        <f t="shared" si="38"/>
        <v>36839</v>
      </c>
      <c r="P363" s="42">
        <f t="shared" si="39"/>
        <v>1</v>
      </c>
      <c r="T363" s="4" t="e">
        <f>((S363-R363)*Q363)-#REF!</f>
        <v>#REF!</v>
      </c>
      <c r="U363" s="73"/>
      <c r="V363" s="74"/>
    </row>
    <row r="364" spans="1:22" x14ac:dyDescent="0.2">
      <c r="A364" s="20">
        <v>36839</v>
      </c>
      <c r="E364" s="10">
        <v>2</v>
      </c>
      <c r="F364" s="3">
        <v>800</v>
      </c>
      <c r="G364" s="14">
        <v>3.1</v>
      </c>
      <c r="H364" s="14">
        <v>11.7</v>
      </c>
      <c r="I364" s="1">
        <v>6</v>
      </c>
      <c r="J364" s="4">
        <f t="shared" si="37"/>
        <v>2079.9999999999995</v>
      </c>
      <c r="K364" s="111">
        <f t="shared" si="38"/>
        <v>36839</v>
      </c>
      <c r="P364" s="42">
        <f t="shared" si="39"/>
        <v>2</v>
      </c>
      <c r="T364" s="4" t="e">
        <f>((S364-R364)*Q364)-#REF!</f>
        <v>#REF!</v>
      </c>
      <c r="U364" s="73"/>
      <c r="V364" s="74"/>
    </row>
    <row r="365" spans="1:22" x14ac:dyDescent="0.2">
      <c r="A365" s="20">
        <v>36839</v>
      </c>
      <c r="E365" s="10">
        <v>3</v>
      </c>
      <c r="G365" s="14">
        <v>2</v>
      </c>
      <c r="H365" s="14">
        <v>11.97</v>
      </c>
      <c r="I365" s="1">
        <v>6</v>
      </c>
      <c r="J365" s="4">
        <f t="shared" si="37"/>
        <v>0</v>
      </c>
      <c r="K365" s="111">
        <f t="shared" si="38"/>
        <v>36839</v>
      </c>
      <c r="P365" s="42">
        <f t="shared" si="39"/>
        <v>3</v>
      </c>
      <c r="T365" s="4" t="e">
        <f>((S365-R365)*Q365)-#REF!</f>
        <v>#REF!</v>
      </c>
      <c r="U365" s="73"/>
      <c r="V365" s="74"/>
    </row>
    <row r="366" spans="1:22" x14ac:dyDescent="0.2">
      <c r="A366" s="20">
        <v>36839</v>
      </c>
      <c r="E366" s="10">
        <v>4</v>
      </c>
      <c r="F366" s="3">
        <v>800</v>
      </c>
      <c r="G366" s="14">
        <v>5.99</v>
      </c>
      <c r="H366" s="14">
        <v>12.07</v>
      </c>
      <c r="I366" s="1">
        <v>6</v>
      </c>
      <c r="J366" s="4">
        <f t="shared" si="37"/>
        <v>64.000000000000057</v>
      </c>
      <c r="K366" s="111">
        <f t="shared" si="38"/>
        <v>36839</v>
      </c>
      <c r="P366" s="42">
        <f t="shared" si="39"/>
        <v>4</v>
      </c>
      <c r="T366" s="4" t="e">
        <f>((S366-R366)*Q366)-#REF!</f>
        <v>#REF!</v>
      </c>
      <c r="U366" s="73"/>
      <c r="V366" s="74"/>
    </row>
    <row r="367" spans="1:22" x14ac:dyDescent="0.2">
      <c r="A367" s="20">
        <v>36839</v>
      </c>
      <c r="E367" s="10">
        <v>5</v>
      </c>
      <c r="G367" s="14">
        <v>6</v>
      </c>
      <c r="H367" s="14">
        <v>16.190000000000001</v>
      </c>
      <c r="I367" s="1">
        <v>6</v>
      </c>
      <c r="J367" s="4">
        <f t="shared" si="37"/>
        <v>0</v>
      </c>
      <c r="K367" s="111">
        <f t="shared" si="38"/>
        <v>36839</v>
      </c>
      <c r="P367" s="42">
        <f t="shared" si="39"/>
        <v>5</v>
      </c>
      <c r="T367" s="4" t="e">
        <f>((S367-R367)*Q367)-#REF!</f>
        <v>#REF!</v>
      </c>
      <c r="U367" s="73"/>
      <c r="V367" s="74"/>
    </row>
    <row r="368" spans="1:22" x14ac:dyDescent="0.2">
      <c r="A368" s="20">
        <v>36839</v>
      </c>
      <c r="E368" s="10">
        <v>6</v>
      </c>
      <c r="G368" s="14">
        <v>10.01</v>
      </c>
      <c r="H368" s="14">
        <v>19.5</v>
      </c>
      <c r="I368" s="1">
        <v>6</v>
      </c>
      <c r="J368" s="4">
        <f t="shared" si="37"/>
        <v>0</v>
      </c>
      <c r="K368" s="111">
        <f t="shared" si="38"/>
        <v>36839</v>
      </c>
      <c r="P368" s="42">
        <f t="shared" si="39"/>
        <v>6</v>
      </c>
      <c r="T368" s="4" t="e">
        <f>((S368-R368)*Q368)-#REF!</f>
        <v>#REF!</v>
      </c>
      <c r="U368" s="73"/>
      <c r="V368" s="74"/>
    </row>
    <row r="369" spans="1:22" x14ac:dyDescent="0.2">
      <c r="A369" s="20">
        <v>36839</v>
      </c>
      <c r="E369" s="10">
        <v>7</v>
      </c>
      <c r="G369" s="14">
        <v>40.799999999999997</v>
      </c>
      <c r="H369" s="14">
        <v>46.35</v>
      </c>
      <c r="I369" s="1">
        <v>6</v>
      </c>
      <c r="J369" s="4">
        <f t="shared" si="37"/>
        <v>0</v>
      </c>
      <c r="K369" s="111">
        <f t="shared" si="38"/>
        <v>36839</v>
      </c>
      <c r="P369" s="42">
        <f t="shared" si="39"/>
        <v>7</v>
      </c>
      <c r="T369" s="4" t="e">
        <f>((S369-R369)*Q369)-#REF!</f>
        <v>#REF!</v>
      </c>
      <c r="U369" s="73"/>
      <c r="V369" s="74"/>
    </row>
    <row r="370" spans="1:22" x14ac:dyDescent="0.2">
      <c r="A370" s="20">
        <v>36839</v>
      </c>
      <c r="E370" s="10">
        <v>8</v>
      </c>
      <c r="H370" s="14">
        <v>42.12</v>
      </c>
      <c r="I370" s="1">
        <v>6</v>
      </c>
      <c r="J370" s="4">
        <f t="shared" si="37"/>
        <v>0</v>
      </c>
      <c r="K370" s="111">
        <f t="shared" si="38"/>
        <v>36839</v>
      </c>
      <c r="P370" s="42">
        <f t="shared" si="39"/>
        <v>8</v>
      </c>
      <c r="T370" s="4" t="e">
        <f>((S370-R370)*Q370)-#REF!</f>
        <v>#REF!</v>
      </c>
      <c r="U370" s="73"/>
      <c r="V370" s="74"/>
    </row>
    <row r="371" spans="1:22" x14ac:dyDescent="0.2">
      <c r="A371" s="20">
        <v>36839</v>
      </c>
      <c r="E371" s="10">
        <v>9</v>
      </c>
      <c r="H371" s="14">
        <v>58.7</v>
      </c>
      <c r="I371" s="1">
        <v>6</v>
      </c>
      <c r="J371" s="4">
        <f t="shared" si="37"/>
        <v>0</v>
      </c>
      <c r="K371" s="111">
        <f t="shared" si="38"/>
        <v>36839</v>
      </c>
      <c r="P371" s="42">
        <f t="shared" si="39"/>
        <v>9</v>
      </c>
      <c r="T371" s="4" t="e">
        <f>((S371-R371)*Q371)-#REF!</f>
        <v>#REF!</v>
      </c>
      <c r="U371" s="73"/>
      <c r="V371" s="74"/>
    </row>
    <row r="372" spans="1:22" x14ac:dyDescent="0.2">
      <c r="A372" s="20">
        <v>36839</v>
      </c>
      <c r="E372" s="10">
        <v>10</v>
      </c>
      <c r="H372" s="14">
        <v>62.41</v>
      </c>
      <c r="I372" s="1">
        <v>6</v>
      </c>
      <c r="J372" s="4">
        <f t="shared" si="37"/>
        <v>0</v>
      </c>
      <c r="K372" s="111">
        <f t="shared" si="38"/>
        <v>36839</v>
      </c>
      <c r="P372" s="42">
        <f t="shared" si="39"/>
        <v>10</v>
      </c>
      <c r="T372" s="4" t="e">
        <f>((S372-R372)*Q372)-#REF!</f>
        <v>#REF!</v>
      </c>
      <c r="U372" s="73"/>
      <c r="V372" s="74"/>
    </row>
    <row r="373" spans="1:22" x14ac:dyDescent="0.2">
      <c r="A373" s="20">
        <v>36839</v>
      </c>
      <c r="E373" s="10">
        <v>11</v>
      </c>
      <c r="H373" s="14">
        <v>68.900000000000006</v>
      </c>
      <c r="I373" s="1">
        <v>6</v>
      </c>
      <c r="J373" s="4">
        <f t="shared" si="37"/>
        <v>0</v>
      </c>
      <c r="K373" s="111">
        <f t="shared" si="38"/>
        <v>36839</v>
      </c>
      <c r="P373" s="42">
        <f t="shared" si="39"/>
        <v>11</v>
      </c>
      <c r="T373" s="4" t="e">
        <f>((S373-R373)*Q373)-#REF!</f>
        <v>#REF!</v>
      </c>
      <c r="U373" s="73"/>
      <c r="V373" s="74"/>
    </row>
    <row r="374" spans="1:22" x14ac:dyDescent="0.2">
      <c r="A374" s="20">
        <v>36839</v>
      </c>
      <c r="E374" s="10">
        <v>12</v>
      </c>
      <c r="H374" s="14">
        <v>83.54</v>
      </c>
      <c r="I374" s="1">
        <v>6</v>
      </c>
      <c r="J374" s="4">
        <f t="shared" si="37"/>
        <v>0</v>
      </c>
      <c r="K374" s="111">
        <f t="shared" si="38"/>
        <v>36839</v>
      </c>
      <c r="P374" s="42">
        <f t="shared" si="39"/>
        <v>12</v>
      </c>
      <c r="T374" s="4" t="e">
        <f>((S374-R374)*Q374)-#REF!</f>
        <v>#REF!</v>
      </c>
      <c r="U374" s="73"/>
      <c r="V374" s="74"/>
    </row>
    <row r="375" spans="1:22" x14ac:dyDescent="0.2">
      <c r="A375" s="20">
        <v>36839</v>
      </c>
      <c r="E375" s="10">
        <v>13</v>
      </c>
      <c r="F375" s="3">
        <v>481</v>
      </c>
      <c r="G375" s="14">
        <v>52.35</v>
      </c>
      <c r="H375" s="14">
        <v>62.13</v>
      </c>
      <c r="I375" s="1">
        <v>6</v>
      </c>
      <c r="J375" s="4">
        <f t="shared" si="37"/>
        <v>1818.1800000000005</v>
      </c>
      <c r="K375" s="111">
        <f t="shared" si="38"/>
        <v>36839</v>
      </c>
      <c r="P375" s="42">
        <f t="shared" si="39"/>
        <v>13</v>
      </c>
      <c r="T375" s="4" t="e">
        <f>((S375-R375)*Q375)-#REF!</f>
        <v>#REF!</v>
      </c>
      <c r="U375" s="73"/>
      <c r="V375" s="74"/>
    </row>
    <row r="376" spans="1:22" x14ac:dyDescent="0.2">
      <c r="A376" s="20">
        <v>36839</v>
      </c>
      <c r="E376" s="10">
        <v>14</v>
      </c>
      <c r="H376" s="14">
        <v>58.41</v>
      </c>
      <c r="I376" s="1">
        <v>6</v>
      </c>
      <c r="J376" s="4">
        <f t="shared" si="37"/>
        <v>0</v>
      </c>
      <c r="K376" s="111">
        <f t="shared" si="38"/>
        <v>36839</v>
      </c>
      <c r="P376" s="42">
        <f t="shared" si="39"/>
        <v>14</v>
      </c>
      <c r="T376" s="4" t="e">
        <f>((S376-R376)*Q376)-#REF!</f>
        <v>#REF!</v>
      </c>
      <c r="U376" s="73"/>
      <c r="V376" s="74"/>
    </row>
    <row r="377" spans="1:22" x14ac:dyDescent="0.2">
      <c r="A377" s="20">
        <v>36839</v>
      </c>
      <c r="E377" s="10">
        <v>15</v>
      </c>
      <c r="F377" s="84">
        <v>439</v>
      </c>
      <c r="G377" s="32">
        <v>50.66</v>
      </c>
      <c r="H377" s="32">
        <v>27.44</v>
      </c>
      <c r="I377" s="1">
        <v>6</v>
      </c>
      <c r="J377" s="4">
        <f t="shared" si="37"/>
        <v>-12827.579999999998</v>
      </c>
      <c r="K377" s="111">
        <f t="shared" si="38"/>
        <v>36839</v>
      </c>
      <c r="P377" s="42">
        <f t="shared" si="39"/>
        <v>15</v>
      </c>
      <c r="T377" s="4" t="e">
        <f>((S377-R377)*Q377)-#REF!</f>
        <v>#REF!</v>
      </c>
      <c r="U377" s="73"/>
      <c r="V377" s="74"/>
    </row>
    <row r="378" spans="1:22" x14ac:dyDescent="0.2">
      <c r="A378" s="20">
        <v>36839</v>
      </c>
      <c r="E378" s="10">
        <v>16</v>
      </c>
      <c r="F378" s="84">
        <v>282</v>
      </c>
      <c r="G378" s="32">
        <v>95.74</v>
      </c>
      <c r="H378" s="32">
        <v>51.42</v>
      </c>
      <c r="I378" s="1">
        <v>6</v>
      </c>
      <c r="J378" s="4">
        <f t="shared" si="37"/>
        <v>-14190.239999999998</v>
      </c>
      <c r="K378" s="111">
        <f t="shared" si="38"/>
        <v>36839</v>
      </c>
      <c r="P378" s="42">
        <f t="shared" si="39"/>
        <v>16</v>
      </c>
      <c r="T378" s="4" t="e">
        <f>((S378-R378)*Q378)-#REF!</f>
        <v>#REF!</v>
      </c>
      <c r="U378" s="73"/>
      <c r="V378" s="74"/>
    </row>
    <row r="379" spans="1:22" x14ac:dyDescent="0.2">
      <c r="A379" s="20">
        <v>36839</v>
      </c>
      <c r="E379" s="10">
        <v>17</v>
      </c>
      <c r="H379" s="14">
        <v>60.7</v>
      </c>
      <c r="I379" s="1">
        <v>6</v>
      </c>
      <c r="J379" s="4">
        <f t="shared" si="37"/>
        <v>0</v>
      </c>
      <c r="K379" s="111">
        <f t="shared" si="38"/>
        <v>36839</v>
      </c>
      <c r="P379" s="42">
        <f t="shared" si="39"/>
        <v>17</v>
      </c>
      <c r="T379" s="4" t="e">
        <f>((S379-R379)*Q379)-#REF!</f>
        <v>#REF!</v>
      </c>
      <c r="U379" s="73"/>
      <c r="V379" s="74"/>
    </row>
    <row r="380" spans="1:22" x14ac:dyDescent="0.2">
      <c r="A380" s="20">
        <v>36839</v>
      </c>
      <c r="E380" s="10">
        <v>18</v>
      </c>
      <c r="H380" s="14">
        <v>61.33</v>
      </c>
      <c r="I380" s="1">
        <v>6</v>
      </c>
      <c r="J380" s="4">
        <f t="shared" si="37"/>
        <v>0</v>
      </c>
      <c r="K380" s="111">
        <f t="shared" si="38"/>
        <v>36839</v>
      </c>
      <c r="P380" s="42">
        <f t="shared" si="39"/>
        <v>18</v>
      </c>
      <c r="T380" s="4" t="e">
        <f>((S380-R380)*Q380)-#REF!</f>
        <v>#REF!</v>
      </c>
      <c r="U380" s="73"/>
      <c r="V380" s="74"/>
    </row>
    <row r="381" spans="1:22" x14ac:dyDescent="0.2">
      <c r="A381" s="20">
        <v>36839</v>
      </c>
      <c r="E381" s="10">
        <v>19</v>
      </c>
      <c r="F381" s="3">
        <v>87</v>
      </c>
      <c r="G381" s="14">
        <v>60.09</v>
      </c>
      <c r="H381" s="14">
        <v>59.42</v>
      </c>
      <c r="I381" s="1">
        <v>6</v>
      </c>
      <c r="J381" s="4">
        <f t="shared" si="37"/>
        <v>-580.29000000000019</v>
      </c>
      <c r="K381" s="111">
        <f t="shared" si="38"/>
        <v>36839</v>
      </c>
      <c r="P381" s="42">
        <f t="shared" si="39"/>
        <v>19</v>
      </c>
      <c r="T381" s="4" t="e">
        <f>((S381-R381)*Q381)-#REF!</f>
        <v>#REF!</v>
      </c>
      <c r="U381" s="73"/>
      <c r="V381" s="74"/>
    </row>
    <row r="382" spans="1:22" x14ac:dyDescent="0.2">
      <c r="A382" s="20">
        <v>36839</v>
      </c>
      <c r="E382" s="10">
        <v>20</v>
      </c>
      <c r="H382" s="14">
        <v>60.35</v>
      </c>
      <c r="I382" s="1">
        <v>6</v>
      </c>
      <c r="J382" s="4">
        <f t="shared" si="37"/>
        <v>0</v>
      </c>
      <c r="K382" s="111">
        <f t="shared" si="38"/>
        <v>36839</v>
      </c>
      <c r="P382" s="42">
        <f t="shared" si="39"/>
        <v>20</v>
      </c>
      <c r="T382" s="4" t="e">
        <f>((S382-R382)*Q382)-#REF!</f>
        <v>#REF!</v>
      </c>
      <c r="U382" s="73"/>
      <c r="V382" s="74"/>
    </row>
    <row r="383" spans="1:22" x14ac:dyDescent="0.2">
      <c r="A383" s="20">
        <v>36839</v>
      </c>
      <c r="E383" s="10">
        <v>21</v>
      </c>
      <c r="H383" s="14">
        <v>43.63</v>
      </c>
      <c r="I383" s="1">
        <v>6</v>
      </c>
      <c r="J383" s="4">
        <f t="shared" si="37"/>
        <v>0</v>
      </c>
      <c r="K383" s="111">
        <f t="shared" si="38"/>
        <v>36839</v>
      </c>
      <c r="P383" s="42">
        <f t="shared" si="39"/>
        <v>21</v>
      </c>
      <c r="T383" s="4" t="e">
        <f>((S383-R383)*Q383)-#REF!</f>
        <v>#REF!</v>
      </c>
      <c r="U383" s="73"/>
      <c r="V383" s="74"/>
    </row>
    <row r="384" spans="1:22" x14ac:dyDescent="0.2">
      <c r="A384" s="20">
        <v>36839</v>
      </c>
      <c r="E384" s="10">
        <v>22</v>
      </c>
      <c r="H384" s="14">
        <v>23.42</v>
      </c>
      <c r="I384" s="1">
        <v>6</v>
      </c>
      <c r="J384" s="4">
        <f t="shared" si="37"/>
        <v>0</v>
      </c>
      <c r="K384" s="111">
        <f t="shared" si="38"/>
        <v>36839</v>
      </c>
      <c r="P384" s="42">
        <f t="shared" si="39"/>
        <v>22</v>
      </c>
      <c r="T384" s="4" t="e">
        <f>((S384-R384)*Q384)-#REF!</f>
        <v>#REF!</v>
      </c>
      <c r="U384" s="73"/>
      <c r="V384" s="74"/>
    </row>
    <row r="385" spans="1:22" x14ac:dyDescent="0.2">
      <c r="A385" s="20">
        <v>36839</v>
      </c>
      <c r="E385" s="10">
        <v>23</v>
      </c>
      <c r="F385" s="3">
        <v>150</v>
      </c>
      <c r="G385" s="14">
        <v>6.45</v>
      </c>
      <c r="H385" s="14">
        <v>17.36</v>
      </c>
      <c r="I385" s="1">
        <v>6</v>
      </c>
      <c r="J385" s="4">
        <f t="shared" si="37"/>
        <v>736.5</v>
      </c>
      <c r="K385" s="111">
        <f t="shared" si="38"/>
        <v>36839</v>
      </c>
      <c r="P385" s="42">
        <f t="shared" si="39"/>
        <v>23</v>
      </c>
      <c r="T385" s="4" t="e">
        <f>((S385-R385)*Q385)-#REF!</f>
        <v>#REF!</v>
      </c>
      <c r="U385" s="73"/>
      <c r="V385" s="74"/>
    </row>
    <row r="386" spans="1:22" x14ac:dyDescent="0.2">
      <c r="A386" s="20"/>
      <c r="I386" s="3" t="s">
        <v>5</v>
      </c>
      <c r="J386" s="47">
        <f>SUM(J362:J385)</f>
        <v>-23604.949999999997</v>
      </c>
      <c r="T386" s="50" t="e">
        <f>SUM(T362:T385)</f>
        <v>#REF!</v>
      </c>
      <c r="U386" s="73"/>
      <c r="V386" s="74"/>
    </row>
    <row r="387" spans="1:22" x14ac:dyDescent="0.2">
      <c r="U387" s="73"/>
      <c r="V387" s="74"/>
    </row>
    <row r="388" spans="1:22" x14ac:dyDescent="0.2">
      <c r="U388" s="73"/>
      <c r="V388" s="74"/>
    </row>
    <row r="389" spans="1:22" x14ac:dyDescent="0.2">
      <c r="A389" s="20">
        <v>36840</v>
      </c>
      <c r="E389" s="10">
        <v>0</v>
      </c>
      <c r="F389" s="3">
        <v>0</v>
      </c>
      <c r="G389" s="31">
        <v>0</v>
      </c>
      <c r="H389" s="14">
        <v>18.559999999999999</v>
      </c>
      <c r="I389" s="1">
        <v>6</v>
      </c>
      <c r="J389" s="4">
        <f t="shared" ref="J389:J412" si="40">IF(G389&gt;0,(H389-G389-I389)*F389,(H389+(-G389)-I389)*F389)</f>
        <v>0</v>
      </c>
      <c r="K389" s="111">
        <f t="shared" ref="K389:K412" si="41">A389</f>
        <v>36840</v>
      </c>
      <c r="P389" s="42">
        <f t="shared" ref="P389:P412" si="42">E389</f>
        <v>0</v>
      </c>
      <c r="T389" s="4" t="e">
        <f>((S389-R389)*Q389)-#REF!</f>
        <v>#REF!</v>
      </c>
      <c r="U389" s="73"/>
      <c r="V389" s="74"/>
    </row>
    <row r="390" spans="1:22" x14ac:dyDescent="0.2">
      <c r="A390" s="20">
        <v>36840</v>
      </c>
      <c r="E390" s="10">
        <v>1</v>
      </c>
      <c r="F390" s="3">
        <v>289</v>
      </c>
      <c r="G390" s="14">
        <v>6.1</v>
      </c>
      <c r="H390" s="14">
        <v>15.71</v>
      </c>
      <c r="I390" s="1">
        <v>6</v>
      </c>
      <c r="J390" s="4">
        <f t="shared" si="40"/>
        <v>1043.2900000000004</v>
      </c>
      <c r="K390" s="111">
        <f t="shared" si="41"/>
        <v>36840</v>
      </c>
      <c r="P390" s="42">
        <f t="shared" si="42"/>
        <v>1</v>
      </c>
      <c r="T390" s="4" t="e">
        <f>((S390-R390)*Q390)-#REF!</f>
        <v>#REF!</v>
      </c>
      <c r="U390" s="73"/>
      <c r="V390" s="74"/>
    </row>
    <row r="391" spans="1:22" x14ac:dyDescent="0.2">
      <c r="A391" s="20">
        <v>36840</v>
      </c>
      <c r="E391" s="10">
        <v>2</v>
      </c>
      <c r="F391" s="3">
        <v>205</v>
      </c>
      <c r="G391" s="14">
        <v>6</v>
      </c>
      <c r="H391" s="14">
        <v>14.97</v>
      </c>
      <c r="I391" s="1">
        <v>6</v>
      </c>
      <c r="J391" s="4">
        <f t="shared" si="40"/>
        <v>608.85000000000014</v>
      </c>
      <c r="K391" s="111">
        <f t="shared" si="41"/>
        <v>36840</v>
      </c>
      <c r="P391" s="42">
        <f t="shared" si="42"/>
        <v>2</v>
      </c>
      <c r="T391" s="4" t="e">
        <f>((S391-R391)*Q391)-#REF!</f>
        <v>#REF!</v>
      </c>
      <c r="U391" s="73"/>
      <c r="V391" s="74"/>
    </row>
    <row r="392" spans="1:22" x14ac:dyDescent="0.2">
      <c r="A392" s="20">
        <v>36840</v>
      </c>
      <c r="E392" s="10">
        <v>3</v>
      </c>
      <c r="F392" s="3">
        <v>750</v>
      </c>
      <c r="G392" s="14">
        <v>6.01</v>
      </c>
      <c r="H392" s="14">
        <v>13.36</v>
      </c>
      <c r="I392" s="1">
        <v>6</v>
      </c>
      <c r="J392" s="4">
        <f t="shared" si="40"/>
        <v>1012.4999999999998</v>
      </c>
      <c r="K392" s="111">
        <f t="shared" si="41"/>
        <v>36840</v>
      </c>
      <c r="P392" s="42">
        <f t="shared" si="42"/>
        <v>3</v>
      </c>
      <c r="T392" s="4" t="e">
        <f>((S392-R392)*Q392)-#REF!</f>
        <v>#REF!</v>
      </c>
      <c r="U392" s="73"/>
      <c r="V392" s="74"/>
    </row>
    <row r="393" spans="1:22" x14ac:dyDescent="0.2">
      <c r="A393" s="20">
        <v>36840</v>
      </c>
      <c r="E393" s="10">
        <v>4</v>
      </c>
      <c r="F393" s="3">
        <v>800</v>
      </c>
      <c r="G393" s="14">
        <v>6.01</v>
      </c>
      <c r="H393" s="32">
        <v>15.9</v>
      </c>
      <c r="I393" s="1">
        <v>6</v>
      </c>
      <c r="J393" s="4">
        <f t="shared" si="40"/>
        <v>3112.0000000000005</v>
      </c>
      <c r="K393" s="111">
        <f t="shared" si="41"/>
        <v>36840</v>
      </c>
      <c r="P393" s="42">
        <f t="shared" si="42"/>
        <v>4</v>
      </c>
      <c r="T393" s="4" t="e">
        <f>((S393-R393)*Q393)-#REF!</f>
        <v>#REF!</v>
      </c>
      <c r="U393" s="73"/>
      <c r="V393" s="74"/>
    </row>
    <row r="394" spans="1:22" x14ac:dyDescent="0.2">
      <c r="A394" s="20">
        <v>36840</v>
      </c>
      <c r="E394" s="10">
        <v>5</v>
      </c>
      <c r="F394" s="3">
        <v>800</v>
      </c>
      <c r="G394" s="14">
        <v>5.03</v>
      </c>
      <c r="H394" s="14">
        <v>17.55</v>
      </c>
      <c r="I394" s="1">
        <v>6</v>
      </c>
      <c r="J394" s="4">
        <f t="shared" si="40"/>
        <v>5216</v>
      </c>
      <c r="K394" s="111">
        <f t="shared" si="41"/>
        <v>36840</v>
      </c>
      <c r="P394" s="42">
        <f t="shared" si="42"/>
        <v>5</v>
      </c>
      <c r="T394" s="4" t="e">
        <f>((S394-R394)*Q394)-#REF!</f>
        <v>#REF!</v>
      </c>
      <c r="U394" s="73"/>
      <c r="V394" s="74"/>
    </row>
    <row r="395" spans="1:22" x14ac:dyDescent="0.2">
      <c r="A395" s="20">
        <v>36840</v>
      </c>
      <c r="E395" s="10">
        <v>6</v>
      </c>
      <c r="F395" s="3">
        <v>800</v>
      </c>
      <c r="G395" s="14">
        <v>6</v>
      </c>
      <c r="H395" s="14">
        <v>18.12</v>
      </c>
      <c r="I395" s="1">
        <v>6</v>
      </c>
      <c r="J395" s="4">
        <f t="shared" si="40"/>
        <v>4896.0000000000009</v>
      </c>
      <c r="K395" s="111">
        <f t="shared" si="41"/>
        <v>36840</v>
      </c>
      <c r="P395" s="42">
        <f t="shared" si="42"/>
        <v>6</v>
      </c>
      <c r="T395" s="4" t="e">
        <f>((S395-R395)*Q395)-#REF!</f>
        <v>#REF!</v>
      </c>
      <c r="U395" s="73"/>
      <c r="V395" s="74"/>
    </row>
    <row r="396" spans="1:22" x14ac:dyDescent="0.2">
      <c r="A396" s="20">
        <v>36840</v>
      </c>
      <c r="E396" s="10">
        <v>7</v>
      </c>
      <c r="F396" s="3">
        <v>0</v>
      </c>
      <c r="H396" s="14">
        <v>45.6</v>
      </c>
      <c r="I396" s="1">
        <v>6</v>
      </c>
      <c r="J396" s="4">
        <f t="shared" si="40"/>
        <v>0</v>
      </c>
      <c r="K396" s="111">
        <f t="shared" si="41"/>
        <v>36840</v>
      </c>
      <c r="P396" s="42">
        <f t="shared" si="42"/>
        <v>7</v>
      </c>
      <c r="T396" s="4" t="e">
        <f>((S396-R396)*Q396)-#REF!</f>
        <v>#REF!</v>
      </c>
      <c r="U396" s="73"/>
      <c r="V396" s="74"/>
    </row>
    <row r="397" spans="1:22" x14ac:dyDescent="0.2">
      <c r="A397" s="20">
        <v>36840</v>
      </c>
      <c r="E397" s="10">
        <v>8</v>
      </c>
      <c r="F397" s="3">
        <v>0</v>
      </c>
      <c r="H397" s="14">
        <v>98.46</v>
      </c>
      <c r="I397" s="1">
        <v>6</v>
      </c>
      <c r="J397" s="4">
        <f t="shared" si="40"/>
        <v>0</v>
      </c>
      <c r="K397" s="111">
        <f t="shared" si="41"/>
        <v>36840</v>
      </c>
      <c r="P397" s="42">
        <f t="shared" si="42"/>
        <v>8</v>
      </c>
      <c r="T397" s="4" t="e">
        <f>((S397-R397)*Q397)-#REF!</f>
        <v>#REF!</v>
      </c>
      <c r="U397" s="73"/>
      <c r="V397" s="74"/>
    </row>
    <row r="398" spans="1:22" x14ac:dyDescent="0.2">
      <c r="A398" s="20">
        <v>36840</v>
      </c>
      <c r="E398" s="10">
        <v>9</v>
      </c>
      <c r="F398" s="3">
        <v>0</v>
      </c>
      <c r="H398" s="14">
        <v>64.52</v>
      </c>
      <c r="I398" s="1">
        <v>6</v>
      </c>
      <c r="J398" s="4">
        <f t="shared" si="40"/>
        <v>0</v>
      </c>
      <c r="K398" s="111">
        <f t="shared" si="41"/>
        <v>36840</v>
      </c>
      <c r="P398" s="42">
        <f t="shared" si="42"/>
        <v>9</v>
      </c>
      <c r="T398" s="4" t="e">
        <f>((S398-R398)*Q398)-#REF!</f>
        <v>#REF!</v>
      </c>
      <c r="U398" s="73"/>
      <c r="V398" s="74"/>
    </row>
    <row r="399" spans="1:22" x14ac:dyDescent="0.2">
      <c r="A399" s="20">
        <v>36840</v>
      </c>
      <c r="E399" s="10">
        <v>10</v>
      </c>
      <c r="F399" s="3">
        <v>0</v>
      </c>
      <c r="H399" s="14">
        <v>27.12</v>
      </c>
      <c r="I399" s="1">
        <v>6</v>
      </c>
      <c r="J399" s="4">
        <f t="shared" si="40"/>
        <v>0</v>
      </c>
      <c r="K399" s="111">
        <f t="shared" si="41"/>
        <v>36840</v>
      </c>
      <c r="P399" s="42">
        <f t="shared" si="42"/>
        <v>10</v>
      </c>
      <c r="T399" s="4" t="e">
        <f>((S399-R399)*Q399)-#REF!</f>
        <v>#REF!</v>
      </c>
      <c r="U399" s="73"/>
      <c r="V399" s="74"/>
    </row>
    <row r="400" spans="1:22" x14ac:dyDescent="0.2">
      <c r="A400" s="20">
        <v>36840</v>
      </c>
      <c r="E400" s="10">
        <v>11</v>
      </c>
      <c r="F400" s="3">
        <v>0</v>
      </c>
      <c r="H400" s="14">
        <v>58.66</v>
      </c>
      <c r="I400" s="1">
        <v>6</v>
      </c>
      <c r="J400" s="4">
        <f t="shared" si="40"/>
        <v>0</v>
      </c>
      <c r="K400" s="111">
        <f t="shared" si="41"/>
        <v>36840</v>
      </c>
      <c r="P400" s="42">
        <f t="shared" si="42"/>
        <v>11</v>
      </c>
      <c r="T400" s="4" t="e">
        <f>((S400-R400)*Q400)-#REF!</f>
        <v>#REF!</v>
      </c>
      <c r="U400" s="73"/>
      <c r="V400" s="74"/>
    </row>
    <row r="401" spans="1:22" x14ac:dyDescent="0.2">
      <c r="A401" s="20">
        <v>36840</v>
      </c>
      <c r="E401" s="10">
        <v>12</v>
      </c>
      <c r="F401" s="3">
        <v>0</v>
      </c>
      <c r="H401" s="14">
        <v>50.38</v>
      </c>
      <c r="I401" s="1">
        <v>6</v>
      </c>
      <c r="J401" s="4">
        <f t="shared" si="40"/>
        <v>0</v>
      </c>
      <c r="K401" s="111">
        <f t="shared" si="41"/>
        <v>36840</v>
      </c>
      <c r="P401" s="42">
        <f t="shared" si="42"/>
        <v>12</v>
      </c>
      <c r="T401" s="4" t="e">
        <f>((S401-R401)*Q401)-#REF!</f>
        <v>#REF!</v>
      </c>
      <c r="U401" s="73"/>
      <c r="V401" s="74"/>
    </row>
    <row r="402" spans="1:22" x14ac:dyDescent="0.2">
      <c r="A402" s="20">
        <v>36840</v>
      </c>
      <c r="E402" s="10">
        <v>13</v>
      </c>
      <c r="F402" s="3">
        <v>0</v>
      </c>
      <c r="H402" s="14">
        <v>37.369999999999997</v>
      </c>
      <c r="I402" s="1">
        <v>6</v>
      </c>
      <c r="J402" s="4">
        <f t="shared" si="40"/>
        <v>0</v>
      </c>
      <c r="K402" s="111">
        <f t="shared" si="41"/>
        <v>36840</v>
      </c>
      <c r="P402" s="42">
        <f t="shared" si="42"/>
        <v>13</v>
      </c>
      <c r="T402" s="4" t="e">
        <f>((S402-R402)*Q402)-#REF!</f>
        <v>#REF!</v>
      </c>
      <c r="U402" s="73"/>
      <c r="V402" s="74"/>
    </row>
    <row r="403" spans="1:22" x14ac:dyDescent="0.2">
      <c r="A403" s="20">
        <v>36840</v>
      </c>
      <c r="E403" s="10">
        <v>14</v>
      </c>
      <c r="H403" s="14">
        <v>18.899999999999999</v>
      </c>
      <c r="I403" s="1">
        <v>6</v>
      </c>
      <c r="J403" s="4">
        <f t="shared" si="40"/>
        <v>0</v>
      </c>
      <c r="K403" s="111">
        <f t="shared" si="41"/>
        <v>36840</v>
      </c>
      <c r="P403" s="42">
        <f t="shared" si="42"/>
        <v>14</v>
      </c>
      <c r="T403" s="4" t="e">
        <f>((S403-R403)*Q403)-#REF!</f>
        <v>#REF!</v>
      </c>
      <c r="U403" s="73"/>
      <c r="V403" s="74"/>
    </row>
    <row r="404" spans="1:22" x14ac:dyDescent="0.2">
      <c r="A404" s="20">
        <v>36840</v>
      </c>
      <c r="E404" s="10">
        <v>15</v>
      </c>
      <c r="H404" s="14">
        <v>17.32</v>
      </c>
      <c r="I404" s="1">
        <v>6</v>
      </c>
      <c r="J404" s="4">
        <f t="shared" si="40"/>
        <v>0</v>
      </c>
      <c r="K404" s="111">
        <f t="shared" si="41"/>
        <v>36840</v>
      </c>
      <c r="P404" s="42">
        <f t="shared" si="42"/>
        <v>15</v>
      </c>
      <c r="T404" s="4" t="e">
        <f>((S404-R404)*Q404)-#REF!</f>
        <v>#REF!</v>
      </c>
      <c r="U404" s="73"/>
      <c r="V404" s="74"/>
    </row>
    <row r="405" spans="1:22" x14ac:dyDescent="0.2">
      <c r="A405" s="20">
        <v>36840</v>
      </c>
      <c r="E405" s="10">
        <v>16</v>
      </c>
      <c r="H405" s="14">
        <v>25.18</v>
      </c>
      <c r="I405" s="1">
        <v>6</v>
      </c>
      <c r="J405" s="4">
        <f t="shared" si="40"/>
        <v>0</v>
      </c>
      <c r="K405" s="111">
        <f t="shared" si="41"/>
        <v>36840</v>
      </c>
      <c r="P405" s="42">
        <f t="shared" si="42"/>
        <v>16</v>
      </c>
      <c r="T405" s="4" t="e">
        <f>((S405-R405)*Q405)-#REF!</f>
        <v>#REF!</v>
      </c>
      <c r="U405" s="73"/>
      <c r="V405" s="74"/>
    </row>
    <row r="406" spans="1:22" x14ac:dyDescent="0.2">
      <c r="A406" s="20">
        <v>36840</v>
      </c>
      <c r="E406" s="10">
        <v>17</v>
      </c>
      <c r="H406" s="14">
        <v>53.83</v>
      </c>
      <c r="I406" s="1">
        <v>6</v>
      </c>
      <c r="J406" s="4">
        <f t="shared" si="40"/>
        <v>0</v>
      </c>
      <c r="K406" s="111">
        <f t="shared" si="41"/>
        <v>36840</v>
      </c>
      <c r="P406" s="42">
        <f t="shared" si="42"/>
        <v>17</v>
      </c>
      <c r="T406" s="4" t="e">
        <f>((S406-R406)*Q406)-#REF!</f>
        <v>#REF!</v>
      </c>
      <c r="U406" s="73"/>
      <c r="V406" s="74"/>
    </row>
    <row r="407" spans="1:22" x14ac:dyDescent="0.2">
      <c r="A407" s="20">
        <v>36840</v>
      </c>
      <c r="E407" s="10">
        <v>18</v>
      </c>
      <c r="H407" s="14">
        <v>19.53</v>
      </c>
      <c r="I407" s="1">
        <v>6</v>
      </c>
      <c r="J407" s="4">
        <f t="shared" si="40"/>
        <v>0</v>
      </c>
      <c r="K407" s="111">
        <f t="shared" si="41"/>
        <v>36840</v>
      </c>
      <c r="P407" s="42">
        <f t="shared" si="42"/>
        <v>18</v>
      </c>
      <c r="T407" s="4" t="e">
        <f>((S407-R407)*Q407)-#REF!</f>
        <v>#REF!</v>
      </c>
      <c r="U407" s="73"/>
      <c r="V407" s="74"/>
    </row>
    <row r="408" spans="1:22" x14ac:dyDescent="0.2">
      <c r="A408" s="20">
        <v>36840</v>
      </c>
      <c r="E408" s="10">
        <v>19</v>
      </c>
      <c r="H408" s="14">
        <v>18.18</v>
      </c>
      <c r="I408" s="1">
        <v>6</v>
      </c>
      <c r="J408" s="4">
        <f t="shared" si="40"/>
        <v>0</v>
      </c>
      <c r="K408" s="111">
        <f t="shared" si="41"/>
        <v>36840</v>
      </c>
      <c r="P408" s="42">
        <f t="shared" si="42"/>
        <v>19</v>
      </c>
      <c r="T408" s="4" t="e">
        <f>((S408-R408)*Q408)-#REF!</f>
        <v>#REF!</v>
      </c>
      <c r="U408" s="73"/>
      <c r="V408" s="74"/>
    </row>
    <row r="409" spans="1:22" x14ac:dyDescent="0.2">
      <c r="A409" s="20">
        <v>36840</v>
      </c>
      <c r="E409" s="10">
        <v>20</v>
      </c>
      <c r="H409" s="14">
        <v>17.98</v>
      </c>
      <c r="I409" s="1">
        <v>6</v>
      </c>
      <c r="J409" s="4">
        <f t="shared" si="40"/>
        <v>0</v>
      </c>
      <c r="K409" s="111">
        <f t="shared" si="41"/>
        <v>36840</v>
      </c>
      <c r="P409" s="42">
        <f t="shared" si="42"/>
        <v>20</v>
      </c>
      <c r="T409" s="4" t="e">
        <f>((S409-R409)*Q409)-#REF!</f>
        <v>#REF!</v>
      </c>
      <c r="U409" s="73"/>
      <c r="V409" s="74"/>
    </row>
    <row r="410" spans="1:22" x14ac:dyDescent="0.2">
      <c r="A410" s="20">
        <v>36840</v>
      </c>
      <c r="E410" s="10">
        <v>21</v>
      </c>
      <c r="H410" s="14">
        <v>16.43</v>
      </c>
      <c r="I410" s="1">
        <v>6</v>
      </c>
      <c r="J410" s="4">
        <f t="shared" si="40"/>
        <v>0</v>
      </c>
      <c r="K410" s="111">
        <f t="shared" si="41"/>
        <v>36840</v>
      </c>
      <c r="P410" s="42">
        <f t="shared" si="42"/>
        <v>21</v>
      </c>
      <c r="T410" s="4" t="e">
        <f>((S410-R410)*Q410)-#REF!</f>
        <v>#REF!</v>
      </c>
      <c r="U410" s="73"/>
      <c r="V410" s="74"/>
    </row>
    <row r="411" spans="1:22" x14ac:dyDescent="0.2">
      <c r="A411" s="20">
        <v>36840</v>
      </c>
      <c r="E411" s="10">
        <v>22</v>
      </c>
      <c r="F411" s="3">
        <v>187</v>
      </c>
      <c r="G411" s="14">
        <v>11</v>
      </c>
      <c r="H411" s="14">
        <v>20.11</v>
      </c>
      <c r="I411" s="1">
        <v>6</v>
      </c>
      <c r="J411" s="4">
        <f t="shared" si="40"/>
        <v>581.56999999999994</v>
      </c>
      <c r="K411" s="111">
        <f t="shared" si="41"/>
        <v>36840</v>
      </c>
      <c r="P411" s="42">
        <f t="shared" si="42"/>
        <v>22</v>
      </c>
      <c r="T411" s="4" t="e">
        <f>((S411-R411)*Q411)-#REF!</f>
        <v>#REF!</v>
      </c>
      <c r="U411" s="73"/>
      <c r="V411" s="74"/>
    </row>
    <row r="412" spans="1:22" x14ac:dyDescent="0.2">
      <c r="A412" s="20">
        <v>36840</v>
      </c>
      <c r="E412" s="10">
        <v>23</v>
      </c>
      <c r="F412" s="3">
        <v>87</v>
      </c>
      <c r="G412" s="14">
        <v>11</v>
      </c>
      <c r="H412" s="14">
        <v>25.22</v>
      </c>
      <c r="I412" s="1">
        <v>6</v>
      </c>
      <c r="J412" s="4">
        <f t="shared" si="40"/>
        <v>715.13999999999987</v>
      </c>
      <c r="K412" s="111">
        <f t="shared" si="41"/>
        <v>36840</v>
      </c>
      <c r="P412" s="42">
        <f t="shared" si="42"/>
        <v>23</v>
      </c>
      <c r="T412" s="4" t="e">
        <f>((S412-R412)*Q412)-#REF!</f>
        <v>#REF!</v>
      </c>
      <c r="U412" s="73"/>
      <c r="V412" s="74"/>
    </row>
    <row r="413" spans="1:22" x14ac:dyDescent="0.2">
      <c r="A413" s="20"/>
      <c r="I413" s="3" t="s">
        <v>5</v>
      </c>
      <c r="J413" s="47">
        <f>SUM(J389:J412)</f>
        <v>17185.350000000002</v>
      </c>
      <c r="T413" s="50" t="e">
        <f>SUM(T389:T412)</f>
        <v>#REF!</v>
      </c>
      <c r="U413" s="73"/>
      <c r="V413" s="74"/>
    </row>
    <row r="414" spans="1:22" x14ac:dyDescent="0.2">
      <c r="U414" s="73"/>
      <c r="V414" s="74"/>
    </row>
    <row r="415" spans="1:22" x14ac:dyDescent="0.2">
      <c r="A415" s="20">
        <v>36841</v>
      </c>
      <c r="E415" s="10">
        <v>0</v>
      </c>
      <c r="F415" s="3">
        <v>129</v>
      </c>
      <c r="G415" s="31">
        <v>5.09</v>
      </c>
      <c r="H415" s="14">
        <v>15.21</v>
      </c>
      <c r="I415" s="1">
        <v>6</v>
      </c>
      <c r="J415" s="4">
        <f t="shared" ref="J415:J438" si="43">IF(G415&gt;0,(H415-G415-I415)*F415,(H415+(-G415)-I415)*F415)</f>
        <v>531.48000000000013</v>
      </c>
      <c r="U415" s="73"/>
      <c r="V415" s="74"/>
    </row>
    <row r="416" spans="1:22" x14ac:dyDescent="0.2">
      <c r="A416" s="20">
        <v>36841</v>
      </c>
      <c r="E416" s="10">
        <v>1</v>
      </c>
      <c r="F416" s="3">
        <v>300</v>
      </c>
      <c r="G416" s="14">
        <v>2.04</v>
      </c>
      <c r="H416" s="14">
        <v>14.22</v>
      </c>
      <c r="I416" s="1">
        <v>6</v>
      </c>
      <c r="J416" s="4">
        <f t="shared" si="43"/>
        <v>1854</v>
      </c>
      <c r="U416" s="73"/>
      <c r="V416" s="74"/>
    </row>
    <row r="417" spans="1:22" x14ac:dyDescent="0.2">
      <c r="A417" s="20">
        <v>36841</v>
      </c>
      <c r="E417" s="10">
        <v>2</v>
      </c>
      <c r="F417" s="3">
        <v>59</v>
      </c>
      <c r="G417" s="14">
        <v>-0.94</v>
      </c>
      <c r="H417" s="14">
        <v>13.66</v>
      </c>
      <c r="I417" s="1">
        <v>6</v>
      </c>
      <c r="J417" s="4">
        <f t="shared" si="43"/>
        <v>507.4</v>
      </c>
      <c r="U417" s="73"/>
      <c r="V417" s="74"/>
    </row>
    <row r="418" spans="1:22" x14ac:dyDescent="0.2">
      <c r="A418" s="20">
        <v>36841</v>
      </c>
      <c r="E418" s="10">
        <v>3</v>
      </c>
      <c r="F418" s="3">
        <v>244</v>
      </c>
      <c r="G418" s="14">
        <v>7.0000000000000007E-2</v>
      </c>
      <c r="H418" s="14">
        <v>13.72</v>
      </c>
      <c r="I418" s="1">
        <v>6</v>
      </c>
      <c r="J418" s="4">
        <f t="shared" si="43"/>
        <v>1866.6000000000001</v>
      </c>
      <c r="U418" s="73"/>
      <c r="V418" s="74"/>
    </row>
    <row r="419" spans="1:22" x14ac:dyDescent="0.2">
      <c r="A419" s="20">
        <v>36841</v>
      </c>
      <c r="E419" s="10">
        <v>4</v>
      </c>
      <c r="F419" s="3">
        <v>300</v>
      </c>
      <c r="G419" s="14">
        <v>1.97</v>
      </c>
      <c r="H419" s="14">
        <v>14.46</v>
      </c>
      <c r="I419" s="1">
        <v>6</v>
      </c>
      <c r="J419" s="4">
        <f t="shared" si="43"/>
        <v>1947</v>
      </c>
      <c r="U419" s="73"/>
      <c r="V419" s="74"/>
    </row>
    <row r="420" spans="1:22" x14ac:dyDescent="0.2">
      <c r="A420" s="20">
        <v>36841</v>
      </c>
      <c r="E420" s="10">
        <v>5</v>
      </c>
      <c r="F420" s="3">
        <v>170</v>
      </c>
      <c r="G420" s="14">
        <v>4.95</v>
      </c>
      <c r="H420" s="14">
        <v>14.97</v>
      </c>
      <c r="I420" s="1">
        <v>6</v>
      </c>
      <c r="J420" s="4">
        <f t="shared" si="43"/>
        <v>683.4</v>
      </c>
      <c r="U420" s="73"/>
      <c r="V420" s="74"/>
    </row>
    <row r="421" spans="1:22" x14ac:dyDescent="0.2">
      <c r="A421" s="20">
        <v>36841</v>
      </c>
      <c r="E421" s="10">
        <v>6</v>
      </c>
      <c r="F421" s="3">
        <v>134</v>
      </c>
      <c r="G421" s="14">
        <v>10.86</v>
      </c>
      <c r="H421" s="14">
        <v>16.12</v>
      </c>
      <c r="I421" s="1">
        <v>6</v>
      </c>
      <c r="J421" s="4">
        <f t="shared" si="43"/>
        <v>-99.159999999999798</v>
      </c>
      <c r="U421" s="73"/>
      <c r="V421" s="74"/>
    </row>
    <row r="422" spans="1:22" x14ac:dyDescent="0.2">
      <c r="A422" s="20">
        <v>36841</v>
      </c>
      <c r="E422" s="10">
        <v>7</v>
      </c>
      <c r="F422" s="3">
        <v>140</v>
      </c>
      <c r="G422" s="14">
        <v>11</v>
      </c>
      <c r="H422" s="14">
        <v>14.33</v>
      </c>
      <c r="I422" s="1">
        <v>6</v>
      </c>
      <c r="J422" s="4">
        <f t="shared" si="43"/>
        <v>-373.8</v>
      </c>
      <c r="U422" s="73"/>
      <c r="V422" s="74"/>
    </row>
    <row r="423" spans="1:22" x14ac:dyDescent="0.2">
      <c r="A423" s="20">
        <v>36841</v>
      </c>
      <c r="E423" s="10">
        <v>8</v>
      </c>
      <c r="F423" s="3">
        <v>150</v>
      </c>
      <c r="G423" s="14">
        <v>11</v>
      </c>
      <c r="H423" s="14">
        <v>18.72</v>
      </c>
      <c r="I423" s="1">
        <v>6</v>
      </c>
      <c r="J423" s="4">
        <f t="shared" si="43"/>
        <v>257.99999999999983</v>
      </c>
      <c r="U423" s="73"/>
      <c r="V423" s="74"/>
    </row>
    <row r="424" spans="1:22" x14ac:dyDescent="0.2">
      <c r="A424" s="20">
        <v>36841</v>
      </c>
      <c r="E424" s="10">
        <v>9</v>
      </c>
      <c r="F424" s="3">
        <v>0</v>
      </c>
      <c r="G424" s="14">
        <v>40.96</v>
      </c>
      <c r="H424" s="14">
        <v>22.71</v>
      </c>
      <c r="I424" s="1">
        <v>6</v>
      </c>
      <c r="J424" s="4">
        <f t="shared" si="43"/>
        <v>0</v>
      </c>
      <c r="U424" s="73"/>
      <c r="V424" s="74"/>
    </row>
    <row r="425" spans="1:22" x14ac:dyDescent="0.2">
      <c r="A425" s="20">
        <v>36841</v>
      </c>
      <c r="E425" s="10">
        <v>10</v>
      </c>
      <c r="F425" s="3">
        <v>0</v>
      </c>
      <c r="G425" s="14">
        <v>40</v>
      </c>
      <c r="H425" s="14">
        <v>23.52</v>
      </c>
      <c r="I425" s="1">
        <v>6</v>
      </c>
      <c r="J425" s="4">
        <f t="shared" si="43"/>
        <v>0</v>
      </c>
      <c r="U425" s="73"/>
      <c r="V425" s="74"/>
    </row>
    <row r="426" spans="1:22" x14ac:dyDescent="0.2">
      <c r="A426" s="20">
        <v>36841</v>
      </c>
      <c r="E426" s="10">
        <v>11</v>
      </c>
      <c r="F426" s="3">
        <v>0</v>
      </c>
      <c r="G426" s="14">
        <v>40.950000000000003</v>
      </c>
      <c r="H426" s="14">
        <v>21.37</v>
      </c>
      <c r="I426" s="1">
        <v>6</v>
      </c>
      <c r="J426" s="4">
        <f t="shared" si="43"/>
        <v>0</v>
      </c>
      <c r="U426" s="73"/>
      <c r="V426" s="74"/>
    </row>
    <row r="427" spans="1:22" x14ac:dyDescent="0.2">
      <c r="A427" s="20">
        <v>36841</v>
      </c>
      <c r="E427" s="10">
        <v>12</v>
      </c>
      <c r="F427" s="3">
        <v>0</v>
      </c>
      <c r="G427" s="14">
        <v>15</v>
      </c>
      <c r="H427" s="14">
        <v>19.97</v>
      </c>
      <c r="I427" s="1">
        <v>6</v>
      </c>
      <c r="J427" s="4">
        <f t="shared" si="43"/>
        <v>0</v>
      </c>
      <c r="U427" s="73"/>
      <c r="V427" s="74"/>
    </row>
    <row r="428" spans="1:22" x14ac:dyDescent="0.2">
      <c r="A428" s="20">
        <v>36841</v>
      </c>
      <c r="E428" s="10">
        <v>13</v>
      </c>
      <c r="F428" s="3">
        <v>0</v>
      </c>
      <c r="G428" s="14">
        <v>15.99</v>
      </c>
      <c r="H428" s="14">
        <v>18.63</v>
      </c>
      <c r="I428" s="1">
        <v>6</v>
      </c>
      <c r="J428" s="4">
        <f t="shared" si="43"/>
        <v>0</v>
      </c>
      <c r="U428" s="73"/>
      <c r="V428" s="74"/>
    </row>
    <row r="429" spans="1:22" x14ac:dyDescent="0.2">
      <c r="A429" s="20">
        <v>36841</v>
      </c>
      <c r="E429" s="10">
        <v>14</v>
      </c>
      <c r="F429" s="3">
        <v>0</v>
      </c>
      <c r="G429" s="14">
        <v>14.99</v>
      </c>
      <c r="H429" s="14">
        <v>18.39</v>
      </c>
      <c r="I429" s="1">
        <v>6</v>
      </c>
      <c r="J429" s="4">
        <f t="shared" si="43"/>
        <v>0</v>
      </c>
      <c r="U429" s="73"/>
      <c r="V429" s="74"/>
    </row>
    <row r="430" spans="1:22" x14ac:dyDescent="0.2">
      <c r="A430" s="20">
        <v>36841</v>
      </c>
      <c r="E430" s="10">
        <v>15</v>
      </c>
      <c r="F430" s="3">
        <v>0</v>
      </c>
      <c r="G430" s="14">
        <v>15</v>
      </c>
      <c r="H430" s="14">
        <v>18.95</v>
      </c>
      <c r="I430" s="1">
        <v>6</v>
      </c>
      <c r="J430" s="4">
        <f t="shared" si="43"/>
        <v>0</v>
      </c>
      <c r="U430" s="73"/>
      <c r="V430" s="74"/>
    </row>
    <row r="431" spans="1:22" x14ac:dyDescent="0.2">
      <c r="A431" s="20">
        <v>36841</v>
      </c>
      <c r="E431" s="10">
        <v>16</v>
      </c>
      <c r="F431" s="3">
        <v>0</v>
      </c>
      <c r="G431" s="14">
        <v>15</v>
      </c>
      <c r="H431" s="14">
        <v>22.55</v>
      </c>
      <c r="I431" s="1">
        <v>6</v>
      </c>
      <c r="J431" s="4">
        <f t="shared" si="43"/>
        <v>0</v>
      </c>
      <c r="U431" s="73"/>
      <c r="V431" s="74"/>
    </row>
    <row r="432" spans="1:22" x14ac:dyDescent="0.2">
      <c r="A432" s="20">
        <v>36841</v>
      </c>
      <c r="E432" s="10">
        <v>17</v>
      </c>
      <c r="F432" s="3">
        <v>0</v>
      </c>
      <c r="G432" s="14">
        <v>42.25</v>
      </c>
      <c r="H432" s="14">
        <v>38.93</v>
      </c>
      <c r="I432" s="1">
        <v>6</v>
      </c>
      <c r="J432" s="4">
        <f t="shared" si="43"/>
        <v>0</v>
      </c>
      <c r="U432" s="73"/>
      <c r="V432" s="74"/>
    </row>
    <row r="433" spans="1:22" x14ac:dyDescent="0.2">
      <c r="A433" s="20">
        <v>36841</v>
      </c>
      <c r="E433" s="10">
        <v>18</v>
      </c>
      <c r="F433" s="3">
        <v>0</v>
      </c>
      <c r="G433" s="14">
        <v>46.16</v>
      </c>
      <c r="H433" s="14">
        <v>21.05</v>
      </c>
      <c r="I433" s="1">
        <v>6</v>
      </c>
      <c r="J433" s="4">
        <f t="shared" si="43"/>
        <v>0</v>
      </c>
      <c r="U433" s="73"/>
      <c r="V433" s="74"/>
    </row>
    <row r="434" spans="1:22" x14ac:dyDescent="0.2">
      <c r="A434" s="20">
        <v>36841</v>
      </c>
      <c r="E434" s="10">
        <v>19</v>
      </c>
      <c r="F434" s="3">
        <v>0</v>
      </c>
      <c r="G434" s="14">
        <v>44.16</v>
      </c>
      <c r="H434" s="14">
        <v>20.64</v>
      </c>
      <c r="I434" s="1">
        <v>6</v>
      </c>
      <c r="J434" s="4">
        <f t="shared" si="43"/>
        <v>0</v>
      </c>
      <c r="U434" s="73"/>
      <c r="V434" s="74"/>
    </row>
    <row r="435" spans="1:22" x14ac:dyDescent="0.2">
      <c r="A435" s="20">
        <v>36841</v>
      </c>
      <c r="E435" s="10">
        <v>20</v>
      </c>
      <c r="F435" s="3">
        <v>0</v>
      </c>
      <c r="G435" s="14">
        <v>15</v>
      </c>
      <c r="H435" s="14">
        <v>21.66</v>
      </c>
      <c r="I435" s="1">
        <v>6</v>
      </c>
      <c r="J435" s="4">
        <f t="shared" si="43"/>
        <v>0</v>
      </c>
      <c r="U435" s="73"/>
      <c r="V435" s="74"/>
    </row>
    <row r="436" spans="1:22" x14ac:dyDescent="0.2">
      <c r="A436" s="20">
        <v>36841</v>
      </c>
      <c r="E436" s="10">
        <v>21</v>
      </c>
      <c r="F436" s="3">
        <v>0</v>
      </c>
      <c r="G436" s="14">
        <v>15</v>
      </c>
      <c r="H436" s="14">
        <v>20.78</v>
      </c>
      <c r="I436" s="1">
        <v>6</v>
      </c>
      <c r="J436" s="4">
        <f t="shared" si="43"/>
        <v>0</v>
      </c>
      <c r="U436" s="73"/>
      <c r="V436" s="74"/>
    </row>
    <row r="437" spans="1:22" x14ac:dyDescent="0.2">
      <c r="A437" s="20">
        <v>36841</v>
      </c>
      <c r="E437" s="10">
        <v>22</v>
      </c>
      <c r="F437" s="3">
        <v>283</v>
      </c>
      <c r="G437" s="14">
        <v>11.06</v>
      </c>
      <c r="H437" s="14">
        <v>20.81</v>
      </c>
      <c r="I437" s="1">
        <v>6</v>
      </c>
      <c r="J437" s="4">
        <f t="shared" si="43"/>
        <v>1061.2499999999995</v>
      </c>
      <c r="U437" s="73"/>
      <c r="V437" s="74"/>
    </row>
    <row r="438" spans="1:22" x14ac:dyDescent="0.2">
      <c r="A438" s="20">
        <v>36841</v>
      </c>
      <c r="E438" s="10">
        <v>23</v>
      </c>
      <c r="F438" s="3">
        <v>86</v>
      </c>
      <c r="G438" s="14">
        <v>5.09</v>
      </c>
      <c r="H438" s="14">
        <v>22.81</v>
      </c>
      <c r="I438" s="1">
        <v>6</v>
      </c>
      <c r="J438" s="4">
        <f t="shared" si="43"/>
        <v>1007.9199999999998</v>
      </c>
      <c r="U438" s="73"/>
      <c r="V438" s="74"/>
    </row>
    <row r="439" spans="1:22" x14ac:dyDescent="0.2">
      <c r="I439" s="3" t="s">
        <v>5</v>
      </c>
      <c r="J439" s="47">
        <f>SUM(J415:J438)</f>
        <v>9244.09</v>
      </c>
      <c r="U439" s="73"/>
      <c r="V439" s="74"/>
    </row>
    <row r="440" spans="1:22" x14ac:dyDescent="0.2">
      <c r="U440" s="73"/>
      <c r="V440" s="74"/>
    </row>
    <row r="441" spans="1:22" x14ac:dyDescent="0.2">
      <c r="U441" s="73"/>
      <c r="V441" s="74"/>
    </row>
    <row r="442" spans="1:22" x14ac:dyDescent="0.2">
      <c r="A442" s="20">
        <v>36842</v>
      </c>
      <c r="E442" s="10">
        <v>0</v>
      </c>
      <c r="F442" s="3">
        <v>0</v>
      </c>
      <c r="G442" s="31">
        <v>-1.99</v>
      </c>
      <c r="H442" s="14">
        <v>16.36</v>
      </c>
      <c r="I442" s="1">
        <v>6</v>
      </c>
      <c r="J442" s="4">
        <f t="shared" ref="J442:J465" si="44">IF(G442&gt;0,(H442-G442-I442)*F442,(H442+(-G442)-I442)*F442)</f>
        <v>0</v>
      </c>
      <c r="K442" s="111" t="s">
        <v>6</v>
      </c>
      <c r="U442" s="73"/>
      <c r="V442" s="74"/>
    </row>
    <row r="443" spans="1:22" x14ac:dyDescent="0.2">
      <c r="A443" s="20">
        <v>36842</v>
      </c>
      <c r="E443" s="10">
        <v>1</v>
      </c>
      <c r="F443" s="3">
        <v>165</v>
      </c>
      <c r="G443" s="14">
        <v>4.9000000000000004</v>
      </c>
      <c r="H443" s="14">
        <v>14.24</v>
      </c>
      <c r="I443" s="1">
        <v>6</v>
      </c>
      <c r="J443" s="4">
        <f t="shared" si="44"/>
        <v>551.1</v>
      </c>
      <c r="U443" s="73"/>
      <c r="V443" s="74"/>
    </row>
    <row r="444" spans="1:22" x14ac:dyDescent="0.2">
      <c r="A444" s="20">
        <v>36842</v>
      </c>
      <c r="E444" s="10">
        <v>2</v>
      </c>
      <c r="F444" s="3">
        <v>217</v>
      </c>
      <c r="G444" s="14">
        <v>2.04</v>
      </c>
      <c r="H444" s="14">
        <v>13.69</v>
      </c>
      <c r="I444" s="1">
        <v>6</v>
      </c>
      <c r="J444" s="4">
        <f t="shared" si="44"/>
        <v>1226.0499999999997</v>
      </c>
      <c r="U444" s="73"/>
      <c r="V444" s="74"/>
    </row>
    <row r="445" spans="1:22" x14ac:dyDescent="0.2">
      <c r="A445" s="20">
        <v>36842</v>
      </c>
      <c r="E445" s="10">
        <v>3</v>
      </c>
      <c r="F445" s="3">
        <v>276</v>
      </c>
      <c r="G445" s="14">
        <v>2.0099999999999998</v>
      </c>
      <c r="H445" s="14">
        <v>13.04</v>
      </c>
      <c r="I445" s="1">
        <v>6</v>
      </c>
      <c r="J445" s="4">
        <f t="shared" si="44"/>
        <v>1388.2799999999997</v>
      </c>
      <c r="U445" s="73"/>
      <c r="V445" s="74"/>
    </row>
    <row r="446" spans="1:22" x14ac:dyDescent="0.2">
      <c r="A446" s="20">
        <v>36842</v>
      </c>
      <c r="E446" s="10">
        <v>4</v>
      </c>
      <c r="F446" s="3">
        <f>250</f>
        <v>250</v>
      </c>
      <c r="G446" s="14">
        <v>4.92</v>
      </c>
      <c r="H446" s="14">
        <v>13.11</v>
      </c>
      <c r="I446" s="1">
        <v>6</v>
      </c>
      <c r="J446" s="4">
        <f t="shared" si="44"/>
        <v>547.49999999999989</v>
      </c>
      <c r="U446" s="73"/>
      <c r="V446" s="74"/>
    </row>
    <row r="447" spans="1:22" x14ac:dyDescent="0.2">
      <c r="A447" s="20">
        <v>36842</v>
      </c>
      <c r="E447" s="10">
        <v>5</v>
      </c>
      <c r="F447" s="3">
        <v>169</v>
      </c>
      <c r="G447" s="14">
        <v>5</v>
      </c>
      <c r="H447" s="14">
        <v>13.59</v>
      </c>
      <c r="I447" s="1">
        <v>6</v>
      </c>
      <c r="J447" s="4">
        <f t="shared" si="44"/>
        <v>437.71</v>
      </c>
      <c r="U447" s="73"/>
      <c r="V447" s="74"/>
    </row>
    <row r="448" spans="1:22" x14ac:dyDescent="0.2">
      <c r="A448" s="20">
        <v>36842</v>
      </c>
      <c r="E448" s="10">
        <v>6</v>
      </c>
      <c r="F448" s="3">
        <v>104</v>
      </c>
      <c r="G448" s="14">
        <v>5</v>
      </c>
      <c r="H448" s="14">
        <v>14.42</v>
      </c>
      <c r="I448" s="1">
        <v>6</v>
      </c>
      <c r="J448" s="4">
        <f t="shared" si="44"/>
        <v>355.68</v>
      </c>
      <c r="U448" s="73"/>
      <c r="V448" s="74"/>
    </row>
    <row r="449" spans="1:22" x14ac:dyDescent="0.2">
      <c r="A449" s="20">
        <v>36842</v>
      </c>
      <c r="E449" s="10">
        <v>7</v>
      </c>
      <c r="F449" s="3">
        <v>0</v>
      </c>
      <c r="G449" s="14">
        <v>5</v>
      </c>
      <c r="H449" s="14">
        <v>15.14</v>
      </c>
      <c r="I449" s="1">
        <v>6</v>
      </c>
      <c r="J449" s="4">
        <f t="shared" si="44"/>
        <v>0</v>
      </c>
      <c r="U449" s="73"/>
      <c r="V449" s="74"/>
    </row>
    <row r="450" spans="1:22" x14ac:dyDescent="0.2">
      <c r="A450" s="20">
        <v>36842</v>
      </c>
      <c r="E450" s="10">
        <v>8</v>
      </c>
      <c r="F450" s="3">
        <v>33</v>
      </c>
      <c r="G450" s="14">
        <v>5.01</v>
      </c>
      <c r="H450" s="14">
        <v>17.600000000000001</v>
      </c>
      <c r="I450" s="1">
        <v>6</v>
      </c>
      <c r="J450" s="4">
        <f t="shared" si="44"/>
        <v>217.47000000000006</v>
      </c>
      <c r="U450" s="73"/>
      <c r="V450" s="74"/>
    </row>
    <row r="451" spans="1:22" x14ac:dyDescent="0.2">
      <c r="A451" s="20">
        <v>36842</v>
      </c>
      <c r="E451" s="10">
        <v>9</v>
      </c>
      <c r="F451" s="3">
        <v>409</v>
      </c>
      <c r="G451" s="14">
        <v>7.96</v>
      </c>
      <c r="H451" s="14">
        <v>18.71</v>
      </c>
      <c r="I451" s="1">
        <v>6</v>
      </c>
      <c r="J451" s="4">
        <f t="shared" si="44"/>
        <v>1942.75</v>
      </c>
      <c r="U451" s="73"/>
      <c r="V451" s="74"/>
    </row>
    <row r="452" spans="1:22" x14ac:dyDescent="0.2">
      <c r="A452" s="20">
        <v>36842</v>
      </c>
      <c r="E452" s="10">
        <v>10</v>
      </c>
      <c r="F452" s="3">
        <v>200</v>
      </c>
      <c r="G452" s="14">
        <v>5.04</v>
      </c>
      <c r="H452" s="14">
        <v>20.74</v>
      </c>
      <c r="I452" s="1">
        <v>6</v>
      </c>
      <c r="J452" s="4">
        <f t="shared" si="44"/>
        <v>1939.9999999999998</v>
      </c>
      <c r="U452" s="73"/>
      <c r="V452" s="74"/>
    </row>
    <row r="453" spans="1:22" x14ac:dyDescent="0.2">
      <c r="A453" s="20">
        <v>36842</v>
      </c>
      <c r="E453" s="10">
        <v>11</v>
      </c>
      <c r="F453" s="3">
        <v>395</v>
      </c>
      <c r="G453" s="14">
        <v>7.94</v>
      </c>
      <c r="H453" s="14">
        <v>19.670000000000002</v>
      </c>
      <c r="I453" s="1">
        <v>6</v>
      </c>
      <c r="J453" s="4">
        <f t="shared" si="44"/>
        <v>2263.3500000000004</v>
      </c>
      <c r="U453" s="73"/>
      <c r="V453" s="74"/>
    </row>
    <row r="454" spans="1:22" x14ac:dyDescent="0.2">
      <c r="A454" s="20">
        <v>36842</v>
      </c>
      <c r="E454" s="10">
        <v>12</v>
      </c>
      <c r="F454" s="3">
        <v>250</v>
      </c>
      <c r="G454" s="14">
        <v>5.04</v>
      </c>
      <c r="H454" s="14">
        <v>18.239999999999998</v>
      </c>
      <c r="I454" s="1">
        <v>6</v>
      </c>
      <c r="J454" s="4">
        <f t="shared" si="44"/>
        <v>1799.9999999999998</v>
      </c>
      <c r="U454" s="73"/>
      <c r="V454" s="74"/>
    </row>
    <row r="455" spans="1:22" x14ac:dyDescent="0.2">
      <c r="A455" s="20">
        <v>36842</v>
      </c>
      <c r="E455" s="10">
        <v>13</v>
      </c>
      <c r="F455" s="3">
        <v>250</v>
      </c>
      <c r="G455" s="14">
        <v>5</v>
      </c>
      <c r="H455" s="14">
        <v>16.920000000000002</v>
      </c>
      <c r="I455" s="1">
        <v>6</v>
      </c>
      <c r="J455" s="4">
        <f t="shared" si="44"/>
        <v>1480.0000000000005</v>
      </c>
      <c r="U455" s="73"/>
      <c r="V455" s="74"/>
    </row>
    <row r="456" spans="1:22" x14ac:dyDescent="0.2">
      <c r="A456" s="20">
        <v>36842</v>
      </c>
      <c r="E456" s="10">
        <v>14</v>
      </c>
      <c r="F456" s="3">
        <v>289</v>
      </c>
      <c r="G456" s="14">
        <v>5.98</v>
      </c>
      <c r="H456" s="14">
        <v>16.5</v>
      </c>
      <c r="I456" s="1">
        <v>6</v>
      </c>
      <c r="J456" s="4">
        <f t="shared" si="44"/>
        <v>1306.28</v>
      </c>
      <c r="U456" s="73"/>
      <c r="V456" s="74"/>
    </row>
    <row r="457" spans="1:22" x14ac:dyDescent="0.2">
      <c r="A457" s="20">
        <v>36842</v>
      </c>
      <c r="E457" s="10">
        <v>15</v>
      </c>
      <c r="F457" s="3">
        <v>200</v>
      </c>
      <c r="G457" s="14">
        <v>5.01</v>
      </c>
      <c r="H457" s="14">
        <v>16.440000000000001</v>
      </c>
      <c r="I457" s="1">
        <v>6</v>
      </c>
      <c r="J457" s="4">
        <f t="shared" si="44"/>
        <v>1086.0000000000002</v>
      </c>
      <c r="U457" s="73"/>
      <c r="V457" s="74"/>
    </row>
    <row r="458" spans="1:22" x14ac:dyDescent="0.2">
      <c r="A458" s="20">
        <v>36842</v>
      </c>
      <c r="E458" s="10">
        <v>16</v>
      </c>
      <c r="F458" s="3">
        <v>200</v>
      </c>
      <c r="G458" s="14">
        <v>5.01</v>
      </c>
      <c r="H458" s="14">
        <v>30.98</v>
      </c>
      <c r="I458" s="1">
        <v>6</v>
      </c>
      <c r="J458" s="4">
        <f t="shared" si="44"/>
        <v>3994</v>
      </c>
      <c r="U458" s="73"/>
      <c r="V458" s="74"/>
    </row>
    <row r="459" spans="1:22" x14ac:dyDescent="0.2">
      <c r="A459" s="20">
        <v>36842</v>
      </c>
      <c r="E459" s="10">
        <v>17</v>
      </c>
      <c r="F459" s="3">
        <v>250</v>
      </c>
      <c r="G459" s="14">
        <v>5.99</v>
      </c>
      <c r="H459" s="14">
        <v>45.49</v>
      </c>
      <c r="I459" s="1">
        <v>6</v>
      </c>
      <c r="J459" s="4">
        <f t="shared" si="44"/>
        <v>8375</v>
      </c>
      <c r="U459" s="73"/>
      <c r="V459" s="74"/>
    </row>
    <row r="460" spans="1:22" x14ac:dyDescent="0.2">
      <c r="A460" s="20">
        <v>36842</v>
      </c>
      <c r="E460" s="10">
        <v>18</v>
      </c>
      <c r="F460" s="3">
        <v>450</v>
      </c>
      <c r="G460" s="14">
        <v>6</v>
      </c>
      <c r="H460" s="14">
        <v>26.7</v>
      </c>
      <c r="I460" s="1">
        <v>6</v>
      </c>
      <c r="J460" s="4">
        <f t="shared" si="44"/>
        <v>6615</v>
      </c>
      <c r="U460" s="73"/>
      <c r="V460" s="74"/>
    </row>
    <row r="461" spans="1:22" x14ac:dyDescent="0.2">
      <c r="A461" s="20">
        <v>36842</v>
      </c>
      <c r="E461" s="10">
        <v>19</v>
      </c>
      <c r="F461" s="3">
        <v>450</v>
      </c>
      <c r="G461" s="14">
        <v>5.99</v>
      </c>
      <c r="H461" s="14">
        <v>18.899999999999999</v>
      </c>
      <c r="I461" s="1">
        <v>6</v>
      </c>
      <c r="J461" s="4">
        <f t="shared" si="44"/>
        <v>3109.4999999999991</v>
      </c>
      <c r="U461" s="73"/>
      <c r="V461" s="74"/>
    </row>
    <row r="462" spans="1:22" x14ac:dyDescent="0.2">
      <c r="A462" s="20">
        <v>36842</v>
      </c>
      <c r="E462" s="10">
        <v>20</v>
      </c>
      <c r="F462" s="3">
        <v>200</v>
      </c>
      <c r="G462" s="14">
        <v>6</v>
      </c>
      <c r="H462" s="14">
        <v>19.57</v>
      </c>
      <c r="I462" s="1">
        <v>6</v>
      </c>
      <c r="J462" s="4">
        <f t="shared" si="44"/>
        <v>1514</v>
      </c>
      <c r="U462" s="73"/>
      <c r="V462" s="74"/>
    </row>
    <row r="463" spans="1:22" x14ac:dyDescent="0.2">
      <c r="A463" s="20">
        <v>36842</v>
      </c>
      <c r="E463" s="10">
        <v>21</v>
      </c>
      <c r="F463" s="3">
        <f>100+200</f>
        <v>300</v>
      </c>
      <c r="G463" s="14">
        <v>6</v>
      </c>
      <c r="H463" s="14">
        <v>18.57</v>
      </c>
      <c r="I463" s="1">
        <v>6</v>
      </c>
      <c r="J463" s="4">
        <f t="shared" si="44"/>
        <v>1971</v>
      </c>
      <c r="U463" s="73"/>
      <c r="V463" s="74"/>
    </row>
    <row r="464" spans="1:22" x14ac:dyDescent="0.2">
      <c r="A464" s="20">
        <v>36842</v>
      </c>
      <c r="E464" s="10">
        <v>22</v>
      </c>
      <c r="F464" s="3">
        <f>181+200</f>
        <v>381</v>
      </c>
      <c r="G464" s="14">
        <v>6</v>
      </c>
      <c r="H464" s="14">
        <v>18.75</v>
      </c>
      <c r="I464" s="1">
        <v>6</v>
      </c>
      <c r="J464" s="4">
        <f t="shared" si="44"/>
        <v>2571.75</v>
      </c>
      <c r="U464" s="73"/>
      <c r="V464" s="74"/>
    </row>
    <row r="465" spans="1:23" x14ac:dyDescent="0.2">
      <c r="A465" s="20">
        <v>36842</v>
      </c>
      <c r="E465" s="10">
        <v>23</v>
      </c>
      <c r="F465" s="3">
        <v>190</v>
      </c>
      <c r="G465" s="14">
        <v>6</v>
      </c>
      <c r="H465" s="14">
        <v>15.56</v>
      </c>
      <c r="I465" s="1">
        <v>6</v>
      </c>
      <c r="J465" s="4">
        <f t="shared" si="44"/>
        <v>676.40000000000009</v>
      </c>
      <c r="U465" s="73"/>
      <c r="V465" s="74"/>
    </row>
    <row r="466" spans="1:23" s="6" customFormat="1" ht="13.5" thickBot="1" x14ac:dyDescent="0.25">
      <c r="A466" s="7"/>
      <c r="B466" s="21"/>
      <c r="C466" s="94"/>
      <c r="D466" s="90"/>
      <c r="E466" s="22"/>
      <c r="F466" s="8"/>
      <c r="G466" s="15"/>
      <c r="H466" s="15"/>
      <c r="I466" s="8" t="s">
        <v>5</v>
      </c>
      <c r="J466" s="101">
        <f>SUM(J442:J465)</f>
        <v>45368.82</v>
      </c>
      <c r="K466" s="112"/>
      <c r="L466" s="9"/>
      <c r="M466" s="9"/>
      <c r="N466" s="9"/>
      <c r="O466" s="39"/>
      <c r="P466" s="42"/>
      <c r="Q466" s="22"/>
      <c r="R466" s="7"/>
      <c r="S466" s="7"/>
      <c r="T466" s="51"/>
      <c r="U466" s="72"/>
      <c r="V466" s="76"/>
      <c r="W466" s="7"/>
    </row>
    <row r="467" spans="1:23" x14ac:dyDescent="0.2">
      <c r="F467" s="3" t="s">
        <v>7</v>
      </c>
      <c r="G467" s="30">
        <v>457242</v>
      </c>
      <c r="H467" s="30">
        <v>457279</v>
      </c>
      <c r="I467" s="16">
        <v>457280</v>
      </c>
      <c r="L467" s="17" t="s">
        <v>7</v>
      </c>
      <c r="M467" s="17" t="s">
        <v>8</v>
      </c>
      <c r="N467" s="17"/>
      <c r="O467" s="37"/>
      <c r="U467" s="73"/>
      <c r="V467" s="74"/>
    </row>
    <row r="468" spans="1:23" x14ac:dyDescent="0.2">
      <c r="F468" s="3" t="s">
        <v>8</v>
      </c>
      <c r="G468" s="30">
        <v>457272</v>
      </c>
      <c r="H468" s="30">
        <v>457278</v>
      </c>
      <c r="I468" s="16">
        <v>457285</v>
      </c>
      <c r="K468" s="111" t="s">
        <v>9</v>
      </c>
      <c r="L468" s="2">
        <v>457292</v>
      </c>
      <c r="M468" s="2">
        <v>457304</v>
      </c>
      <c r="U468" s="73"/>
      <c r="V468" s="74"/>
    </row>
    <row r="469" spans="1:23" x14ac:dyDescent="0.2">
      <c r="A469" s="20">
        <v>36843</v>
      </c>
      <c r="B469" s="19">
        <v>1</v>
      </c>
      <c r="C469" s="93">
        <f>F469/2</f>
        <v>55</v>
      </c>
      <c r="E469" s="10">
        <v>0</v>
      </c>
      <c r="F469" s="3">
        <v>110</v>
      </c>
      <c r="G469" s="31">
        <v>5.01</v>
      </c>
      <c r="H469" s="14">
        <v>12.93</v>
      </c>
      <c r="I469" s="1">
        <v>6</v>
      </c>
      <c r="J469" s="4">
        <f t="shared" ref="J469:J492" si="45">IF(G469&gt;0,(H469-G469-I469)*F469,(H469+(-G469)-I469)*F469)</f>
        <v>211.2</v>
      </c>
      <c r="K469" s="111" t="s">
        <v>10</v>
      </c>
      <c r="L469" s="2">
        <v>457309</v>
      </c>
      <c r="M469" s="2">
        <v>457311</v>
      </c>
      <c r="U469" s="73"/>
      <c r="V469" s="74"/>
    </row>
    <row r="470" spans="1:23" x14ac:dyDescent="0.2">
      <c r="A470" s="20">
        <v>36843</v>
      </c>
      <c r="B470" s="19">
        <f>B469+1</f>
        <v>2</v>
      </c>
      <c r="C470" s="93">
        <f t="shared" ref="C470:C492" si="46">F470/2</f>
        <v>41.5</v>
      </c>
      <c r="E470" s="10">
        <v>1</v>
      </c>
      <c r="F470" s="3">
        <v>83</v>
      </c>
      <c r="G470" s="14">
        <v>6.97</v>
      </c>
      <c r="H470" s="14">
        <v>12.55</v>
      </c>
      <c r="I470" s="1">
        <v>6</v>
      </c>
      <c r="J470" s="4">
        <f t="shared" si="45"/>
        <v>-34.859999999999921</v>
      </c>
      <c r="K470" s="111" t="s">
        <v>11</v>
      </c>
      <c r="L470" s="2">
        <v>457322</v>
      </c>
      <c r="M470" s="2">
        <v>457321</v>
      </c>
      <c r="U470" s="73"/>
      <c r="V470" s="74"/>
    </row>
    <row r="471" spans="1:23" x14ac:dyDescent="0.2">
      <c r="A471" s="20">
        <v>36843</v>
      </c>
      <c r="B471" s="19">
        <f t="shared" ref="B471:B492" si="47">B470+1</f>
        <v>3</v>
      </c>
      <c r="C471" s="93">
        <f t="shared" si="46"/>
        <v>41</v>
      </c>
      <c r="E471" s="10">
        <v>2</v>
      </c>
      <c r="F471" s="3">
        <v>82</v>
      </c>
      <c r="G471" s="14">
        <v>7.01</v>
      </c>
      <c r="H471" s="14">
        <v>12.62</v>
      </c>
      <c r="I471" s="1">
        <v>6</v>
      </c>
      <c r="J471" s="4">
        <f t="shared" si="45"/>
        <v>-31.980000000000047</v>
      </c>
      <c r="K471" s="111" t="s">
        <v>12</v>
      </c>
      <c r="L471" s="2">
        <v>457324</v>
      </c>
      <c r="M471" s="2">
        <v>457329</v>
      </c>
      <c r="U471" s="73"/>
      <c r="V471" s="74"/>
    </row>
    <row r="472" spans="1:23" x14ac:dyDescent="0.2">
      <c r="A472" s="20">
        <v>36843</v>
      </c>
      <c r="B472" s="19">
        <f t="shared" si="47"/>
        <v>4</v>
      </c>
      <c r="C472" s="93">
        <f t="shared" si="46"/>
        <v>236</v>
      </c>
      <c r="E472" s="10">
        <v>3</v>
      </c>
      <c r="F472" s="3">
        <f>272+200</f>
        <v>472</v>
      </c>
      <c r="G472" s="14">
        <v>0.16</v>
      </c>
      <c r="H472" s="14">
        <v>12.9</v>
      </c>
      <c r="I472" s="1">
        <v>6</v>
      </c>
      <c r="J472" s="4">
        <f t="shared" si="45"/>
        <v>3181.28</v>
      </c>
      <c r="U472" s="73"/>
      <c r="V472" s="74"/>
    </row>
    <row r="473" spans="1:23" x14ac:dyDescent="0.2">
      <c r="A473" s="20">
        <v>36843</v>
      </c>
      <c r="B473" s="19">
        <f t="shared" si="47"/>
        <v>5</v>
      </c>
      <c r="C473" s="93">
        <f t="shared" si="46"/>
        <v>57</v>
      </c>
      <c r="E473" s="10">
        <v>4</v>
      </c>
      <c r="F473" s="3">
        <f>114</f>
        <v>114</v>
      </c>
      <c r="G473" s="14">
        <v>4.93</v>
      </c>
      <c r="H473" s="14">
        <v>13.31</v>
      </c>
      <c r="I473" s="1">
        <v>6</v>
      </c>
      <c r="J473" s="4">
        <f t="shared" si="45"/>
        <v>271.32000000000011</v>
      </c>
      <c r="U473" s="73"/>
      <c r="V473" s="74"/>
    </row>
    <row r="474" spans="1:23" x14ac:dyDescent="0.2">
      <c r="A474" s="20">
        <v>36843</v>
      </c>
      <c r="B474" s="19">
        <f t="shared" si="47"/>
        <v>6</v>
      </c>
      <c r="C474" s="93">
        <f t="shared" si="46"/>
        <v>100</v>
      </c>
      <c r="E474" s="10">
        <v>5</v>
      </c>
      <c r="F474" s="3">
        <v>200</v>
      </c>
      <c r="G474" s="14">
        <v>4.99</v>
      </c>
      <c r="H474" s="14">
        <v>15.87</v>
      </c>
      <c r="I474" s="1">
        <v>6</v>
      </c>
      <c r="J474" s="4">
        <f t="shared" si="45"/>
        <v>975.99999999999977</v>
      </c>
      <c r="U474" s="73"/>
      <c r="V474" s="74"/>
    </row>
    <row r="475" spans="1:23" x14ac:dyDescent="0.2">
      <c r="A475" s="20">
        <v>36843</v>
      </c>
      <c r="B475" s="19">
        <f t="shared" si="47"/>
        <v>7</v>
      </c>
      <c r="C475" s="93">
        <f t="shared" si="46"/>
        <v>161</v>
      </c>
      <c r="E475" s="10">
        <v>6</v>
      </c>
      <c r="F475" s="3">
        <f>150+172</f>
        <v>322</v>
      </c>
      <c r="G475" s="14">
        <v>9.92</v>
      </c>
      <c r="H475" s="14">
        <v>24.77</v>
      </c>
      <c r="I475" s="1">
        <v>6</v>
      </c>
      <c r="J475" s="4">
        <f t="shared" si="45"/>
        <v>2849.7</v>
      </c>
      <c r="U475" s="73"/>
      <c r="V475" s="74"/>
    </row>
    <row r="476" spans="1:23" x14ac:dyDescent="0.2">
      <c r="A476" s="20">
        <v>36843</v>
      </c>
      <c r="B476" s="19">
        <f t="shared" si="47"/>
        <v>8</v>
      </c>
      <c r="C476" s="93">
        <f t="shared" si="46"/>
        <v>0</v>
      </c>
      <c r="E476" s="10">
        <v>7</v>
      </c>
      <c r="F476" s="3">
        <v>0</v>
      </c>
      <c r="H476" s="14">
        <v>40.020000000000003</v>
      </c>
      <c r="I476" s="1">
        <v>6</v>
      </c>
      <c r="J476" s="4">
        <f t="shared" si="45"/>
        <v>0</v>
      </c>
      <c r="U476" s="73"/>
      <c r="V476" s="74"/>
    </row>
    <row r="477" spans="1:23" x14ac:dyDescent="0.2">
      <c r="A477" s="20">
        <v>36843</v>
      </c>
      <c r="B477" s="19">
        <f t="shared" si="47"/>
        <v>9</v>
      </c>
      <c r="C477" s="93">
        <f t="shared" si="46"/>
        <v>0</v>
      </c>
      <c r="E477" s="10">
        <v>8</v>
      </c>
      <c r="F477" s="3">
        <v>0</v>
      </c>
      <c r="H477" s="14">
        <v>21.98</v>
      </c>
      <c r="I477" s="1">
        <v>6</v>
      </c>
      <c r="J477" s="4">
        <f t="shared" si="45"/>
        <v>0</v>
      </c>
      <c r="U477" s="73"/>
      <c r="V477" s="74"/>
    </row>
    <row r="478" spans="1:23" x14ac:dyDescent="0.2">
      <c r="A478" s="20">
        <v>36843</v>
      </c>
      <c r="B478" s="19">
        <f t="shared" si="47"/>
        <v>10</v>
      </c>
      <c r="C478" s="93">
        <f t="shared" si="46"/>
        <v>0</v>
      </c>
      <c r="E478" s="10">
        <v>9</v>
      </c>
      <c r="F478" s="3">
        <v>0</v>
      </c>
      <c r="H478" s="14">
        <v>24.97</v>
      </c>
      <c r="I478" s="1">
        <v>6</v>
      </c>
      <c r="J478" s="4">
        <f t="shared" si="45"/>
        <v>0</v>
      </c>
      <c r="U478" s="73"/>
      <c r="V478" s="74"/>
    </row>
    <row r="479" spans="1:23" x14ac:dyDescent="0.2">
      <c r="A479" s="20">
        <v>36843</v>
      </c>
      <c r="B479" s="19">
        <f t="shared" si="47"/>
        <v>11</v>
      </c>
      <c r="C479" s="93">
        <f t="shared" si="46"/>
        <v>0</v>
      </c>
      <c r="E479" s="10">
        <v>10</v>
      </c>
      <c r="F479" s="3">
        <v>0</v>
      </c>
      <c r="H479" s="14">
        <v>38.549999999999997</v>
      </c>
      <c r="I479" s="1">
        <v>6</v>
      </c>
      <c r="J479" s="4">
        <f t="shared" si="45"/>
        <v>0</v>
      </c>
      <c r="U479" s="73"/>
      <c r="V479" s="74"/>
    </row>
    <row r="480" spans="1:23" x14ac:dyDescent="0.2">
      <c r="A480" s="20">
        <v>36843</v>
      </c>
      <c r="B480" s="19">
        <f t="shared" si="47"/>
        <v>12</v>
      </c>
      <c r="C480" s="93">
        <f t="shared" si="46"/>
        <v>0</v>
      </c>
      <c r="E480" s="10">
        <v>11</v>
      </c>
      <c r="F480" s="3">
        <v>0</v>
      </c>
      <c r="H480" s="14">
        <v>41.27</v>
      </c>
      <c r="I480" s="1">
        <v>6</v>
      </c>
      <c r="J480" s="4">
        <f t="shared" si="45"/>
        <v>0</v>
      </c>
      <c r="U480" s="73"/>
      <c r="V480" s="74"/>
    </row>
    <row r="481" spans="1:23" x14ac:dyDescent="0.2">
      <c r="A481" s="20">
        <v>36843</v>
      </c>
      <c r="B481" s="19">
        <f t="shared" si="47"/>
        <v>13</v>
      </c>
      <c r="C481" s="93">
        <f t="shared" si="46"/>
        <v>0</v>
      </c>
      <c r="E481" s="10">
        <v>12</v>
      </c>
      <c r="F481" s="3">
        <v>0</v>
      </c>
      <c r="H481" s="14">
        <v>30.19</v>
      </c>
      <c r="I481" s="1">
        <v>6</v>
      </c>
      <c r="J481" s="4">
        <f t="shared" si="45"/>
        <v>0</v>
      </c>
      <c r="U481" s="73"/>
      <c r="V481" s="74"/>
    </row>
    <row r="482" spans="1:23" x14ac:dyDescent="0.2">
      <c r="A482" s="20">
        <v>36843</v>
      </c>
      <c r="B482" s="19">
        <f t="shared" si="47"/>
        <v>14</v>
      </c>
      <c r="C482" s="93">
        <f t="shared" si="46"/>
        <v>0</v>
      </c>
      <c r="E482" s="10">
        <v>13</v>
      </c>
      <c r="F482" s="3">
        <v>0</v>
      </c>
      <c r="H482" s="14">
        <v>60.3</v>
      </c>
      <c r="I482" s="1">
        <v>6</v>
      </c>
      <c r="J482" s="4">
        <f t="shared" si="45"/>
        <v>0</v>
      </c>
      <c r="U482" s="73"/>
      <c r="V482" s="74"/>
    </row>
    <row r="483" spans="1:23" x14ac:dyDescent="0.2">
      <c r="A483" s="20">
        <v>36843</v>
      </c>
      <c r="B483" s="19">
        <f t="shared" si="47"/>
        <v>15</v>
      </c>
      <c r="C483" s="93">
        <f t="shared" si="46"/>
        <v>0</v>
      </c>
      <c r="E483" s="10">
        <v>14</v>
      </c>
      <c r="F483" s="3">
        <v>0</v>
      </c>
      <c r="H483" s="14">
        <v>21.19</v>
      </c>
      <c r="I483" s="1">
        <v>6</v>
      </c>
      <c r="J483" s="4">
        <f t="shared" si="45"/>
        <v>0</v>
      </c>
      <c r="U483" s="73"/>
      <c r="V483" s="74"/>
    </row>
    <row r="484" spans="1:23" x14ac:dyDescent="0.2">
      <c r="A484" s="20">
        <v>36843</v>
      </c>
      <c r="B484" s="19">
        <f t="shared" si="47"/>
        <v>16</v>
      </c>
      <c r="C484" s="93">
        <f t="shared" si="46"/>
        <v>0</v>
      </c>
      <c r="E484" s="10">
        <v>15</v>
      </c>
      <c r="F484" s="3">
        <v>0</v>
      </c>
      <c r="H484" s="14">
        <v>22.66</v>
      </c>
      <c r="I484" s="1">
        <v>6</v>
      </c>
      <c r="J484" s="4">
        <f t="shared" si="45"/>
        <v>0</v>
      </c>
      <c r="U484" s="73"/>
      <c r="V484" s="74"/>
    </row>
    <row r="485" spans="1:23" x14ac:dyDescent="0.2">
      <c r="A485" s="20">
        <v>36843</v>
      </c>
      <c r="B485" s="19">
        <f t="shared" si="47"/>
        <v>17</v>
      </c>
      <c r="C485" s="93">
        <f t="shared" si="46"/>
        <v>0</v>
      </c>
      <c r="E485" s="10">
        <v>16</v>
      </c>
      <c r="F485" s="3">
        <v>0</v>
      </c>
      <c r="H485" s="14">
        <v>48.36</v>
      </c>
      <c r="I485" s="1">
        <v>6</v>
      </c>
      <c r="J485" s="4">
        <f t="shared" si="45"/>
        <v>0</v>
      </c>
      <c r="U485" s="73"/>
      <c r="V485" s="74"/>
    </row>
    <row r="486" spans="1:23" x14ac:dyDescent="0.2">
      <c r="A486" s="20">
        <v>36843</v>
      </c>
      <c r="B486" s="19">
        <f t="shared" si="47"/>
        <v>18</v>
      </c>
      <c r="C486" s="93">
        <f t="shared" si="46"/>
        <v>0</v>
      </c>
      <c r="E486" s="10">
        <v>17</v>
      </c>
      <c r="F486" s="3">
        <v>0</v>
      </c>
      <c r="H486" s="14">
        <v>60.73</v>
      </c>
      <c r="I486" s="1">
        <v>6</v>
      </c>
      <c r="J486" s="4">
        <f t="shared" si="45"/>
        <v>0</v>
      </c>
      <c r="U486" s="73"/>
      <c r="V486" s="74"/>
    </row>
    <row r="487" spans="1:23" x14ac:dyDescent="0.2">
      <c r="A487" s="20">
        <v>36843</v>
      </c>
      <c r="B487" s="19">
        <f t="shared" si="47"/>
        <v>19</v>
      </c>
      <c r="C487" s="93">
        <f t="shared" si="46"/>
        <v>0</v>
      </c>
      <c r="E487" s="10">
        <v>18</v>
      </c>
      <c r="F487" s="3">
        <v>0</v>
      </c>
      <c r="H487" s="14">
        <v>58.87</v>
      </c>
      <c r="I487" s="1">
        <v>6</v>
      </c>
      <c r="J487" s="4">
        <f t="shared" si="45"/>
        <v>0</v>
      </c>
      <c r="U487" s="73"/>
      <c r="V487" s="74"/>
    </row>
    <row r="488" spans="1:23" x14ac:dyDescent="0.2">
      <c r="A488" s="20">
        <v>36843</v>
      </c>
      <c r="B488" s="19">
        <f t="shared" si="47"/>
        <v>20</v>
      </c>
      <c r="C488" s="93">
        <f t="shared" si="46"/>
        <v>0</v>
      </c>
      <c r="E488" s="10">
        <v>19</v>
      </c>
      <c r="F488" s="3">
        <v>0</v>
      </c>
      <c r="H488" s="14">
        <v>43.98</v>
      </c>
      <c r="I488" s="1">
        <v>6</v>
      </c>
      <c r="J488" s="4">
        <f t="shared" si="45"/>
        <v>0</v>
      </c>
      <c r="U488" s="73"/>
      <c r="V488" s="74"/>
    </row>
    <row r="489" spans="1:23" x14ac:dyDescent="0.2">
      <c r="A489" s="20">
        <v>36843</v>
      </c>
      <c r="B489" s="19">
        <f t="shared" si="47"/>
        <v>21</v>
      </c>
      <c r="C489" s="93">
        <f t="shared" si="46"/>
        <v>0</v>
      </c>
      <c r="E489" s="10">
        <v>20</v>
      </c>
      <c r="F489" s="3">
        <v>0</v>
      </c>
      <c r="H489" s="14">
        <v>33.15</v>
      </c>
      <c r="I489" s="1">
        <v>6</v>
      </c>
      <c r="J489" s="4">
        <f t="shared" si="45"/>
        <v>0</v>
      </c>
      <c r="U489" s="73"/>
      <c r="V489" s="74"/>
    </row>
    <row r="490" spans="1:23" x14ac:dyDescent="0.2">
      <c r="A490" s="20">
        <v>36843</v>
      </c>
      <c r="B490" s="19">
        <f t="shared" si="47"/>
        <v>22</v>
      </c>
      <c r="C490" s="93">
        <f t="shared" si="46"/>
        <v>0</v>
      </c>
      <c r="E490" s="10">
        <v>21</v>
      </c>
      <c r="F490" s="3">
        <v>0</v>
      </c>
      <c r="H490" s="14">
        <v>25.43</v>
      </c>
      <c r="I490" s="1">
        <v>6</v>
      </c>
      <c r="J490" s="4">
        <f t="shared" si="45"/>
        <v>0</v>
      </c>
      <c r="U490" s="73"/>
      <c r="V490" s="74"/>
    </row>
    <row r="491" spans="1:23" x14ac:dyDescent="0.2">
      <c r="A491" s="20">
        <v>36843</v>
      </c>
      <c r="B491" s="19">
        <f t="shared" si="47"/>
        <v>23</v>
      </c>
      <c r="C491" s="93">
        <f t="shared" si="46"/>
        <v>47.5</v>
      </c>
      <c r="E491" s="10">
        <v>22</v>
      </c>
      <c r="F491" s="3">
        <v>95</v>
      </c>
      <c r="G491" s="14">
        <v>7.39</v>
      </c>
      <c r="H491" s="14">
        <v>23.69</v>
      </c>
      <c r="I491" s="1">
        <v>6</v>
      </c>
      <c r="J491" s="4">
        <f t="shared" si="45"/>
        <v>978.50000000000011</v>
      </c>
      <c r="U491" s="73"/>
      <c r="V491" s="74"/>
    </row>
    <row r="492" spans="1:23" x14ac:dyDescent="0.2">
      <c r="A492" s="20">
        <v>36843</v>
      </c>
      <c r="B492" s="19">
        <f t="shared" si="47"/>
        <v>24</v>
      </c>
      <c r="C492" s="93">
        <f t="shared" si="46"/>
        <v>87.5</v>
      </c>
      <c r="E492" s="10">
        <v>23</v>
      </c>
      <c r="F492" s="3">
        <v>175</v>
      </c>
      <c r="G492" s="14">
        <v>6.01</v>
      </c>
      <c r="H492" s="14">
        <v>17.45</v>
      </c>
      <c r="I492" s="1">
        <v>6</v>
      </c>
      <c r="J492" s="4">
        <f t="shared" si="45"/>
        <v>951.99999999999989</v>
      </c>
      <c r="U492" s="73"/>
      <c r="V492" s="74"/>
    </row>
    <row r="493" spans="1:23" x14ac:dyDescent="0.2">
      <c r="I493" s="3" t="s">
        <v>5</v>
      </c>
      <c r="J493" s="47">
        <f>SUM(J469:J492)</f>
        <v>9353.16</v>
      </c>
      <c r="U493" s="73"/>
      <c r="V493" s="74"/>
    </row>
    <row r="494" spans="1:23" s="6" customFormat="1" ht="13.5" thickBot="1" x14ac:dyDescent="0.25">
      <c r="A494" s="7"/>
      <c r="B494" s="21"/>
      <c r="C494" s="94"/>
      <c r="D494" s="90"/>
      <c r="E494" s="22"/>
      <c r="F494" s="8"/>
      <c r="G494" s="15"/>
      <c r="H494" s="15"/>
      <c r="I494" s="7"/>
      <c r="J494" s="51"/>
      <c r="K494" s="112"/>
      <c r="L494" s="9"/>
      <c r="M494" s="9"/>
      <c r="N494" s="9"/>
      <c r="O494" s="39"/>
      <c r="P494" s="42"/>
      <c r="Q494" s="22"/>
      <c r="R494" s="7"/>
      <c r="S494" s="7"/>
      <c r="T494" s="51"/>
      <c r="U494" s="72"/>
      <c r="V494" s="76"/>
      <c r="W494" s="7"/>
    </row>
    <row r="495" spans="1:23" x14ac:dyDescent="0.2">
      <c r="F495" s="3" t="s">
        <v>7</v>
      </c>
      <c r="G495" s="33">
        <v>457585</v>
      </c>
      <c r="H495" s="33">
        <v>457586</v>
      </c>
      <c r="I495" s="18">
        <v>457587</v>
      </c>
      <c r="L495" s="17" t="s">
        <v>7</v>
      </c>
      <c r="M495" s="17" t="s">
        <v>8</v>
      </c>
      <c r="N495" s="17"/>
      <c r="O495" s="37"/>
      <c r="U495" s="73"/>
      <c r="V495" s="74"/>
    </row>
    <row r="496" spans="1:23" x14ac:dyDescent="0.2">
      <c r="A496" s="20"/>
      <c r="F496" s="3" t="s">
        <v>8</v>
      </c>
      <c r="G496" s="33">
        <v>457573</v>
      </c>
      <c r="H496" s="33">
        <v>457570</v>
      </c>
      <c r="I496" s="18">
        <v>457574</v>
      </c>
      <c r="K496" s="111" t="s">
        <v>9</v>
      </c>
      <c r="L496" s="2">
        <v>457578</v>
      </c>
      <c r="M496" s="2">
        <v>457577</v>
      </c>
      <c r="U496" s="73"/>
      <c r="V496" s="74"/>
    </row>
    <row r="497" spans="1:22" x14ac:dyDescent="0.2">
      <c r="A497" s="20">
        <v>36844</v>
      </c>
      <c r="B497" s="19">
        <v>1</v>
      </c>
      <c r="C497" s="93">
        <f t="shared" ref="C497:C520" si="48">F497/2</f>
        <v>258</v>
      </c>
      <c r="E497" s="10">
        <v>0</v>
      </c>
      <c r="F497" s="3">
        <f>300+216</f>
        <v>516</v>
      </c>
      <c r="G497" s="14">
        <v>3.04</v>
      </c>
      <c r="H497" s="14">
        <v>17.14</v>
      </c>
      <c r="I497" s="1">
        <v>6</v>
      </c>
      <c r="J497" s="4">
        <f t="shared" ref="J497:J520" si="49">IF(G497&gt;0,(H497-G497-I497)*F497,(H497+(-G497)-I497)*F497)</f>
        <v>4179.6000000000004</v>
      </c>
      <c r="K497" s="111" t="s">
        <v>10</v>
      </c>
      <c r="L497" s="2">
        <v>457580</v>
      </c>
      <c r="M497" s="2">
        <v>457579</v>
      </c>
      <c r="U497" s="73"/>
      <c r="V497" s="74"/>
    </row>
    <row r="498" spans="1:22" x14ac:dyDescent="0.2">
      <c r="A498" s="20">
        <v>36844</v>
      </c>
      <c r="B498" s="19">
        <f>B497+1</f>
        <v>2</v>
      </c>
      <c r="C498" s="93">
        <f t="shared" si="48"/>
        <v>213</v>
      </c>
      <c r="E498" s="23">
        <f>E497+1</f>
        <v>1</v>
      </c>
      <c r="F498" s="3">
        <f>300+126</f>
        <v>426</v>
      </c>
      <c r="G498" s="14">
        <v>3</v>
      </c>
      <c r="H498" s="14">
        <v>14.12</v>
      </c>
      <c r="I498" s="1">
        <v>6</v>
      </c>
      <c r="J498" s="4">
        <f t="shared" si="49"/>
        <v>2181.12</v>
      </c>
      <c r="K498" s="111" t="s">
        <v>11</v>
      </c>
      <c r="L498" s="2">
        <v>457581</v>
      </c>
      <c r="M498" s="2">
        <v>457582</v>
      </c>
      <c r="U498" s="73"/>
      <c r="V498" s="74"/>
    </row>
    <row r="499" spans="1:22" x14ac:dyDescent="0.2">
      <c r="A499" s="20">
        <v>36844</v>
      </c>
      <c r="B499" s="19">
        <f t="shared" ref="B499:B517" si="50">B498+1</f>
        <v>3</v>
      </c>
      <c r="C499" s="93">
        <f t="shared" si="48"/>
        <v>261</v>
      </c>
      <c r="E499" s="23">
        <f t="shared" ref="E499:E517" si="51">E498+1</f>
        <v>2</v>
      </c>
      <c r="F499" s="3">
        <f>300+222</f>
        <v>522</v>
      </c>
      <c r="G499" s="14">
        <v>2.99</v>
      </c>
      <c r="H499" s="14">
        <v>13.41</v>
      </c>
      <c r="I499" s="1">
        <v>6</v>
      </c>
      <c r="J499" s="4">
        <f t="shared" si="49"/>
        <v>2307.2399999999998</v>
      </c>
      <c r="K499" s="111" t="s">
        <v>12</v>
      </c>
      <c r="L499" s="2">
        <v>457583</v>
      </c>
      <c r="M499" s="2">
        <v>457584</v>
      </c>
      <c r="U499" s="73"/>
      <c r="V499" s="74"/>
    </row>
    <row r="500" spans="1:22" x14ac:dyDescent="0.2">
      <c r="A500" s="20">
        <v>36844</v>
      </c>
      <c r="B500" s="19">
        <f t="shared" si="50"/>
        <v>4</v>
      </c>
      <c r="C500" s="93">
        <f t="shared" si="48"/>
        <v>312.5</v>
      </c>
      <c r="E500" s="23">
        <f t="shared" si="51"/>
        <v>3</v>
      </c>
      <c r="F500" s="3">
        <f>300+325</f>
        <v>625</v>
      </c>
      <c r="G500" s="14">
        <v>3</v>
      </c>
      <c r="H500" s="14">
        <v>13.3</v>
      </c>
      <c r="I500" s="1">
        <v>6</v>
      </c>
      <c r="J500" s="4">
        <f t="shared" si="49"/>
        <v>2687.5000000000005</v>
      </c>
      <c r="U500" s="73"/>
      <c r="V500" s="74"/>
    </row>
    <row r="501" spans="1:22" x14ac:dyDescent="0.2">
      <c r="A501" s="20">
        <v>36844</v>
      </c>
      <c r="B501" s="19">
        <f t="shared" si="50"/>
        <v>5</v>
      </c>
      <c r="C501" s="93">
        <f t="shared" si="48"/>
        <v>551</v>
      </c>
      <c r="E501" s="23">
        <f t="shared" si="51"/>
        <v>4</v>
      </c>
      <c r="F501" s="3">
        <f>300+500+302</f>
        <v>1102</v>
      </c>
      <c r="G501" s="14">
        <v>2.02</v>
      </c>
      <c r="H501" s="14">
        <v>13.63</v>
      </c>
      <c r="I501" s="1">
        <v>6</v>
      </c>
      <c r="J501" s="4">
        <f t="shared" si="49"/>
        <v>6182.2200000000012</v>
      </c>
      <c r="K501" s="111" t="s">
        <v>14</v>
      </c>
      <c r="U501" s="73"/>
      <c r="V501" s="74"/>
    </row>
    <row r="502" spans="1:22" x14ac:dyDescent="0.2">
      <c r="A502" s="20">
        <v>36844</v>
      </c>
      <c r="B502" s="19">
        <f t="shared" si="50"/>
        <v>6</v>
      </c>
      <c r="C502" s="93">
        <f t="shared" si="48"/>
        <v>253</v>
      </c>
      <c r="E502" s="23">
        <f t="shared" si="51"/>
        <v>5</v>
      </c>
      <c r="F502" s="3">
        <f>206+300</f>
        <v>506</v>
      </c>
      <c r="G502" s="14">
        <v>2.99</v>
      </c>
      <c r="H502" s="14">
        <v>17.77</v>
      </c>
      <c r="I502" s="1">
        <v>6</v>
      </c>
      <c r="J502" s="4">
        <f t="shared" si="49"/>
        <v>4442.6799999999994</v>
      </c>
      <c r="K502" s="111" t="s">
        <v>15</v>
      </c>
      <c r="U502" s="73"/>
      <c r="V502" s="74"/>
    </row>
    <row r="503" spans="1:22" x14ac:dyDescent="0.2">
      <c r="A503" s="20">
        <v>36844</v>
      </c>
      <c r="B503" s="19">
        <f t="shared" si="50"/>
        <v>7</v>
      </c>
      <c r="C503" s="93">
        <f t="shared" si="48"/>
        <v>140</v>
      </c>
      <c r="E503" s="23">
        <f t="shared" si="51"/>
        <v>6</v>
      </c>
      <c r="F503" s="3">
        <v>280</v>
      </c>
      <c r="G503" s="14">
        <v>3.25</v>
      </c>
      <c r="H503" s="14">
        <v>44.39</v>
      </c>
      <c r="I503" s="1">
        <v>6</v>
      </c>
      <c r="J503" s="4">
        <f t="shared" si="49"/>
        <v>9839.2000000000007</v>
      </c>
      <c r="U503" s="73"/>
      <c r="V503" s="74"/>
    </row>
    <row r="504" spans="1:22" x14ac:dyDescent="0.2">
      <c r="A504" s="20">
        <v>36844</v>
      </c>
      <c r="B504" s="19">
        <f t="shared" si="50"/>
        <v>8</v>
      </c>
      <c r="C504" s="93">
        <f t="shared" si="48"/>
        <v>0</v>
      </c>
      <c r="E504" s="23">
        <f t="shared" si="51"/>
        <v>7</v>
      </c>
      <c r="H504" s="14">
        <v>51.11</v>
      </c>
      <c r="I504" s="1">
        <v>6</v>
      </c>
      <c r="J504" s="4">
        <f t="shared" si="49"/>
        <v>0</v>
      </c>
      <c r="U504" s="73"/>
      <c r="V504" s="74"/>
    </row>
    <row r="505" spans="1:22" x14ac:dyDescent="0.2">
      <c r="A505" s="20">
        <v>36844</v>
      </c>
      <c r="B505" s="19">
        <f t="shared" si="50"/>
        <v>9</v>
      </c>
      <c r="C505" s="93">
        <f t="shared" si="48"/>
        <v>0</v>
      </c>
      <c r="E505" s="23">
        <f t="shared" si="51"/>
        <v>8</v>
      </c>
      <c r="H505" s="14">
        <v>19.920000000000002</v>
      </c>
      <c r="I505" s="1">
        <v>6</v>
      </c>
      <c r="J505" s="4">
        <f t="shared" si="49"/>
        <v>0</v>
      </c>
      <c r="U505" s="73"/>
      <c r="V505" s="74"/>
    </row>
    <row r="506" spans="1:22" x14ac:dyDescent="0.2">
      <c r="A506" s="20">
        <v>36844</v>
      </c>
      <c r="B506" s="19">
        <f t="shared" si="50"/>
        <v>10</v>
      </c>
      <c r="C506" s="93">
        <f t="shared" si="48"/>
        <v>0</v>
      </c>
      <c r="E506" s="23">
        <f t="shared" si="51"/>
        <v>9</v>
      </c>
      <c r="H506" s="14">
        <v>51.33</v>
      </c>
      <c r="I506" s="1">
        <v>6</v>
      </c>
      <c r="J506" s="4">
        <f t="shared" si="49"/>
        <v>0</v>
      </c>
      <c r="U506" s="73"/>
      <c r="V506" s="74"/>
    </row>
    <row r="507" spans="1:22" x14ac:dyDescent="0.2">
      <c r="A507" s="20">
        <v>36844</v>
      </c>
      <c r="B507" s="19">
        <f t="shared" si="50"/>
        <v>11</v>
      </c>
      <c r="C507" s="93">
        <f t="shared" si="48"/>
        <v>0</v>
      </c>
      <c r="E507" s="23">
        <f t="shared" si="51"/>
        <v>10</v>
      </c>
      <c r="H507" s="14">
        <v>62.38</v>
      </c>
      <c r="I507" s="1">
        <v>6</v>
      </c>
      <c r="J507" s="4">
        <f t="shared" si="49"/>
        <v>0</v>
      </c>
      <c r="U507" s="73"/>
      <c r="V507" s="74"/>
    </row>
    <row r="508" spans="1:22" x14ac:dyDescent="0.2">
      <c r="A508" s="20">
        <v>36844</v>
      </c>
      <c r="B508" s="19">
        <f t="shared" si="50"/>
        <v>12</v>
      </c>
      <c r="C508" s="93">
        <f t="shared" si="48"/>
        <v>0</v>
      </c>
      <c r="E508" s="23">
        <f t="shared" si="51"/>
        <v>11</v>
      </c>
      <c r="H508" s="14">
        <v>62.18</v>
      </c>
      <c r="I508" s="1">
        <v>6</v>
      </c>
      <c r="J508" s="4">
        <f t="shared" si="49"/>
        <v>0</v>
      </c>
      <c r="U508" s="73"/>
      <c r="V508" s="74"/>
    </row>
    <row r="509" spans="1:22" x14ac:dyDescent="0.2">
      <c r="A509" s="20">
        <v>36844</v>
      </c>
      <c r="B509" s="19">
        <f t="shared" si="50"/>
        <v>13</v>
      </c>
      <c r="C509" s="93">
        <f t="shared" si="48"/>
        <v>46</v>
      </c>
      <c r="E509" s="23">
        <f t="shared" si="51"/>
        <v>12</v>
      </c>
      <c r="F509" s="3">
        <v>92</v>
      </c>
      <c r="G509" s="14">
        <v>2.75</v>
      </c>
      <c r="H509" s="14">
        <v>40.520000000000003</v>
      </c>
      <c r="I509" s="1">
        <v>6</v>
      </c>
      <c r="J509" s="4">
        <f t="shared" si="49"/>
        <v>2922.84</v>
      </c>
      <c r="U509" s="73"/>
      <c r="V509" s="74"/>
    </row>
    <row r="510" spans="1:22" x14ac:dyDescent="0.2">
      <c r="A510" s="20">
        <v>36844</v>
      </c>
      <c r="B510" s="19">
        <f t="shared" si="50"/>
        <v>14</v>
      </c>
      <c r="C510" s="93">
        <f t="shared" si="48"/>
        <v>0</v>
      </c>
      <c r="E510" s="23">
        <f t="shared" si="51"/>
        <v>13</v>
      </c>
      <c r="H510" s="14">
        <v>54.41</v>
      </c>
      <c r="I510" s="1">
        <v>6</v>
      </c>
      <c r="J510" s="4">
        <f t="shared" si="49"/>
        <v>0</v>
      </c>
      <c r="U510" s="73"/>
      <c r="V510" s="74"/>
    </row>
    <row r="511" spans="1:22" x14ac:dyDescent="0.2">
      <c r="A511" s="20">
        <v>36844</v>
      </c>
      <c r="B511" s="19">
        <f t="shared" si="50"/>
        <v>15</v>
      </c>
      <c r="C511" s="93">
        <f t="shared" si="48"/>
        <v>10</v>
      </c>
      <c r="E511" s="23">
        <f t="shared" si="51"/>
        <v>14</v>
      </c>
      <c r="F511" s="3">
        <v>20</v>
      </c>
      <c r="G511" s="14">
        <v>20.16</v>
      </c>
      <c r="H511" s="14">
        <v>21.74</v>
      </c>
      <c r="I511" s="1">
        <v>6</v>
      </c>
      <c r="J511" s="4">
        <f t="shared" si="49"/>
        <v>-88.400000000000034</v>
      </c>
      <c r="U511" s="73"/>
      <c r="V511" s="74"/>
    </row>
    <row r="512" spans="1:22" x14ac:dyDescent="0.2">
      <c r="A512" s="20">
        <v>36844</v>
      </c>
      <c r="B512" s="19">
        <f t="shared" si="50"/>
        <v>16</v>
      </c>
      <c r="C512" s="93">
        <f t="shared" si="48"/>
        <v>0</v>
      </c>
      <c r="E512" s="23">
        <f t="shared" si="51"/>
        <v>15</v>
      </c>
      <c r="H512" s="14">
        <v>21.93</v>
      </c>
      <c r="I512" s="1">
        <v>6</v>
      </c>
      <c r="J512" s="4">
        <f t="shared" si="49"/>
        <v>0</v>
      </c>
      <c r="U512" s="73"/>
      <c r="V512" s="74"/>
    </row>
    <row r="513" spans="1:23" x14ac:dyDescent="0.2">
      <c r="A513" s="20">
        <v>36844</v>
      </c>
      <c r="B513" s="19">
        <f t="shared" si="50"/>
        <v>17</v>
      </c>
      <c r="C513" s="93">
        <f t="shared" si="48"/>
        <v>0</v>
      </c>
      <c r="E513" s="23">
        <f t="shared" si="51"/>
        <v>16</v>
      </c>
      <c r="H513" s="14">
        <v>51.92</v>
      </c>
      <c r="I513" s="1">
        <v>6</v>
      </c>
      <c r="J513" s="4">
        <f t="shared" si="49"/>
        <v>0</v>
      </c>
      <c r="U513" s="73"/>
      <c r="V513" s="74"/>
    </row>
    <row r="514" spans="1:23" x14ac:dyDescent="0.2">
      <c r="A514" s="20">
        <v>36844</v>
      </c>
      <c r="B514" s="19">
        <f t="shared" si="50"/>
        <v>18</v>
      </c>
      <c r="C514" s="93">
        <f t="shared" si="48"/>
        <v>0</v>
      </c>
      <c r="E514" s="23">
        <f t="shared" si="51"/>
        <v>17</v>
      </c>
      <c r="H514" s="14">
        <v>93.04</v>
      </c>
      <c r="I514" s="1">
        <v>6</v>
      </c>
      <c r="J514" s="4">
        <f t="shared" si="49"/>
        <v>0</v>
      </c>
      <c r="U514" s="73"/>
      <c r="V514" s="74"/>
    </row>
    <row r="515" spans="1:23" x14ac:dyDescent="0.2">
      <c r="A515" s="20">
        <v>36844</v>
      </c>
      <c r="B515" s="19">
        <f t="shared" si="50"/>
        <v>19</v>
      </c>
      <c r="C515" s="93">
        <f t="shared" si="48"/>
        <v>0</v>
      </c>
      <c r="E515" s="23">
        <f t="shared" si="51"/>
        <v>18</v>
      </c>
      <c r="H515" s="14">
        <v>74.77</v>
      </c>
      <c r="I515" s="1">
        <v>6</v>
      </c>
      <c r="J515" s="4">
        <f t="shared" si="49"/>
        <v>0</v>
      </c>
      <c r="U515" s="73"/>
      <c r="V515" s="74"/>
    </row>
    <row r="516" spans="1:23" x14ac:dyDescent="0.2">
      <c r="A516" s="20">
        <v>36844</v>
      </c>
      <c r="B516" s="19">
        <f t="shared" si="50"/>
        <v>20</v>
      </c>
      <c r="C516" s="93">
        <f t="shared" si="48"/>
        <v>0</v>
      </c>
      <c r="E516" s="23">
        <f t="shared" si="51"/>
        <v>19</v>
      </c>
      <c r="H516" s="14">
        <v>77.040000000000006</v>
      </c>
      <c r="I516" s="1">
        <v>6</v>
      </c>
      <c r="J516" s="4">
        <f t="shared" si="49"/>
        <v>0</v>
      </c>
      <c r="U516" s="73"/>
      <c r="V516" s="74"/>
    </row>
    <row r="517" spans="1:23" x14ac:dyDescent="0.2">
      <c r="A517" s="20">
        <v>36844</v>
      </c>
      <c r="B517" s="19">
        <f t="shared" si="50"/>
        <v>21</v>
      </c>
      <c r="C517" s="93">
        <f t="shared" si="48"/>
        <v>0</v>
      </c>
      <c r="E517" s="23">
        <f t="shared" si="51"/>
        <v>20</v>
      </c>
      <c r="H517" s="14">
        <v>86.15</v>
      </c>
      <c r="I517" s="1">
        <v>6</v>
      </c>
      <c r="J517" s="4">
        <f t="shared" si="49"/>
        <v>0</v>
      </c>
      <c r="U517" s="73"/>
      <c r="V517" s="74"/>
    </row>
    <row r="518" spans="1:23" x14ac:dyDescent="0.2">
      <c r="A518" s="20">
        <v>36844</v>
      </c>
      <c r="B518" s="19">
        <f>B517+1</f>
        <v>22</v>
      </c>
      <c r="C518" s="93">
        <f t="shared" si="48"/>
        <v>0</v>
      </c>
      <c r="E518" s="23">
        <f>E517+1</f>
        <v>21</v>
      </c>
      <c r="H518" s="14">
        <v>62.8</v>
      </c>
      <c r="I518" s="1">
        <v>6</v>
      </c>
      <c r="J518" s="4">
        <f t="shared" si="49"/>
        <v>0</v>
      </c>
      <c r="U518" s="73"/>
      <c r="V518" s="74"/>
    </row>
    <row r="519" spans="1:23" x14ac:dyDescent="0.2">
      <c r="A519" s="20">
        <v>36844</v>
      </c>
      <c r="B519" s="19">
        <f>B518+1</f>
        <v>23</v>
      </c>
      <c r="C519" s="93">
        <f t="shared" si="48"/>
        <v>0</v>
      </c>
      <c r="E519" s="23">
        <f>E518+1</f>
        <v>22</v>
      </c>
      <c r="H519" s="14">
        <v>40.159999999999997</v>
      </c>
      <c r="I519" s="1">
        <v>6</v>
      </c>
      <c r="J519" s="4">
        <f t="shared" si="49"/>
        <v>0</v>
      </c>
      <c r="U519" s="73"/>
      <c r="V519" s="74"/>
    </row>
    <row r="520" spans="1:23" ht="15" x14ac:dyDescent="0.25">
      <c r="A520" s="20">
        <v>36844</v>
      </c>
      <c r="B520" s="19">
        <f>B519+1</f>
        <v>24</v>
      </c>
      <c r="C520" s="93">
        <f t="shared" si="48"/>
        <v>0</v>
      </c>
      <c r="E520" s="23">
        <f>E519+1</f>
        <v>23</v>
      </c>
      <c r="F520" s="24">
        <v>0</v>
      </c>
      <c r="G520" s="25">
        <v>9.99</v>
      </c>
      <c r="H520" s="25">
        <v>19.11</v>
      </c>
      <c r="I520" s="1">
        <v>6</v>
      </c>
      <c r="J520" s="4">
        <f t="shared" si="49"/>
        <v>0</v>
      </c>
      <c r="K520" s="111" t="s">
        <v>16</v>
      </c>
      <c r="U520" s="73"/>
      <c r="V520" s="74"/>
    </row>
    <row r="521" spans="1:23" x14ac:dyDescent="0.2">
      <c r="I521" s="3" t="s">
        <v>5</v>
      </c>
      <c r="J521" s="47">
        <f>SUM(J497:J520)</f>
        <v>34654</v>
      </c>
      <c r="U521" s="73"/>
      <c r="V521" s="74"/>
    </row>
    <row r="522" spans="1:23" x14ac:dyDescent="0.2">
      <c r="U522" s="73"/>
      <c r="V522" s="74"/>
    </row>
    <row r="523" spans="1:23" s="6" customFormat="1" ht="13.5" thickBot="1" x14ac:dyDescent="0.25">
      <c r="A523" s="7"/>
      <c r="B523" s="21"/>
      <c r="C523" s="94"/>
      <c r="D523" s="90"/>
      <c r="E523" s="22"/>
      <c r="F523" s="8"/>
      <c r="G523" s="15"/>
      <c r="H523" s="15"/>
      <c r="I523" s="7"/>
      <c r="J523" s="51"/>
      <c r="K523" s="112"/>
      <c r="L523" s="9"/>
      <c r="M523" s="9"/>
      <c r="N523" s="9"/>
      <c r="O523" s="39"/>
      <c r="P523" s="42"/>
      <c r="Q523" s="22"/>
      <c r="R523" s="7"/>
      <c r="S523" s="7"/>
      <c r="T523" s="51"/>
      <c r="U523" s="72"/>
      <c r="V523" s="76"/>
      <c r="W523" s="7"/>
    </row>
    <row r="524" spans="1:23" x14ac:dyDescent="0.2">
      <c r="F524" s="3" t="s">
        <v>7</v>
      </c>
      <c r="G524" s="33">
        <v>458874</v>
      </c>
      <c r="H524" s="33">
        <v>458875</v>
      </c>
      <c r="I524" s="18">
        <v>458872</v>
      </c>
      <c r="L524" s="17" t="s">
        <v>7</v>
      </c>
      <c r="M524" s="17" t="s">
        <v>8</v>
      </c>
      <c r="N524" s="17"/>
      <c r="O524" s="37"/>
      <c r="U524" s="73"/>
      <c r="V524" s="74"/>
    </row>
    <row r="525" spans="1:23" x14ac:dyDescent="0.2">
      <c r="A525" s="20"/>
      <c r="F525" s="3" t="s">
        <v>8</v>
      </c>
      <c r="G525" s="33">
        <v>458870</v>
      </c>
      <c r="H525" s="33">
        <v>458871</v>
      </c>
      <c r="I525" s="18">
        <v>458873</v>
      </c>
      <c r="K525" s="111" t="s">
        <v>9</v>
      </c>
      <c r="L525" s="2">
        <v>458877</v>
      </c>
      <c r="M525" s="2">
        <v>458878</v>
      </c>
      <c r="U525" s="73"/>
      <c r="V525" s="74"/>
    </row>
    <row r="526" spans="1:23" x14ac:dyDescent="0.2">
      <c r="A526" s="20">
        <v>36845</v>
      </c>
      <c r="B526" s="19">
        <v>1</v>
      </c>
      <c r="C526" s="93">
        <f t="shared" ref="C526:C549" si="52">F526/2</f>
        <v>0</v>
      </c>
      <c r="E526" s="10">
        <v>0</v>
      </c>
      <c r="I526" s="1">
        <v>6</v>
      </c>
      <c r="J526" s="4">
        <f t="shared" ref="J526:J549" si="53">IF(G526&gt;0,(H526-G526-I526)*F526,(H526+(-G526)-I526)*F526)</f>
        <v>0</v>
      </c>
      <c r="K526" s="111" t="s">
        <v>10</v>
      </c>
      <c r="L526" s="2">
        <v>458879</v>
      </c>
      <c r="M526" s="2">
        <v>458880</v>
      </c>
      <c r="U526" s="73"/>
      <c r="V526" s="74"/>
    </row>
    <row r="527" spans="1:23" x14ac:dyDescent="0.2">
      <c r="A527" s="20">
        <v>36845</v>
      </c>
      <c r="B527" s="19">
        <f>B526+1</f>
        <v>2</v>
      </c>
      <c r="C527" s="93">
        <f t="shared" si="52"/>
        <v>250</v>
      </c>
      <c r="E527" s="23">
        <f>E526+1</f>
        <v>1</v>
      </c>
      <c r="F527" s="3">
        <v>500</v>
      </c>
      <c r="G527" s="14">
        <v>6.04</v>
      </c>
      <c r="H527" s="14">
        <v>15.23</v>
      </c>
      <c r="I527" s="1">
        <v>6</v>
      </c>
      <c r="J527" s="4">
        <f t="shared" si="53"/>
        <v>1595.0000000000007</v>
      </c>
      <c r="K527" s="111" t="s">
        <v>11</v>
      </c>
      <c r="L527" s="2">
        <v>458882</v>
      </c>
      <c r="M527" s="2">
        <v>458881</v>
      </c>
      <c r="U527" s="73"/>
      <c r="V527" s="74"/>
    </row>
    <row r="528" spans="1:23" x14ac:dyDescent="0.2">
      <c r="A528" s="20">
        <v>36845</v>
      </c>
      <c r="B528" s="19">
        <f t="shared" ref="B528:B546" si="54">B527+1</f>
        <v>3</v>
      </c>
      <c r="C528" s="93">
        <f t="shared" si="52"/>
        <v>0</v>
      </c>
      <c r="E528" s="23">
        <f t="shared" ref="E528:E546" si="55">E527+1</f>
        <v>2</v>
      </c>
      <c r="I528" s="1">
        <v>6</v>
      </c>
      <c r="J528" s="4">
        <f t="shared" si="53"/>
        <v>0</v>
      </c>
      <c r="K528" s="111" t="s">
        <v>12</v>
      </c>
      <c r="L528" s="2">
        <v>458883</v>
      </c>
      <c r="M528" s="2">
        <v>458884</v>
      </c>
      <c r="U528" s="73"/>
      <c r="V528" s="74"/>
    </row>
    <row r="529" spans="1:22" x14ac:dyDescent="0.2">
      <c r="A529" s="20">
        <v>36845</v>
      </c>
      <c r="B529" s="19">
        <f t="shared" si="54"/>
        <v>4</v>
      </c>
      <c r="C529" s="93">
        <f t="shared" si="52"/>
        <v>0</v>
      </c>
      <c r="E529" s="23">
        <f t="shared" si="55"/>
        <v>3</v>
      </c>
      <c r="I529" s="1">
        <v>6</v>
      </c>
      <c r="J529" s="4">
        <f t="shared" si="53"/>
        <v>0</v>
      </c>
      <c r="U529" s="73"/>
      <c r="V529" s="74"/>
    </row>
    <row r="530" spans="1:22" x14ac:dyDescent="0.2">
      <c r="A530" s="20">
        <v>36845</v>
      </c>
      <c r="B530" s="19">
        <f t="shared" si="54"/>
        <v>5</v>
      </c>
      <c r="C530" s="93">
        <f t="shared" si="52"/>
        <v>0</v>
      </c>
      <c r="E530" s="23">
        <f t="shared" si="55"/>
        <v>4</v>
      </c>
      <c r="I530" s="1">
        <v>6</v>
      </c>
      <c r="J530" s="4">
        <f t="shared" si="53"/>
        <v>0</v>
      </c>
      <c r="U530" s="73"/>
      <c r="V530" s="74"/>
    </row>
    <row r="531" spans="1:22" x14ac:dyDescent="0.2">
      <c r="A531" s="20">
        <v>36845</v>
      </c>
      <c r="B531" s="19">
        <f t="shared" si="54"/>
        <v>6</v>
      </c>
      <c r="C531" s="93">
        <f t="shared" si="52"/>
        <v>0</v>
      </c>
      <c r="E531" s="23">
        <f t="shared" si="55"/>
        <v>5</v>
      </c>
      <c r="I531" s="1">
        <v>6</v>
      </c>
      <c r="J531" s="4">
        <f t="shared" si="53"/>
        <v>0</v>
      </c>
      <c r="U531" s="73"/>
      <c r="V531" s="74"/>
    </row>
    <row r="532" spans="1:22" x14ac:dyDescent="0.2">
      <c r="A532" s="20">
        <v>36845</v>
      </c>
      <c r="B532" s="19">
        <f t="shared" si="54"/>
        <v>7</v>
      </c>
      <c r="C532" s="93">
        <f t="shared" si="52"/>
        <v>0</v>
      </c>
      <c r="E532" s="23">
        <f t="shared" si="55"/>
        <v>6</v>
      </c>
      <c r="I532" s="1">
        <v>6</v>
      </c>
      <c r="J532" s="4">
        <f t="shared" si="53"/>
        <v>0</v>
      </c>
      <c r="U532" s="73"/>
      <c r="V532" s="74"/>
    </row>
    <row r="533" spans="1:22" x14ac:dyDescent="0.2">
      <c r="A533" s="20">
        <v>36845</v>
      </c>
      <c r="B533" s="19">
        <f t="shared" si="54"/>
        <v>8</v>
      </c>
      <c r="C533" s="93">
        <f t="shared" si="52"/>
        <v>0</v>
      </c>
      <c r="E533" s="23">
        <f t="shared" si="55"/>
        <v>7</v>
      </c>
      <c r="I533" s="1">
        <v>6</v>
      </c>
      <c r="J533" s="4">
        <f t="shared" si="53"/>
        <v>0</v>
      </c>
      <c r="U533" s="73"/>
      <c r="V533" s="74"/>
    </row>
    <row r="534" spans="1:22" x14ac:dyDescent="0.2">
      <c r="A534" s="20">
        <v>36845</v>
      </c>
      <c r="B534" s="19">
        <f t="shared" si="54"/>
        <v>9</v>
      </c>
      <c r="C534" s="93">
        <f t="shared" si="52"/>
        <v>0</v>
      </c>
      <c r="E534" s="23">
        <f t="shared" si="55"/>
        <v>8</v>
      </c>
      <c r="I534" s="1">
        <v>6</v>
      </c>
      <c r="J534" s="4">
        <f t="shared" si="53"/>
        <v>0</v>
      </c>
      <c r="U534" s="73"/>
      <c r="V534" s="74"/>
    </row>
    <row r="535" spans="1:22" x14ac:dyDescent="0.2">
      <c r="A535" s="20">
        <v>36845</v>
      </c>
      <c r="B535" s="19">
        <f t="shared" si="54"/>
        <v>10</v>
      </c>
      <c r="C535" s="93">
        <f t="shared" si="52"/>
        <v>0</v>
      </c>
      <c r="E535" s="23">
        <f t="shared" si="55"/>
        <v>9</v>
      </c>
      <c r="I535" s="1">
        <v>6</v>
      </c>
      <c r="J535" s="4">
        <f t="shared" si="53"/>
        <v>0</v>
      </c>
      <c r="U535" s="73"/>
      <c r="V535" s="74"/>
    </row>
    <row r="536" spans="1:22" x14ac:dyDescent="0.2">
      <c r="A536" s="20">
        <v>36845</v>
      </c>
      <c r="B536" s="19">
        <f t="shared" si="54"/>
        <v>11</v>
      </c>
      <c r="C536" s="93">
        <f t="shared" si="52"/>
        <v>0</v>
      </c>
      <c r="E536" s="23">
        <f t="shared" si="55"/>
        <v>10</v>
      </c>
      <c r="I536" s="1">
        <v>6</v>
      </c>
      <c r="J536" s="4">
        <f t="shared" si="53"/>
        <v>0</v>
      </c>
      <c r="U536" s="73"/>
      <c r="V536" s="74"/>
    </row>
    <row r="537" spans="1:22" x14ac:dyDescent="0.2">
      <c r="A537" s="20">
        <v>36845</v>
      </c>
      <c r="B537" s="19">
        <f t="shared" si="54"/>
        <v>12</v>
      </c>
      <c r="C537" s="93">
        <f t="shared" si="52"/>
        <v>0</v>
      </c>
      <c r="E537" s="23">
        <f t="shared" si="55"/>
        <v>11</v>
      </c>
      <c r="I537" s="1">
        <v>6</v>
      </c>
      <c r="J537" s="4">
        <f t="shared" si="53"/>
        <v>0</v>
      </c>
      <c r="U537" s="73"/>
      <c r="V537" s="74"/>
    </row>
    <row r="538" spans="1:22" x14ac:dyDescent="0.2">
      <c r="A538" s="20">
        <v>36845</v>
      </c>
      <c r="B538" s="19">
        <f t="shared" si="54"/>
        <v>13</v>
      </c>
      <c r="C538" s="93">
        <f t="shared" si="52"/>
        <v>0</v>
      </c>
      <c r="E538" s="23">
        <f t="shared" si="55"/>
        <v>12</v>
      </c>
      <c r="I538" s="1">
        <v>6</v>
      </c>
      <c r="J538" s="4">
        <f t="shared" si="53"/>
        <v>0</v>
      </c>
      <c r="U538" s="73"/>
      <c r="V538" s="74"/>
    </row>
    <row r="539" spans="1:22" x14ac:dyDescent="0.2">
      <c r="A539" s="20">
        <v>36845</v>
      </c>
      <c r="B539" s="19">
        <f t="shared" si="54"/>
        <v>14</v>
      </c>
      <c r="C539" s="93">
        <f t="shared" si="52"/>
        <v>0</v>
      </c>
      <c r="E539" s="23">
        <f t="shared" si="55"/>
        <v>13</v>
      </c>
      <c r="I539" s="1">
        <v>6</v>
      </c>
      <c r="J539" s="4">
        <f t="shared" si="53"/>
        <v>0</v>
      </c>
      <c r="U539" s="73"/>
      <c r="V539" s="74"/>
    </row>
    <row r="540" spans="1:22" x14ac:dyDescent="0.2">
      <c r="A540" s="20">
        <v>36845</v>
      </c>
      <c r="B540" s="19">
        <f t="shared" si="54"/>
        <v>15</v>
      </c>
      <c r="C540" s="93">
        <f t="shared" si="52"/>
        <v>0</v>
      </c>
      <c r="E540" s="23">
        <f t="shared" si="55"/>
        <v>14</v>
      </c>
      <c r="I540" s="1">
        <v>6</v>
      </c>
      <c r="J540" s="4">
        <f t="shared" si="53"/>
        <v>0</v>
      </c>
      <c r="U540" s="73"/>
      <c r="V540" s="74"/>
    </row>
    <row r="541" spans="1:22" x14ac:dyDescent="0.2">
      <c r="A541" s="20">
        <v>36845</v>
      </c>
      <c r="B541" s="19">
        <f t="shared" si="54"/>
        <v>16</v>
      </c>
      <c r="C541" s="93">
        <f t="shared" si="52"/>
        <v>0</v>
      </c>
      <c r="E541" s="23">
        <f t="shared" si="55"/>
        <v>15</v>
      </c>
      <c r="I541" s="1">
        <v>6</v>
      </c>
      <c r="J541" s="4">
        <f t="shared" si="53"/>
        <v>0</v>
      </c>
      <c r="U541" s="73"/>
      <c r="V541" s="74"/>
    </row>
    <row r="542" spans="1:22" x14ac:dyDescent="0.2">
      <c r="A542" s="20">
        <v>36845</v>
      </c>
      <c r="B542" s="19">
        <f t="shared" si="54"/>
        <v>17</v>
      </c>
      <c r="C542" s="93">
        <f t="shared" si="52"/>
        <v>0</v>
      </c>
      <c r="E542" s="23">
        <f t="shared" si="55"/>
        <v>16</v>
      </c>
      <c r="I542" s="1">
        <v>6</v>
      </c>
      <c r="J542" s="4">
        <f t="shared" si="53"/>
        <v>0</v>
      </c>
      <c r="U542" s="73"/>
      <c r="V542" s="74"/>
    </row>
    <row r="543" spans="1:22" x14ac:dyDescent="0.2">
      <c r="A543" s="20">
        <v>36845</v>
      </c>
      <c r="B543" s="19">
        <f t="shared" si="54"/>
        <v>18</v>
      </c>
      <c r="C543" s="93">
        <f t="shared" si="52"/>
        <v>0</v>
      </c>
      <c r="E543" s="23">
        <f t="shared" si="55"/>
        <v>17</v>
      </c>
      <c r="I543" s="1">
        <v>6</v>
      </c>
      <c r="J543" s="4">
        <f t="shared" si="53"/>
        <v>0</v>
      </c>
      <c r="U543" s="73"/>
      <c r="V543" s="74"/>
    </row>
    <row r="544" spans="1:22" x14ac:dyDescent="0.2">
      <c r="A544" s="20">
        <v>36845</v>
      </c>
      <c r="B544" s="19">
        <f t="shared" si="54"/>
        <v>19</v>
      </c>
      <c r="C544" s="93">
        <f t="shared" si="52"/>
        <v>0</v>
      </c>
      <c r="E544" s="23">
        <f t="shared" si="55"/>
        <v>18</v>
      </c>
      <c r="I544" s="1">
        <v>6</v>
      </c>
      <c r="J544" s="4">
        <f t="shared" si="53"/>
        <v>0</v>
      </c>
      <c r="U544" s="73"/>
      <c r="V544" s="74"/>
    </row>
    <row r="545" spans="1:23" x14ac:dyDescent="0.2">
      <c r="A545" s="20">
        <v>36845</v>
      </c>
      <c r="B545" s="19">
        <f t="shared" si="54"/>
        <v>20</v>
      </c>
      <c r="C545" s="93">
        <f t="shared" si="52"/>
        <v>0</v>
      </c>
      <c r="E545" s="23">
        <f t="shared" si="55"/>
        <v>19</v>
      </c>
      <c r="I545" s="1">
        <v>6</v>
      </c>
      <c r="J545" s="4">
        <f t="shared" si="53"/>
        <v>0</v>
      </c>
      <c r="U545" s="73"/>
      <c r="V545" s="74"/>
    </row>
    <row r="546" spans="1:23" x14ac:dyDescent="0.2">
      <c r="A546" s="20">
        <v>36845</v>
      </c>
      <c r="B546" s="19">
        <f t="shared" si="54"/>
        <v>21</v>
      </c>
      <c r="C546" s="93">
        <f t="shared" si="52"/>
        <v>0</v>
      </c>
      <c r="E546" s="23">
        <f t="shared" si="55"/>
        <v>20</v>
      </c>
      <c r="I546" s="1">
        <v>6</v>
      </c>
      <c r="J546" s="4">
        <f t="shared" si="53"/>
        <v>0</v>
      </c>
      <c r="U546" s="73"/>
      <c r="V546" s="74"/>
    </row>
    <row r="547" spans="1:23" x14ac:dyDescent="0.2">
      <c r="A547" s="20">
        <v>36845</v>
      </c>
      <c r="B547" s="19">
        <f>B546+1</f>
        <v>22</v>
      </c>
      <c r="C547" s="93">
        <f t="shared" si="52"/>
        <v>0</v>
      </c>
      <c r="E547" s="23">
        <f>E546+1</f>
        <v>21</v>
      </c>
      <c r="I547" s="1">
        <v>6</v>
      </c>
      <c r="J547" s="4">
        <f t="shared" si="53"/>
        <v>0</v>
      </c>
      <c r="U547" s="73"/>
      <c r="V547" s="74"/>
    </row>
    <row r="548" spans="1:23" x14ac:dyDescent="0.2">
      <c r="A548" s="20">
        <v>36845</v>
      </c>
      <c r="B548" s="19">
        <f>B547+1</f>
        <v>23</v>
      </c>
      <c r="C548" s="93">
        <f t="shared" si="52"/>
        <v>0</v>
      </c>
      <c r="E548" s="23">
        <f>E547+1</f>
        <v>22</v>
      </c>
      <c r="I548" s="1">
        <v>6</v>
      </c>
      <c r="J548" s="4">
        <f t="shared" si="53"/>
        <v>0</v>
      </c>
      <c r="U548" s="73"/>
      <c r="V548" s="74"/>
    </row>
    <row r="549" spans="1:23" x14ac:dyDescent="0.2">
      <c r="A549" s="20">
        <v>36845</v>
      </c>
      <c r="B549" s="19">
        <f>B548+1</f>
        <v>24</v>
      </c>
      <c r="C549" s="93">
        <f t="shared" si="52"/>
        <v>0</v>
      </c>
      <c r="E549" s="23">
        <f>E548+1</f>
        <v>23</v>
      </c>
      <c r="I549" s="1">
        <v>6</v>
      </c>
      <c r="J549" s="4">
        <f t="shared" si="53"/>
        <v>0</v>
      </c>
      <c r="U549" s="73"/>
      <c r="V549" s="74"/>
    </row>
    <row r="550" spans="1:23" x14ac:dyDescent="0.2">
      <c r="I550" s="3" t="s">
        <v>5</v>
      </c>
      <c r="J550" s="47">
        <f>SUM(J526:J549)</f>
        <v>1595.0000000000007</v>
      </c>
      <c r="U550" s="73"/>
      <c r="V550" s="74"/>
    </row>
    <row r="551" spans="1:23" x14ac:dyDescent="0.2">
      <c r="U551" s="73"/>
      <c r="V551" s="74"/>
    </row>
    <row r="552" spans="1:23" s="6" customFormat="1" ht="13.5" thickBot="1" x14ac:dyDescent="0.25">
      <c r="A552" s="7"/>
      <c r="B552" s="21"/>
      <c r="C552" s="94"/>
      <c r="D552" s="90"/>
      <c r="E552" s="22"/>
      <c r="F552" s="8"/>
      <c r="G552" s="15"/>
      <c r="H552" s="15"/>
      <c r="I552" s="7"/>
      <c r="J552" s="51"/>
      <c r="K552" s="112"/>
      <c r="L552" s="9"/>
      <c r="M552" s="9"/>
      <c r="N552" s="9"/>
      <c r="O552" s="39"/>
      <c r="P552" s="42"/>
      <c r="Q552" s="22"/>
      <c r="R552" s="7"/>
      <c r="S552" s="7"/>
      <c r="T552" s="51"/>
      <c r="U552" s="72"/>
      <c r="V552" s="76"/>
      <c r="W552" s="7"/>
    </row>
    <row r="553" spans="1:23" x14ac:dyDescent="0.2">
      <c r="F553" s="3" t="s">
        <v>7</v>
      </c>
      <c r="G553" s="33">
        <v>460535</v>
      </c>
      <c r="H553" s="33">
        <v>460537</v>
      </c>
      <c r="I553" s="18">
        <v>460540</v>
      </c>
      <c r="L553" s="17" t="s">
        <v>7</v>
      </c>
      <c r="M553" s="17" t="s">
        <v>8</v>
      </c>
      <c r="N553" s="17"/>
      <c r="O553" s="37"/>
      <c r="U553" s="73"/>
      <c r="V553" s="74"/>
    </row>
    <row r="554" spans="1:23" x14ac:dyDescent="0.2">
      <c r="A554" s="20"/>
      <c r="F554" s="3" t="s">
        <v>8</v>
      </c>
      <c r="G554" s="33">
        <v>460536</v>
      </c>
      <c r="H554" s="33">
        <v>460538</v>
      </c>
      <c r="I554" s="18">
        <v>460541</v>
      </c>
      <c r="K554" s="111" t="s">
        <v>9</v>
      </c>
      <c r="L554" s="2">
        <v>465444</v>
      </c>
      <c r="M554" s="2">
        <v>465455</v>
      </c>
      <c r="U554" s="73"/>
      <c r="V554" s="74"/>
    </row>
    <row r="555" spans="1:23" x14ac:dyDescent="0.2">
      <c r="A555" s="20">
        <v>36846</v>
      </c>
      <c r="B555" s="19">
        <v>1</v>
      </c>
      <c r="C555" s="93">
        <f t="shared" ref="C555:C578" si="56">F555/2</f>
        <v>100</v>
      </c>
      <c r="E555" s="10">
        <v>0</v>
      </c>
      <c r="F555" s="3">
        <v>200</v>
      </c>
      <c r="G555" s="14">
        <v>6.93</v>
      </c>
      <c r="H555" s="14">
        <v>19</v>
      </c>
      <c r="I555" s="1">
        <v>6</v>
      </c>
      <c r="J555" s="4">
        <f t="shared" ref="J555:J578" si="57">IF(G555&gt;0,(H555-G555-I555)*F555,(H555+(-G555)-I555)*F555)</f>
        <v>1214</v>
      </c>
      <c r="K555" s="111" t="s">
        <v>10</v>
      </c>
      <c r="L555" s="2">
        <v>465478</v>
      </c>
      <c r="M555" s="2">
        <v>465483</v>
      </c>
      <c r="U555" s="73"/>
      <c r="V555" s="74"/>
    </row>
    <row r="556" spans="1:23" x14ac:dyDescent="0.2">
      <c r="A556" s="20">
        <v>36846</v>
      </c>
      <c r="B556" s="19">
        <f>B555+1</f>
        <v>2</v>
      </c>
      <c r="C556" s="93">
        <f t="shared" si="56"/>
        <v>300</v>
      </c>
      <c r="E556" s="23">
        <f>E555+1</f>
        <v>1</v>
      </c>
      <c r="F556" s="3">
        <v>600</v>
      </c>
      <c r="G556" s="14">
        <v>6.69</v>
      </c>
      <c r="H556" s="14">
        <v>15.73</v>
      </c>
      <c r="I556" s="1">
        <v>6</v>
      </c>
      <c r="J556" s="4">
        <f t="shared" si="57"/>
        <v>1823.9999999999995</v>
      </c>
      <c r="K556" s="111" t="s">
        <v>11</v>
      </c>
      <c r="L556" s="2">
        <v>465485</v>
      </c>
      <c r="M556" s="2">
        <v>465487</v>
      </c>
      <c r="U556" s="73"/>
      <c r="V556" s="74"/>
    </row>
    <row r="557" spans="1:23" x14ac:dyDescent="0.2">
      <c r="A557" s="20">
        <v>36846</v>
      </c>
      <c r="B557" s="19">
        <f t="shared" ref="B557:B575" si="58">B556+1</f>
        <v>3</v>
      </c>
      <c r="C557" s="93">
        <f t="shared" si="56"/>
        <v>0</v>
      </c>
      <c r="E557" s="23">
        <f t="shared" ref="E557:E575" si="59">E556+1</f>
        <v>2</v>
      </c>
      <c r="F557" s="3">
        <v>0</v>
      </c>
      <c r="G557" s="14">
        <v>8</v>
      </c>
      <c r="H557" s="14">
        <v>15.43</v>
      </c>
      <c r="I557" s="1">
        <v>6</v>
      </c>
      <c r="J557" s="4">
        <f t="shared" si="57"/>
        <v>0</v>
      </c>
      <c r="K557" s="111" t="s">
        <v>12</v>
      </c>
      <c r="L557" s="2">
        <v>465492</v>
      </c>
      <c r="M557" s="2">
        <v>465502</v>
      </c>
      <c r="U557" s="73"/>
      <c r="V557" s="74"/>
    </row>
    <row r="558" spans="1:23" x14ac:dyDescent="0.2">
      <c r="A558" s="20">
        <v>36846</v>
      </c>
      <c r="B558" s="19">
        <f t="shared" si="58"/>
        <v>4</v>
      </c>
      <c r="C558" s="93">
        <f t="shared" si="56"/>
        <v>0</v>
      </c>
      <c r="E558" s="23">
        <f t="shared" si="59"/>
        <v>3</v>
      </c>
      <c r="F558" s="3">
        <v>0</v>
      </c>
      <c r="G558" s="14">
        <v>10.01</v>
      </c>
      <c r="H558" s="14">
        <v>15.61</v>
      </c>
      <c r="I558" s="1">
        <v>6</v>
      </c>
      <c r="J558" s="4">
        <f t="shared" si="57"/>
        <v>0</v>
      </c>
      <c r="U558" s="73"/>
      <c r="V558" s="74"/>
    </row>
    <row r="559" spans="1:23" x14ac:dyDescent="0.2">
      <c r="A559" s="20">
        <v>36846</v>
      </c>
      <c r="B559" s="19">
        <f t="shared" si="58"/>
        <v>5</v>
      </c>
      <c r="C559" s="93">
        <f t="shared" si="56"/>
        <v>0</v>
      </c>
      <c r="E559" s="23">
        <f t="shared" si="59"/>
        <v>4</v>
      </c>
      <c r="F559" s="3">
        <v>0</v>
      </c>
      <c r="G559" s="14">
        <v>10.5</v>
      </c>
      <c r="H559" s="14">
        <v>17.8</v>
      </c>
      <c r="I559" s="1">
        <v>6</v>
      </c>
      <c r="J559" s="4">
        <f t="shared" si="57"/>
        <v>0</v>
      </c>
      <c r="U559" s="73"/>
      <c r="V559" s="74"/>
    </row>
    <row r="560" spans="1:23" x14ac:dyDescent="0.2">
      <c r="A560" s="20">
        <v>36846</v>
      </c>
      <c r="B560" s="19">
        <f t="shared" si="58"/>
        <v>6</v>
      </c>
      <c r="C560" s="93">
        <f t="shared" si="56"/>
        <v>0</v>
      </c>
      <c r="E560" s="23">
        <f t="shared" si="59"/>
        <v>5</v>
      </c>
      <c r="F560" s="3">
        <v>0</v>
      </c>
      <c r="G560" s="14">
        <v>15</v>
      </c>
      <c r="H560" s="14">
        <v>54.75</v>
      </c>
      <c r="I560" s="1">
        <v>6</v>
      </c>
      <c r="J560" s="4">
        <f t="shared" si="57"/>
        <v>0</v>
      </c>
      <c r="U560" s="73"/>
      <c r="V560" s="74"/>
    </row>
    <row r="561" spans="1:22" x14ac:dyDescent="0.2">
      <c r="A561" s="20">
        <v>36846</v>
      </c>
      <c r="B561" s="19">
        <f t="shared" si="58"/>
        <v>7</v>
      </c>
      <c r="C561" s="93">
        <f t="shared" si="56"/>
        <v>0</v>
      </c>
      <c r="E561" s="23">
        <f t="shared" si="59"/>
        <v>6</v>
      </c>
      <c r="F561" s="3">
        <v>0</v>
      </c>
      <c r="G561" s="14">
        <v>40</v>
      </c>
      <c r="H561" s="14">
        <v>61.6</v>
      </c>
      <c r="I561" s="1">
        <v>6</v>
      </c>
      <c r="J561" s="4">
        <f t="shared" si="57"/>
        <v>0</v>
      </c>
      <c r="U561" s="73"/>
      <c r="V561" s="74"/>
    </row>
    <row r="562" spans="1:22" x14ac:dyDescent="0.2">
      <c r="A562" s="20">
        <v>36846</v>
      </c>
      <c r="B562" s="19">
        <f t="shared" si="58"/>
        <v>8</v>
      </c>
      <c r="C562" s="93">
        <f t="shared" si="56"/>
        <v>0</v>
      </c>
      <c r="E562" s="23">
        <f t="shared" si="59"/>
        <v>7</v>
      </c>
      <c r="F562" s="3">
        <v>0</v>
      </c>
      <c r="G562" s="14">
        <v>44.3</v>
      </c>
      <c r="H562" s="14">
        <v>58.9</v>
      </c>
      <c r="I562" s="1">
        <v>6</v>
      </c>
      <c r="J562" s="4">
        <f t="shared" si="57"/>
        <v>0</v>
      </c>
      <c r="U562" s="73"/>
      <c r="V562" s="74"/>
    </row>
    <row r="563" spans="1:22" x14ac:dyDescent="0.2">
      <c r="A563" s="20">
        <v>36846</v>
      </c>
      <c r="B563" s="19">
        <f t="shared" si="58"/>
        <v>9</v>
      </c>
      <c r="C563" s="93">
        <f t="shared" si="56"/>
        <v>0</v>
      </c>
      <c r="E563" s="23">
        <f t="shared" si="59"/>
        <v>8</v>
      </c>
      <c r="F563" s="3">
        <v>0</v>
      </c>
      <c r="G563" s="14">
        <v>49.83</v>
      </c>
      <c r="H563" s="14">
        <v>54.41</v>
      </c>
      <c r="I563" s="1">
        <v>6</v>
      </c>
      <c r="J563" s="4">
        <f t="shared" si="57"/>
        <v>0</v>
      </c>
      <c r="U563" s="73"/>
      <c r="V563" s="74"/>
    </row>
    <row r="564" spans="1:22" x14ac:dyDescent="0.2">
      <c r="A564" s="20">
        <v>36846</v>
      </c>
      <c r="B564" s="19">
        <f t="shared" si="58"/>
        <v>10</v>
      </c>
      <c r="C564" s="93">
        <f t="shared" si="56"/>
        <v>0</v>
      </c>
      <c r="E564" s="23">
        <f t="shared" si="59"/>
        <v>9</v>
      </c>
      <c r="F564" s="3">
        <v>0</v>
      </c>
      <c r="G564" s="14">
        <v>38</v>
      </c>
      <c r="H564" s="14">
        <v>47.06</v>
      </c>
      <c r="I564" s="1">
        <v>6</v>
      </c>
      <c r="J564" s="4">
        <f t="shared" si="57"/>
        <v>0</v>
      </c>
      <c r="U564" s="73"/>
      <c r="V564" s="74"/>
    </row>
    <row r="565" spans="1:22" x14ac:dyDescent="0.2">
      <c r="A565" s="20">
        <v>36846</v>
      </c>
      <c r="B565" s="19">
        <f t="shared" si="58"/>
        <v>11</v>
      </c>
      <c r="C565" s="93">
        <f t="shared" si="56"/>
        <v>0</v>
      </c>
      <c r="E565" s="23">
        <f t="shared" si="59"/>
        <v>10</v>
      </c>
      <c r="F565" s="3">
        <v>0</v>
      </c>
      <c r="G565" s="14">
        <v>24.79</v>
      </c>
      <c r="H565" s="14">
        <v>33.020000000000003</v>
      </c>
      <c r="I565" s="1">
        <v>6</v>
      </c>
      <c r="J565" s="4">
        <f t="shared" si="57"/>
        <v>0</v>
      </c>
      <c r="U565" s="73"/>
      <c r="V565" s="74"/>
    </row>
    <row r="566" spans="1:22" x14ac:dyDescent="0.2">
      <c r="A566" s="20">
        <v>36846</v>
      </c>
      <c r="B566" s="19">
        <f t="shared" si="58"/>
        <v>12</v>
      </c>
      <c r="C566" s="93">
        <f t="shared" si="56"/>
        <v>0</v>
      </c>
      <c r="E566" s="23">
        <f t="shared" si="59"/>
        <v>11</v>
      </c>
      <c r="F566" s="3">
        <v>0</v>
      </c>
      <c r="G566" s="14">
        <v>62.12</v>
      </c>
      <c r="H566" s="14">
        <v>29.5</v>
      </c>
      <c r="I566" s="1">
        <v>6</v>
      </c>
      <c r="J566" s="4">
        <f t="shared" si="57"/>
        <v>0</v>
      </c>
      <c r="U566" s="73"/>
      <c r="V566" s="74"/>
    </row>
    <row r="567" spans="1:22" x14ac:dyDescent="0.2">
      <c r="A567" s="20">
        <v>36846</v>
      </c>
      <c r="B567" s="19">
        <f t="shared" si="58"/>
        <v>13</v>
      </c>
      <c r="C567" s="93">
        <f t="shared" si="56"/>
        <v>0</v>
      </c>
      <c r="E567" s="23">
        <f t="shared" si="59"/>
        <v>12</v>
      </c>
      <c r="F567" s="3">
        <v>0</v>
      </c>
      <c r="G567" s="14">
        <v>34.31</v>
      </c>
      <c r="H567" s="14">
        <v>38.26</v>
      </c>
      <c r="I567" s="1">
        <v>6</v>
      </c>
      <c r="J567" s="4">
        <f t="shared" si="57"/>
        <v>0</v>
      </c>
      <c r="U567" s="73"/>
      <c r="V567" s="74"/>
    </row>
    <row r="568" spans="1:22" x14ac:dyDescent="0.2">
      <c r="A568" s="20">
        <v>36846</v>
      </c>
      <c r="B568" s="19">
        <f t="shared" si="58"/>
        <v>14</v>
      </c>
      <c r="C568" s="93">
        <f t="shared" si="56"/>
        <v>0</v>
      </c>
      <c r="E568" s="23">
        <f t="shared" si="59"/>
        <v>13</v>
      </c>
      <c r="F568" s="3">
        <v>0</v>
      </c>
      <c r="G568" s="14">
        <v>30</v>
      </c>
      <c r="H568" s="14">
        <v>47.88</v>
      </c>
      <c r="I568" s="1">
        <v>6</v>
      </c>
      <c r="J568" s="4">
        <f t="shared" si="57"/>
        <v>0</v>
      </c>
      <c r="U568" s="73"/>
      <c r="V568" s="74"/>
    </row>
    <row r="569" spans="1:22" x14ac:dyDescent="0.2">
      <c r="A569" s="20">
        <v>36846</v>
      </c>
      <c r="B569" s="19">
        <f t="shared" si="58"/>
        <v>15</v>
      </c>
      <c r="C569" s="93">
        <f t="shared" si="56"/>
        <v>0</v>
      </c>
      <c r="E569" s="23">
        <f t="shared" si="59"/>
        <v>14</v>
      </c>
      <c r="F569" s="3">
        <v>0</v>
      </c>
      <c r="G569" s="14">
        <v>36</v>
      </c>
      <c r="H569" s="14">
        <v>31.12</v>
      </c>
      <c r="I569" s="1">
        <v>6</v>
      </c>
      <c r="J569" s="4">
        <f t="shared" si="57"/>
        <v>0</v>
      </c>
      <c r="U569" s="73"/>
      <c r="V569" s="74"/>
    </row>
    <row r="570" spans="1:22" x14ac:dyDescent="0.2">
      <c r="A570" s="20">
        <v>36846</v>
      </c>
      <c r="B570" s="19">
        <f t="shared" si="58"/>
        <v>16</v>
      </c>
      <c r="C570" s="93">
        <f t="shared" si="56"/>
        <v>0</v>
      </c>
      <c r="E570" s="23">
        <f t="shared" si="59"/>
        <v>15</v>
      </c>
      <c r="F570" s="3">
        <v>0</v>
      </c>
      <c r="G570" s="14">
        <v>53.81</v>
      </c>
      <c r="H570" s="14">
        <v>19.96</v>
      </c>
      <c r="I570" s="1">
        <v>6</v>
      </c>
      <c r="J570" s="4">
        <f t="shared" si="57"/>
        <v>0</v>
      </c>
      <c r="U570" s="73"/>
      <c r="V570" s="74"/>
    </row>
    <row r="571" spans="1:22" x14ac:dyDescent="0.2">
      <c r="A571" s="20">
        <v>36846</v>
      </c>
      <c r="B571" s="19">
        <f t="shared" si="58"/>
        <v>17</v>
      </c>
      <c r="C571" s="93">
        <f t="shared" si="56"/>
        <v>0</v>
      </c>
      <c r="E571" s="23">
        <f t="shared" si="59"/>
        <v>16</v>
      </c>
      <c r="F571" s="3">
        <v>0</v>
      </c>
      <c r="G571" s="14">
        <v>94.06</v>
      </c>
      <c r="H571" s="14">
        <v>44.12</v>
      </c>
      <c r="I571" s="1">
        <v>6</v>
      </c>
      <c r="J571" s="4">
        <f t="shared" si="57"/>
        <v>0</v>
      </c>
      <c r="U571" s="73"/>
      <c r="V571" s="74"/>
    </row>
    <row r="572" spans="1:22" x14ac:dyDescent="0.2">
      <c r="A572" s="20">
        <v>36846</v>
      </c>
      <c r="B572" s="19">
        <f t="shared" si="58"/>
        <v>18</v>
      </c>
      <c r="C572" s="93">
        <f t="shared" si="56"/>
        <v>200</v>
      </c>
      <c r="E572" s="23">
        <f t="shared" si="59"/>
        <v>17</v>
      </c>
      <c r="F572" s="3">
        <v>400</v>
      </c>
      <c r="G572" s="14">
        <v>95.94</v>
      </c>
      <c r="H572" s="14">
        <v>84.2</v>
      </c>
      <c r="I572" s="1">
        <v>6</v>
      </c>
      <c r="J572" s="4">
        <f t="shared" si="57"/>
        <v>-7095.9999999999982</v>
      </c>
      <c r="U572" s="73"/>
      <c r="V572" s="74"/>
    </row>
    <row r="573" spans="1:22" x14ac:dyDescent="0.2">
      <c r="A573" s="20">
        <v>36846</v>
      </c>
      <c r="B573" s="19">
        <f t="shared" si="58"/>
        <v>19</v>
      </c>
      <c r="C573" s="93">
        <f t="shared" si="56"/>
        <v>200</v>
      </c>
      <c r="E573" s="23">
        <f t="shared" si="59"/>
        <v>18</v>
      </c>
      <c r="F573" s="3">
        <v>400</v>
      </c>
      <c r="G573" s="14">
        <v>58.85</v>
      </c>
      <c r="H573" s="14">
        <v>69.069999999999993</v>
      </c>
      <c r="I573" s="1">
        <v>6</v>
      </c>
      <c r="J573" s="4">
        <f t="shared" si="57"/>
        <v>1687.9999999999968</v>
      </c>
      <c r="U573" s="73"/>
      <c r="V573" s="74"/>
    </row>
    <row r="574" spans="1:22" x14ac:dyDescent="0.2">
      <c r="A574" s="20">
        <v>36846</v>
      </c>
      <c r="B574" s="19">
        <f t="shared" si="58"/>
        <v>20</v>
      </c>
      <c r="C574" s="93">
        <f t="shared" si="56"/>
        <v>200</v>
      </c>
      <c r="E574" s="23">
        <f t="shared" si="59"/>
        <v>19</v>
      </c>
      <c r="F574" s="3">
        <v>400</v>
      </c>
      <c r="G574" s="14">
        <v>51.02</v>
      </c>
      <c r="H574" s="14">
        <v>64.05</v>
      </c>
      <c r="I574" s="1">
        <v>6</v>
      </c>
      <c r="J574" s="4">
        <f t="shared" si="57"/>
        <v>2811.9999999999977</v>
      </c>
      <c r="U574" s="73"/>
      <c r="V574" s="74"/>
    </row>
    <row r="575" spans="1:22" x14ac:dyDescent="0.2">
      <c r="A575" s="20">
        <v>36846</v>
      </c>
      <c r="B575" s="19">
        <f t="shared" si="58"/>
        <v>21</v>
      </c>
      <c r="C575" s="93">
        <f t="shared" si="56"/>
        <v>0</v>
      </c>
      <c r="E575" s="23">
        <f t="shared" si="59"/>
        <v>20</v>
      </c>
      <c r="F575" s="3">
        <v>0</v>
      </c>
      <c r="G575" s="14">
        <v>32.76</v>
      </c>
      <c r="H575" s="14">
        <v>63.63</v>
      </c>
      <c r="I575" s="1">
        <v>6</v>
      </c>
      <c r="J575" s="4">
        <f t="shared" si="57"/>
        <v>0</v>
      </c>
      <c r="U575" s="73"/>
      <c r="V575" s="74"/>
    </row>
    <row r="576" spans="1:22" x14ac:dyDescent="0.2">
      <c r="A576" s="20">
        <v>36846</v>
      </c>
      <c r="B576" s="19">
        <f>B575+1</f>
        <v>22</v>
      </c>
      <c r="C576" s="93">
        <f t="shared" si="56"/>
        <v>0</v>
      </c>
      <c r="E576" s="23">
        <f>E575+1</f>
        <v>21</v>
      </c>
      <c r="F576" s="3">
        <v>0</v>
      </c>
      <c r="G576" s="14">
        <v>50.12</v>
      </c>
      <c r="H576" s="14">
        <v>33.020000000000003</v>
      </c>
      <c r="I576" s="1">
        <v>6</v>
      </c>
      <c r="J576" s="4">
        <f t="shared" si="57"/>
        <v>0</v>
      </c>
      <c r="U576" s="73"/>
      <c r="V576" s="74"/>
    </row>
    <row r="577" spans="1:23" x14ac:dyDescent="0.2">
      <c r="A577" s="20">
        <v>36846</v>
      </c>
      <c r="B577" s="19">
        <f>B576+1</f>
        <v>23</v>
      </c>
      <c r="C577" s="93">
        <f t="shared" si="56"/>
        <v>0</v>
      </c>
      <c r="E577" s="23">
        <f>E576+1</f>
        <v>22</v>
      </c>
      <c r="F577" s="3">
        <v>0</v>
      </c>
      <c r="G577" s="14">
        <v>17.11</v>
      </c>
      <c r="H577" s="14">
        <v>19.23</v>
      </c>
      <c r="I577" s="1">
        <v>6</v>
      </c>
      <c r="J577" s="4">
        <f t="shared" si="57"/>
        <v>0</v>
      </c>
      <c r="U577" s="73"/>
      <c r="V577" s="74"/>
    </row>
    <row r="578" spans="1:23" x14ac:dyDescent="0.2">
      <c r="A578" s="20">
        <v>36846</v>
      </c>
      <c r="B578" s="19">
        <f>B577+1</f>
        <v>24</v>
      </c>
      <c r="C578" s="93">
        <f t="shared" si="56"/>
        <v>0</v>
      </c>
      <c r="E578" s="23">
        <f>E577+1</f>
        <v>23</v>
      </c>
      <c r="F578" s="3">
        <v>0</v>
      </c>
      <c r="G578" s="14">
        <v>23.43</v>
      </c>
      <c r="H578" s="14">
        <v>15.24</v>
      </c>
      <c r="I578" s="1">
        <v>6</v>
      </c>
      <c r="J578" s="4">
        <f t="shared" si="57"/>
        <v>0</v>
      </c>
      <c r="U578" s="73"/>
      <c r="V578" s="74"/>
    </row>
    <row r="579" spans="1:23" x14ac:dyDescent="0.2">
      <c r="I579" s="3" t="s">
        <v>5</v>
      </c>
      <c r="J579" s="47">
        <f>SUM(J555:J578)</f>
        <v>441.99999999999591</v>
      </c>
      <c r="U579" s="73"/>
      <c r="V579" s="74"/>
    </row>
    <row r="580" spans="1:23" s="6" customFormat="1" ht="13.5" thickBot="1" x14ac:dyDescent="0.25">
      <c r="A580" s="7"/>
      <c r="B580" s="21"/>
      <c r="C580" s="94"/>
      <c r="D580" s="90"/>
      <c r="E580" s="22"/>
      <c r="F580" s="8"/>
      <c r="G580" s="15"/>
      <c r="H580" s="15"/>
      <c r="I580" s="7"/>
      <c r="J580" s="51"/>
      <c r="K580" s="112"/>
      <c r="L580" s="9"/>
      <c r="M580" s="9"/>
      <c r="N580" s="9"/>
      <c r="O580" s="39"/>
      <c r="P580" s="42"/>
      <c r="Q580" s="22"/>
      <c r="R580" s="7"/>
      <c r="S580" s="7"/>
      <c r="T580" s="51"/>
      <c r="U580" s="72"/>
      <c r="V580" s="76"/>
      <c r="W580" s="7"/>
    </row>
    <row r="581" spans="1:23" x14ac:dyDescent="0.2">
      <c r="G581" s="33"/>
      <c r="H581" s="33"/>
      <c r="I581" s="18"/>
      <c r="L581" s="17" t="s">
        <v>7</v>
      </c>
      <c r="M581" s="17" t="s">
        <v>8</v>
      </c>
      <c r="N581" s="17"/>
      <c r="O581" s="37"/>
      <c r="U581" s="73"/>
      <c r="V581" s="74"/>
    </row>
    <row r="582" spans="1:23" x14ac:dyDescent="0.2">
      <c r="A582" s="20"/>
      <c r="F582" s="3" t="s">
        <v>7</v>
      </c>
      <c r="G582" s="33">
        <v>461668</v>
      </c>
      <c r="H582" s="33">
        <v>461672</v>
      </c>
      <c r="I582" s="18">
        <v>461676</v>
      </c>
      <c r="J582" s="50"/>
      <c r="U582" s="73"/>
      <c r="V582" s="74"/>
    </row>
    <row r="583" spans="1:23" x14ac:dyDescent="0.2">
      <c r="A583" s="20"/>
      <c r="F583" s="3" t="s">
        <v>8</v>
      </c>
      <c r="G583" s="33">
        <v>461671</v>
      </c>
      <c r="H583" s="33">
        <v>461673</v>
      </c>
      <c r="I583" s="18">
        <v>461677</v>
      </c>
      <c r="J583" s="50"/>
      <c r="K583" s="111" t="s">
        <v>9</v>
      </c>
      <c r="L583" s="2">
        <v>461678</v>
      </c>
      <c r="M583" s="2">
        <v>461683</v>
      </c>
      <c r="P583" s="42">
        <v>14</v>
      </c>
      <c r="Q583" s="10">
        <v>500</v>
      </c>
      <c r="T583" s="53" t="e">
        <f>#REF!*Q583</f>
        <v>#REF!</v>
      </c>
      <c r="U583" s="73"/>
      <c r="V583" s="74"/>
    </row>
    <row r="584" spans="1:23" x14ac:dyDescent="0.2">
      <c r="A584" s="20">
        <v>36847</v>
      </c>
      <c r="B584" s="19">
        <v>1</v>
      </c>
      <c r="C584" s="93">
        <f t="shared" ref="C584:C607" si="60">F584/2</f>
        <v>0</v>
      </c>
      <c r="E584" s="10">
        <v>0</v>
      </c>
      <c r="F584" s="3">
        <v>0</v>
      </c>
      <c r="G584" s="14">
        <v>6</v>
      </c>
      <c r="H584" s="14">
        <v>14.22</v>
      </c>
      <c r="I584" s="1">
        <v>6</v>
      </c>
      <c r="J584" s="4">
        <f t="shared" ref="J584:J607" si="61">IF(G584&gt;0,(H584-G584-I584)*F584,(H584+(-G584)-I584)*F584)</f>
        <v>0</v>
      </c>
      <c r="K584" s="111" t="s">
        <v>10</v>
      </c>
      <c r="L584" s="2">
        <v>461684</v>
      </c>
      <c r="M584" s="2">
        <v>461685</v>
      </c>
      <c r="P584" s="42">
        <v>15</v>
      </c>
      <c r="Q584" s="10">
        <v>500</v>
      </c>
      <c r="T584" s="53" t="e">
        <f>#REF!*Q584</f>
        <v>#REF!</v>
      </c>
      <c r="U584" s="73"/>
      <c r="V584" s="74"/>
    </row>
    <row r="585" spans="1:23" x14ac:dyDescent="0.2">
      <c r="A585" s="20">
        <v>36847</v>
      </c>
      <c r="B585" s="19">
        <f>B584+1</f>
        <v>2</v>
      </c>
      <c r="C585" s="93">
        <f t="shared" si="60"/>
        <v>0</v>
      </c>
      <c r="E585" s="23">
        <f>E584+1</f>
        <v>1</v>
      </c>
      <c r="F585" s="3">
        <v>0</v>
      </c>
      <c r="G585" s="14">
        <v>7</v>
      </c>
      <c r="H585" s="14">
        <v>13.88</v>
      </c>
      <c r="I585" s="1">
        <v>6</v>
      </c>
      <c r="J585" s="4">
        <f t="shared" si="61"/>
        <v>0</v>
      </c>
      <c r="K585" s="111" t="s">
        <v>11</v>
      </c>
      <c r="L585" s="2">
        <v>461686</v>
      </c>
      <c r="M585" s="2">
        <v>461688</v>
      </c>
      <c r="P585" s="42">
        <v>16</v>
      </c>
      <c r="Q585" s="10">
        <v>500</v>
      </c>
      <c r="T585" s="53" t="e">
        <f>#REF!*Q585</f>
        <v>#REF!</v>
      </c>
      <c r="U585" s="73"/>
      <c r="V585" s="74"/>
    </row>
    <row r="586" spans="1:23" x14ac:dyDescent="0.2">
      <c r="A586" s="20">
        <v>36847</v>
      </c>
      <c r="B586" s="19">
        <f t="shared" ref="B586:B604" si="62">B585+1</f>
        <v>3</v>
      </c>
      <c r="C586" s="93">
        <f t="shared" si="60"/>
        <v>150</v>
      </c>
      <c r="E586" s="23">
        <f t="shared" ref="E586:E604" si="63">E585+1</f>
        <v>2</v>
      </c>
      <c r="F586" s="3">
        <v>300</v>
      </c>
      <c r="G586" s="14">
        <v>8.16</v>
      </c>
      <c r="H586" s="14">
        <v>13.16</v>
      </c>
      <c r="I586" s="1">
        <v>6</v>
      </c>
      <c r="J586" s="4">
        <f t="shared" si="61"/>
        <v>-300</v>
      </c>
      <c r="K586" s="111" t="s">
        <v>12</v>
      </c>
      <c r="L586" s="2">
        <v>461690</v>
      </c>
      <c r="M586" s="2">
        <v>461691</v>
      </c>
      <c r="P586" s="42">
        <v>17</v>
      </c>
      <c r="Q586" s="10">
        <v>500</v>
      </c>
      <c r="T586" s="53" t="e">
        <f>#REF!*Q586</f>
        <v>#REF!</v>
      </c>
      <c r="U586" s="73"/>
      <c r="V586" s="74"/>
    </row>
    <row r="587" spans="1:23" x14ac:dyDescent="0.2">
      <c r="A587" s="20">
        <v>36847</v>
      </c>
      <c r="B587" s="19">
        <f t="shared" si="62"/>
        <v>4</v>
      </c>
      <c r="C587" s="93">
        <f t="shared" si="60"/>
        <v>275</v>
      </c>
      <c r="E587" s="23">
        <f t="shared" si="63"/>
        <v>3</v>
      </c>
      <c r="F587" s="3">
        <v>550</v>
      </c>
      <c r="G587" s="14">
        <v>6.16</v>
      </c>
      <c r="H587" s="14">
        <v>13.42</v>
      </c>
      <c r="I587" s="1">
        <v>6</v>
      </c>
      <c r="J587" s="4">
        <f t="shared" si="61"/>
        <v>692.99999999999989</v>
      </c>
      <c r="T587" s="53" t="e">
        <f>SUM(T583:T586)</f>
        <v>#REF!</v>
      </c>
      <c r="U587" s="73"/>
      <c r="V587" s="74"/>
    </row>
    <row r="588" spans="1:23" x14ac:dyDescent="0.2">
      <c r="A588" s="20">
        <v>36847</v>
      </c>
      <c r="B588" s="19">
        <f t="shared" si="62"/>
        <v>5</v>
      </c>
      <c r="C588" s="93">
        <f t="shared" si="60"/>
        <v>150</v>
      </c>
      <c r="E588" s="23">
        <f t="shared" si="63"/>
        <v>4</v>
      </c>
      <c r="F588" s="3">
        <v>300</v>
      </c>
      <c r="G588" s="14">
        <v>9.6199999999999992</v>
      </c>
      <c r="H588" s="14">
        <v>14.03</v>
      </c>
      <c r="I588" s="1">
        <v>6</v>
      </c>
      <c r="J588" s="4">
        <f t="shared" si="61"/>
        <v>-476.99999999999994</v>
      </c>
      <c r="R588" s="1" t="s">
        <v>23</v>
      </c>
      <c r="U588" s="73"/>
      <c r="V588" s="74"/>
    </row>
    <row r="589" spans="1:23" x14ac:dyDescent="0.2">
      <c r="A589" s="20">
        <v>36847</v>
      </c>
      <c r="B589" s="19">
        <f t="shared" si="62"/>
        <v>6</v>
      </c>
      <c r="C589" s="93">
        <f t="shared" si="60"/>
        <v>100</v>
      </c>
      <c r="E589" s="23">
        <f t="shared" si="63"/>
        <v>5</v>
      </c>
      <c r="F589" s="3">
        <v>200</v>
      </c>
      <c r="G589" s="14">
        <v>15.18</v>
      </c>
      <c r="H589" s="14">
        <v>16.98</v>
      </c>
      <c r="I589" s="1">
        <v>6</v>
      </c>
      <c r="J589" s="4">
        <f t="shared" si="61"/>
        <v>-839.99999999999989</v>
      </c>
      <c r="U589" s="73"/>
      <c r="V589" s="74"/>
    </row>
    <row r="590" spans="1:23" x14ac:dyDescent="0.2">
      <c r="A590" s="20">
        <v>36847</v>
      </c>
      <c r="B590" s="19">
        <f t="shared" si="62"/>
        <v>7</v>
      </c>
      <c r="C590" s="93">
        <f t="shared" si="60"/>
        <v>0</v>
      </c>
      <c r="E590" s="23">
        <f t="shared" si="63"/>
        <v>6</v>
      </c>
      <c r="H590" s="14">
        <v>44.16</v>
      </c>
      <c r="I590" s="1">
        <v>6</v>
      </c>
      <c r="J590" s="4">
        <f t="shared" si="61"/>
        <v>0</v>
      </c>
      <c r="U590" s="73"/>
      <c r="V590" s="74"/>
    </row>
    <row r="591" spans="1:23" x14ac:dyDescent="0.2">
      <c r="A591" s="20">
        <v>36847</v>
      </c>
      <c r="B591" s="19">
        <f t="shared" si="62"/>
        <v>8</v>
      </c>
      <c r="C591" s="93">
        <f t="shared" si="60"/>
        <v>0</v>
      </c>
      <c r="E591" s="23">
        <f t="shared" si="63"/>
        <v>7</v>
      </c>
      <c r="H591" s="14">
        <v>40.380000000000003</v>
      </c>
      <c r="I591" s="1">
        <v>6</v>
      </c>
      <c r="J591" s="4">
        <f t="shared" si="61"/>
        <v>0</v>
      </c>
      <c r="U591" s="73"/>
      <c r="V591" s="74"/>
    </row>
    <row r="592" spans="1:23" x14ac:dyDescent="0.2">
      <c r="A592" s="20">
        <v>36847</v>
      </c>
      <c r="B592" s="19">
        <f t="shared" si="62"/>
        <v>9</v>
      </c>
      <c r="C592" s="93">
        <f t="shared" si="60"/>
        <v>0</v>
      </c>
      <c r="E592" s="23">
        <f t="shared" si="63"/>
        <v>8</v>
      </c>
      <c r="H592" s="14">
        <v>17.88</v>
      </c>
      <c r="I592" s="1">
        <v>6</v>
      </c>
      <c r="J592" s="4">
        <f t="shared" si="61"/>
        <v>0</v>
      </c>
      <c r="U592" s="73"/>
      <c r="V592" s="74"/>
    </row>
    <row r="593" spans="1:22" x14ac:dyDescent="0.2">
      <c r="A593" s="20">
        <v>36847</v>
      </c>
      <c r="B593" s="19">
        <f t="shared" si="62"/>
        <v>10</v>
      </c>
      <c r="C593" s="93">
        <f t="shared" si="60"/>
        <v>0</v>
      </c>
      <c r="E593" s="23">
        <f t="shared" si="63"/>
        <v>9</v>
      </c>
      <c r="H593" s="14">
        <v>20.52</v>
      </c>
      <c r="I593" s="1">
        <v>6</v>
      </c>
      <c r="J593" s="4">
        <f t="shared" si="61"/>
        <v>0</v>
      </c>
      <c r="U593" s="73"/>
      <c r="V593" s="74"/>
    </row>
    <row r="594" spans="1:22" x14ac:dyDescent="0.2">
      <c r="A594" s="20">
        <v>36847</v>
      </c>
      <c r="B594" s="19">
        <f t="shared" si="62"/>
        <v>11</v>
      </c>
      <c r="C594" s="93">
        <f t="shared" si="60"/>
        <v>0</v>
      </c>
      <c r="E594" s="23">
        <f t="shared" si="63"/>
        <v>10</v>
      </c>
      <c r="H594" s="14">
        <v>41.3</v>
      </c>
      <c r="I594" s="1">
        <v>6</v>
      </c>
      <c r="J594" s="4">
        <f t="shared" si="61"/>
        <v>0</v>
      </c>
      <c r="U594" s="73"/>
      <c r="V594" s="74"/>
    </row>
    <row r="595" spans="1:22" x14ac:dyDescent="0.2">
      <c r="A595" s="20">
        <v>36847</v>
      </c>
      <c r="B595" s="19">
        <f t="shared" si="62"/>
        <v>12</v>
      </c>
      <c r="C595" s="93">
        <f t="shared" si="60"/>
        <v>0</v>
      </c>
      <c r="E595" s="23">
        <f t="shared" si="63"/>
        <v>11</v>
      </c>
      <c r="H595" s="14">
        <v>19.07</v>
      </c>
      <c r="I595" s="1">
        <v>6</v>
      </c>
      <c r="J595" s="4">
        <f t="shared" si="61"/>
        <v>0</v>
      </c>
      <c r="U595" s="73"/>
      <c r="V595" s="74"/>
    </row>
    <row r="596" spans="1:22" x14ac:dyDescent="0.2">
      <c r="A596" s="20">
        <v>36847</v>
      </c>
      <c r="B596" s="19">
        <f t="shared" si="62"/>
        <v>13</v>
      </c>
      <c r="C596" s="93">
        <f t="shared" si="60"/>
        <v>0</v>
      </c>
      <c r="E596" s="23">
        <f t="shared" si="63"/>
        <v>12</v>
      </c>
      <c r="H596" s="14">
        <v>44.75</v>
      </c>
      <c r="I596" s="1">
        <v>6</v>
      </c>
      <c r="J596" s="4">
        <f t="shared" si="61"/>
        <v>0</v>
      </c>
      <c r="U596" s="73"/>
      <c r="V596" s="74"/>
    </row>
    <row r="597" spans="1:22" x14ac:dyDescent="0.2">
      <c r="A597" s="20">
        <v>36847</v>
      </c>
      <c r="B597" s="19">
        <f t="shared" si="62"/>
        <v>14</v>
      </c>
      <c r="C597" s="93">
        <f t="shared" si="60"/>
        <v>0</v>
      </c>
      <c r="E597" s="23">
        <f t="shared" si="63"/>
        <v>13</v>
      </c>
      <c r="H597" s="14">
        <v>55.88</v>
      </c>
      <c r="I597" s="1">
        <v>6</v>
      </c>
      <c r="J597" s="4">
        <f t="shared" si="61"/>
        <v>0</v>
      </c>
      <c r="U597" s="73"/>
      <c r="V597" s="74"/>
    </row>
    <row r="598" spans="1:22" x14ac:dyDescent="0.2">
      <c r="A598" s="20">
        <v>36847</v>
      </c>
      <c r="B598" s="19">
        <f t="shared" si="62"/>
        <v>15</v>
      </c>
      <c r="C598" s="93">
        <f t="shared" si="60"/>
        <v>0</v>
      </c>
      <c r="E598" s="23">
        <f t="shared" si="63"/>
        <v>14</v>
      </c>
      <c r="H598" s="14">
        <v>19.97</v>
      </c>
      <c r="I598" s="1">
        <v>6</v>
      </c>
      <c r="J598" s="4">
        <f t="shared" si="61"/>
        <v>0</v>
      </c>
      <c r="U598" s="73"/>
      <c r="V598" s="74"/>
    </row>
    <row r="599" spans="1:22" x14ac:dyDescent="0.2">
      <c r="A599" s="20">
        <v>36847</v>
      </c>
      <c r="B599" s="19">
        <f t="shared" si="62"/>
        <v>16</v>
      </c>
      <c r="C599" s="93">
        <f t="shared" si="60"/>
        <v>0</v>
      </c>
      <c r="E599" s="23">
        <f t="shared" si="63"/>
        <v>15</v>
      </c>
      <c r="H599" s="14">
        <v>29.11</v>
      </c>
      <c r="I599" s="1">
        <v>6</v>
      </c>
      <c r="J599" s="4">
        <f t="shared" si="61"/>
        <v>0</v>
      </c>
      <c r="U599" s="73"/>
      <c r="V599" s="74"/>
    </row>
    <row r="600" spans="1:22" x14ac:dyDescent="0.2">
      <c r="A600" s="20">
        <v>36847</v>
      </c>
      <c r="B600" s="19">
        <f t="shared" si="62"/>
        <v>17</v>
      </c>
      <c r="C600" s="93">
        <f t="shared" si="60"/>
        <v>0</v>
      </c>
      <c r="E600" s="23">
        <f t="shared" si="63"/>
        <v>16</v>
      </c>
      <c r="H600" s="14">
        <v>64.94</v>
      </c>
      <c r="I600" s="1">
        <v>6</v>
      </c>
      <c r="J600" s="4">
        <f t="shared" si="61"/>
        <v>0</v>
      </c>
      <c r="U600" s="73"/>
      <c r="V600" s="74"/>
    </row>
    <row r="601" spans="1:22" x14ac:dyDescent="0.2">
      <c r="A601" s="20">
        <v>36847</v>
      </c>
      <c r="B601" s="19">
        <f t="shared" si="62"/>
        <v>18</v>
      </c>
      <c r="C601" s="93">
        <f t="shared" si="60"/>
        <v>0</v>
      </c>
      <c r="E601" s="23">
        <f t="shared" si="63"/>
        <v>17</v>
      </c>
      <c r="H601" s="14">
        <v>79.38</v>
      </c>
      <c r="I601" s="1">
        <v>6</v>
      </c>
      <c r="J601" s="4">
        <f t="shared" si="61"/>
        <v>0</v>
      </c>
      <c r="U601" s="73"/>
      <c r="V601" s="74"/>
    </row>
    <row r="602" spans="1:22" x14ac:dyDescent="0.2">
      <c r="A602" s="20">
        <v>36847</v>
      </c>
      <c r="B602" s="19">
        <f t="shared" si="62"/>
        <v>19</v>
      </c>
      <c r="C602" s="93">
        <f t="shared" si="60"/>
        <v>0</v>
      </c>
      <c r="E602" s="23">
        <f t="shared" si="63"/>
        <v>18</v>
      </c>
      <c r="H602" s="14">
        <v>62.7</v>
      </c>
      <c r="I602" s="1">
        <v>6</v>
      </c>
      <c r="J602" s="4">
        <f t="shared" si="61"/>
        <v>0</v>
      </c>
      <c r="U602" s="73"/>
      <c r="V602" s="74"/>
    </row>
    <row r="603" spans="1:22" x14ac:dyDescent="0.2">
      <c r="A603" s="20">
        <v>36847</v>
      </c>
      <c r="B603" s="19">
        <f t="shared" si="62"/>
        <v>20</v>
      </c>
      <c r="C603" s="93">
        <f t="shared" si="60"/>
        <v>0</v>
      </c>
      <c r="E603" s="23">
        <f t="shared" si="63"/>
        <v>19</v>
      </c>
      <c r="H603" s="14">
        <v>34.99</v>
      </c>
      <c r="I603" s="1">
        <v>6</v>
      </c>
      <c r="J603" s="4">
        <f t="shared" si="61"/>
        <v>0</v>
      </c>
      <c r="U603" s="73"/>
      <c r="V603" s="74"/>
    </row>
    <row r="604" spans="1:22" x14ac:dyDescent="0.2">
      <c r="A604" s="20">
        <v>36847</v>
      </c>
      <c r="B604" s="19">
        <f t="shared" si="62"/>
        <v>21</v>
      </c>
      <c r="C604" s="93">
        <f t="shared" si="60"/>
        <v>231.5</v>
      </c>
      <c r="E604" s="23">
        <f t="shared" si="63"/>
        <v>20</v>
      </c>
      <c r="F604" s="3">
        <v>463</v>
      </c>
      <c r="G604" s="14">
        <v>44.2</v>
      </c>
      <c r="H604" s="14">
        <v>23.76</v>
      </c>
      <c r="I604" s="1">
        <v>6</v>
      </c>
      <c r="J604" s="4">
        <f t="shared" si="61"/>
        <v>-12241.720000000001</v>
      </c>
      <c r="U604" s="73"/>
      <c r="V604" s="74"/>
    </row>
    <row r="605" spans="1:22" x14ac:dyDescent="0.2">
      <c r="A605" s="20">
        <v>36847</v>
      </c>
      <c r="B605" s="19">
        <f>B604+1</f>
        <v>22</v>
      </c>
      <c r="C605" s="93">
        <f t="shared" si="60"/>
        <v>94</v>
      </c>
      <c r="E605" s="23">
        <f>E604+1</f>
        <v>21</v>
      </c>
      <c r="F605" s="3">
        <v>188</v>
      </c>
      <c r="G605" s="14">
        <v>14.84</v>
      </c>
      <c r="H605" s="14">
        <v>26.04</v>
      </c>
      <c r="I605" s="1">
        <v>6</v>
      </c>
      <c r="J605" s="4">
        <f t="shared" si="61"/>
        <v>977.59999999999991</v>
      </c>
      <c r="U605" s="73"/>
      <c r="V605" s="74"/>
    </row>
    <row r="606" spans="1:22" x14ac:dyDescent="0.2">
      <c r="A606" s="20">
        <v>36847</v>
      </c>
      <c r="B606" s="19">
        <f>B605+1</f>
        <v>23</v>
      </c>
      <c r="C606" s="93">
        <f t="shared" si="60"/>
        <v>0</v>
      </c>
      <c r="E606" s="23">
        <f>E605+1</f>
        <v>22</v>
      </c>
      <c r="F606" s="3">
        <v>0</v>
      </c>
      <c r="G606" s="14">
        <v>22.89</v>
      </c>
      <c r="H606" s="14">
        <v>29.4</v>
      </c>
      <c r="I606" s="1">
        <v>6</v>
      </c>
      <c r="J606" s="4">
        <f t="shared" si="61"/>
        <v>0</v>
      </c>
      <c r="U606" s="73"/>
      <c r="V606" s="74"/>
    </row>
    <row r="607" spans="1:22" x14ac:dyDescent="0.2">
      <c r="A607" s="20">
        <v>36847</v>
      </c>
      <c r="B607" s="19">
        <f>B606+1</f>
        <v>24</v>
      </c>
      <c r="C607" s="93">
        <f t="shared" si="60"/>
        <v>0</v>
      </c>
      <c r="E607" s="23">
        <f>E606+1</f>
        <v>23</v>
      </c>
      <c r="F607" s="3">
        <v>0</v>
      </c>
      <c r="G607" s="14">
        <v>14.99</v>
      </c>
      <c r="H607" s="14">
        <v>19.86</v>
      </c>
      <c r="I607" s="1">
        <v>6</v>
      </c>
      <c r="J607" s="4">
        <f t="shared" si="61"/>
        <v>0</v>
      </c>
      <c r="U607" s="73"/>
      <c r="V607" s="74"/>
    </row>
    <row r="608" spans="1:22" x14ac:dyDescent="0.2">
      <c r="I608" s="3" t="s">
        <v>5</v>
      </c>
      <c r="J608" s="47">
        <f>SUM(J584:J607)</f>
        <v>-12188.12</v>
      </c>
      <c r="U608" s="73"/>
      <c r="V608" s="74"/>
    </row>
    <row r="609" spans="1:23" x14ac:dyDescent="0.2">
      <c r="U609" s="73"/>
      <c r="V609" s="74"/>
    </row>
    <row r="610" spans="1:23" s="6" customFormat="1" ht="13.5" thickBot="1" x14ac:dyDescent="0.25">
      <c r="A610" s="7"/>
      <c r="B610" s="21"/>
      <c r="C610" s="94"/>
      <c r="D610" s="90"/>
      <c r="E610" s="22"/>
      <c r="F610" s="8"/>
      <c r="G610" s="15"/>
      <c r="H610" s="15"/>
      <c r="I610" s="7"/>
      <c r="J610" s="51"/>
      <c r="K610" s="112"/>
      <c r="L610" s="9"/>
      <c r="M610" s="9"/>
      <c r="N610" s="9"/>
      <c r="O610" s="39"/>
      <c r="P610" s="42"/>
      <c r="Q610" s="22"/>
      <c r="R610" s="7"/>
      <c r="S610" s="7"/>
      <c r="T610" s="51"/>
      <c r="U610" s="72"/>
      <c r="V610" s="76"/>
      <c r="W610" s="7"/>
    </row>
    <row r="611" spans="1:23" x14ac:dyDescent="0.2">
      <c r="G611" s="33"/>
      <c r="H611" s="33"/>
      <c r="I611" s="18"/>
      <c r="L611" s="17" t="s">
        <v>7</v>
      </c>
      <c r="M611" s="17" t="s">
        <v>8</v>
      </c>
      <c r="N611" s="17"/>
      <c r="O611" s="37"/>
      <c r="U611" s="73"/>
      <c r="V611" s="74"/>
    </row>
    <row r="612" spans="1:23" x14ac:dyDescent="0.2">
      <c r="A612" s="20"/>
      <c r="F612" s="3" t="s">
        <v>7</v>
      </c>
      <c r="G612" s="33">
        <v>462224</v>
      </c>
      <c r="H612" s="33">
        <v>462226</v>
      </c>
      <c r="I612" s="18">
        <v>462228</v>
      </c>
      <c r="J612" s="50"/>
      <c r="U612" s="73"/>
      <c r="V612" s="74"/>
    </row>
    <row r="613" spans="1:23" x14ac:dyDescent="0.2">
      <c r="A613" s="20"/>
      <c r="F613" s="3" t="s">
        <v>8</v>
      </c>
      <c r="G613" s="33">
        <v>462225</v>
      </c>
      <c r="H613" s="33">
        <v>462227</v>
      </c>
      <c r="I613" s="18">
        <v>462229</v>
      </c>
      <c r="J613" s="50"/>
      <c r="K613" s="111" t="s">
        <v>9</v>
      </c>
      <c r="L613" s="2">
        <v>462230</v>
      </c>
      <c r="M613" s="2">
        <v>462231</v>
      </c>
      <c r="U613" s="73"/>
      <c r="V613" s="74"/>
    </row>
    <row r="614" spans="1:23" x14ac:dyDescent="0.2">
      <c r="A614" s="20">
        <v>36848</v>
      </c>
      <c r="B614" s="19">
        <v>1</v>
      </c>
      <c r="C614" s="93">
        <f t="shared" ref="C614:C637" si="64">F614/2</f>
        <v>0</v>
      </c>
      <c r="E614" s="10">
        <v>0</v>
      </c>
      <c r="H614" s="14">
        <v>16.88</v>
      </c>
      <c r="I614" s="1">
        <v>6</v>
      </c>
      <c r="J614" s="4">
        <f t="shared" ref="J614:J637" si="65">IF(G614&gt;0,(H614-G614-I614)*F614,(H614+(-G614)-I614)*F614)</f>
        <v>0</v>
      </c>
      <c r="K614" s="111" t="s">
        <v>10</v>
      </c>
      <c r="L614" s="2">
        <v>462232</v>
      </c>
      <c r="M614" s="2">
        <v>462233</v>
      </c>
      <c r="U614" s="73"/>
      <c r="V614" s="74"/>
    </row>
    <row r="615" spans="1:23" x14ac:dyDescent="0.2">
      <c r="A615" s="20">
        <v>36848</v>
      </c>
      <c r="B615" s="19">
        <f>B614+1</f>
        <v>2</v>
      </c>
      <c r="C615" s="93">
        <f t="shared" si="64"/>
        <v>0</v>
      </c>
      <c r="E615" s="23">
        <f>E614+1</f>
        <v>1</v>
      </c>
      <c r="H615" s="14">
        <v>15.49</v>
      </c>
      <c r="I615" s="1">
        <v>6</v>
      </c>
      <c r="J615" s="4">
        <f t="shared" si="65"/>
        <v>0</v>
      </c>
      <c r="K615" s="111" t="s">
        <v>11</v>
      </c>
      <c r="L615" s="2">
        <v>462234</v>
      </c>
      <c r="M615" s="2">
        <v>462235</v>
      </c>
      <c r="U615" s="73"/>
      <c r="V615" s="74"/>
    </row>
    <row r="616" spans="1:23" x14ac:dyDescent="0.2">
      <c r="A616" s="20">
        <v>36848</v>
      </c>
      <c r="B616" s="19">
        <f t="shared" ref="B616:B634" si="66">B615+1</f>
        <v>3</v>
      </c>
      <c r="C616" s="93">
        <f t="shared" si="64"/>
        <v>100</v>
      </c>
      <c r="E616" s="23">
        <f t="shared" ref="E616:E634" si="67">E615+1</f>
        <v>2</v>
      </c>
      <c r="F616" s="3">
        <v>200</v>
      </c>
      <c r="G616" s="14">
        <v>8.17</v>
      </c>
      <c r="H616" s="14">
        <v>14.87</v>
      </c>
      <c r="I616" s="1">
        <v>6</v>
      </c>
      <c r="J616" s="4">
        <f t="shared" si="65"/>
        <v>139.99999999999986</v>
      </c>
      <c r="K616" s="111" t="s">
        <v>12</v>
      </c>
      <c r="L616" s="2">
        <v>462236</v>
      </c>
      <c r="M616" s="2">
        <v>462237</v>
      </c>
      <c r="U616" s="73"/>
      <c r="V616" s="74"/>
    </row>
    <row r="617" spans="1:23" x14ac:dyDescent="0.2">
      <c r="A617" s="20">
        <v>36848</v>
      </c>
      <c r="B617" s="19">
        <f t="shared" si="66"/>
        <v>4</v>
      </c>
      <c r="C617" s="93">
        <f t="shared" si="64"/>
        <v>225</v>
      </c>
      <c r="E617" s="23">
        <f t="shared" si="67"/>
        <v>3</v>
      </c>
      <c r="F617" s="3">
        <v>450</v>
      </c>
      <c r="G617" s="14">
        <v>8.15</v>
      </c>
      <c r="H617" s="14">
        <v>14.17</v>
      </c>
      <c r="I617" s="1">
        <v>6</v>
      </c>
      <c r="J617" s="4">
        <f t="shared" si="65"/>
        <v>8.9999999999998082</v>
      </c>
      <c r="U617" s="73"/>
      <c r="V617" s="74"/>
    </row>
    <row r="618" spans="1:23" x14ac:dyDescent="0.2">
      <c r="A618" s="20">
        <v>36848</v>
      </c>
      <c r="B618" s="19">
        <f t="shared" si="66"/>
        <v>5</v>
      </c>
      <c r="C618" s="93">
        <f t="shared" si="64"/>
        <v>0</v>
      </c>
      <c r="E618" s="23">
        <f t="shared" si="67"/>
        <v>4</v>
      </c>
      <c r="H618" s="14">
        <v>14.44</v>
      </c>
      <c r="I618" s="1">
        <v>6</v>
      </c>
      <c r="J618" s="4">
        <f t="shared" si="65"/>
        <v>0</v>
      </c>
      <c r="U618" s="73"/>
      <c r="V618" s="74"/>
    </row>
    <row r="619" spans="1:23" x14ac:dyDescent="0.2">
      <c r="A619" s="20">
        <v>36848</v>
      </c>
      <c r="B619" s="19">
        <f t="shared" si="66"/>
        <v>6</v>
      </c>
      <c r="C619" s="93">
        <f t="shared" si="64"/>
        <v>125</v>
      </c>
      <c r="E619" s="23">
        <f t="shared" si="67"/>
        <v>5</v>
      </c>
      <c r="F619" s="3">
        <v>250</v>
      </c>
      <c r="G619" s="14">
        <v>9.15</v>
      </c>
      <c r="H619" s="14">
        <v>15.17</v>
      </c>
      <c r="I619" s="1">
        <v>6</v>
      </c>
      <c r="J619" s="4">
        <f t="shared" si="65"/>
        <v>4.9999999999998934</v>
      </c>
      <c r="U619" s="73"/>
      <c r="V619" s="74"/>
    </row>
    <row r="620" spans="1:23" x14ac:dyDescent="0.2">
      <c r="A620" s="20">
        <v>36848</v>
      </c>
      <c r="B620" s="19">
        <f t="shared" si="66"/>
        <v>7</v>
      </c>
      <c r="C620" s="93">
        <f t="shared" si="64"/>
        <v>0</v>
      </c>
      <c r="E620" s="23">
        <f t="shared" si="67"/>
        <v>6</v>
      </c>
      <c r="H620" s="14">
        <v>30.66</v>
      </c>
      <c r="I620" s="1">
        <v>6</v>
      </c>
      <c r="J620" s="4">
        <f t="shared" si="65"/>
        <v>0</v>
      </c>
      <c r="U620" s="73"/>
      <c r="V620" s="74"/>
    </row>
    <row r="621" spans="1:23" x14ac:dyDescent="0.2">
      <c r="A621" s="20">
        <v>36848</v>
      </c>
      <c r="B621" s="19">
        <f t="shared" si="66"/>
        <v>8</v>
      </c>
      <c r="C621" s="93">
        <f t="shared" si="64"/>
        <v>0</v>
      </c>
      <c r="E621" s="23">
        <f t="shared" si="67"/>
        <v>7</v>
      </c>
      <c r="H621" s="14">
        <v>41.34</v>
      </c>
      <c r="I621" s="1">
        <v>6</v>
      </c>
      <c r="J621" s="4">
        <f t="shared" si="65"/>
        <v>0</v>
      </c>
      <c r="U621" s="73"/>
      <c r="V621" s="74"/>
    </row>
    <row r="622" spans="1:23" x14ac:dyDescent="0.2">
      <c r="A622" s="20">
        <v>36848</v>
      </c>
      <c r="B622" s="19">
        <f t="shared" si="66"/>
        <v>9</v>
      </c>
      <c r="C622" s="93">
        <f t="shared" si="64"/>
        <v>0</v>
      </c>
      <c r="E622" s="23">
        <f t="shared" si="67"/>
        <v>8</v>
      </c>
      <c r="H622" s="14">
        <v>79.67</v>
      </c>
      <c r="I622" s="1">
        <v>6</v>
      </c>
      <c r="J622" s="4">
        <f t="shared" si="65"/>
        <v>0</v>
      </c>
      <c r="U622" s="73"/>
      <c r="V622" s="74"/>
    </row>
    <row r="623" spans="1:23" x14ac:dyDescent="0.2">
      <c r="A623" s="20">
        <v>36848</v>
      </c>
      <c r="B623" s="19">
        <f t="shared" si="66"/>
        <v>10</v>
      </c>
      <c r="C623" s="93">
        <f t="shared" si="64"/>
        <v>0</v>
      </c>
      <c r="E623" s="23">
        <f t="shared" si="67"/>
        <v>9</v>
      </c>
      <c r="H623" s="14">
        <v>77.92</v>
      </c>
      <c r="I623" s="1">
        <v>6</v>
      </c>
      <c r="J623" s="4">
        <f t="shared" si="65"/>
        <v>0</v>
      </c>
      <c r="U623" s="73"/>
      <c r="V623" s="74"/>
    </row>
    <row r="624" spans="1:23" x14ac:dyDescent="0.2">
      <c r="A624" s="20">
        <v>36848</v>
      </c>
      <c r="B624" s="19">
        <f t="shared" si="66"/>
        <v>11</v>
      </c>
      <c r="C624" s="93">
        <f t="shared" si="64"/>
        <v>0</v>
      </c>
      <c r="E624" s="23">
        <f t="shared" si="67"/>
        <v>10</v>
      </c>
      <c r="H624" s="14">
        <v>55.22</v>
      </c>
      <c r="I624" s="1">
        <v>6</v>
      </c>
      <c r="J624" s="4">
        <f t="shared" si="65"/>
        <v>0</v>
      </c>
      <c r="U624" s="73"/>
      <c r="V624" s="74"/>
    </row>
    <row r="625" spans="1:23" x14ac:dyDescent="0.2">
      <c r="A625" s="20">
        <v>36848</v>
      </c>
      <c r="B625" s="19">
        <f t="shared" si="66"/>
        <v>12</v>
      </c>
      <c r="C625" s="93">
        <f t="shared" si="64"/>
        <v>50</v>
      </c>
      <c r="E625" s="23">
        <f t="shared" si="67"/>
        <v>11</v>
      </c>
      <c r="F625" s="3">
        <v>100</v>
      </c>
      <c r="G625" s="14">
        <v>21.08</v>
      </c>
      <c r="H625" s="14">
        <v>22.6</v>
      </c>
      <c r="I625" s="1">
        <v>6</v>
      </c>
      <c r="J625" s="4">
        <f t="shared" si="65"/>
        <v>-447.99999999999966</v>
      </c>
      <c r="U625" s="73"/>
      <c r="V625" s="74"/>
    </row>
    <row r="626" spans="1:23" x14ac:dyDescent="0.2">
      <c r="A626" s="20">
        <v>36848</v>
      </c>
      <c r="B626" s="19">
        <f t="shared" si="66"/>
        <v>13</v>
      </c>
      <c r="C626" s="93">
        <f t="shared" si="64"/>
        <v>0</v>
      </c>
      <c r="E626" s="23">
        <f t="shared" si="67"/>
        <v>12</v>
      </c>
      <c r="H626" s="14">
        <v>19.22</v>
      </c>
      <c r="I626" s="1">
        <v>6</v>
      </c>
      <c r="J626" s="4">
        <f t="shared" si="65"/>
        <v>0</v>
      </c>
      <c r="U626" s="73"/>
      <c r="V626" s="74"/>
    </row>
    <row r="627" spans="1:23" x14ac:dyDescent="0.2">
      <c r="A627" s="20">
        <v>36848</v>
      </c>
      <c r="B627" s="19">
        <f t="shared" si="66"/>
        <v>14</v>
      </c>
      <c r="C627" s="93">
        <f t="shared" si="64"/>
        <v>0</v>
      </c>
      <c r="E627" s="23">
        <f t="shared" si="67"/>
        <v>13</v>
      </c>
      <c r="H627" s="14">
        <v>20.41</v>
      </c>
      <c r="I627" s="1">
        <v>6</v>
      </c>
      <c r="J627" s="4">
        <f t="shared" si="65"/>
        <v>0</v>
      </c>
      <c r="U627" s="73"/>
      <c r="V627" s="74"/>
    </row>
    <row r="628" spans="1:23" x14ac:dyDescent="0.2">
      <c r="A628" s="20">
        <v>36848</v>
      </c>
      <c r="B628" s="19">
        <f t="shared" si="66"/>
        <v>15</v>
      </c>
      <c r="C628" s="93">
        <f t="shared" si="64"/>
        <v>0</v>
      </c>
      <c r="E628" s="23">
        <f t="shared" si="67"/>
        <v>14</v>
      </c>
      <c r="H628" s="14">
        <v>15.9</v>
      </c>
      <c r="I628" s="1">
        <v>6</v>
      </c>
      <c r="J628" s="4">
        <f t="shared" si="65"/>
        <v>0</v>
      </c>
      <c r="U628" s="73"/>
      <c r="V628" s="74"/>
    </row>
    <row r="629" spans="1:23" x14ac:dyDescent="0.2">
      <c r="A629" s="20">
        <v>36848</v>
      </c>
      <c r="B629" s="19">
        <f t="shared" si="66"/>
        <v>16</v>
      </c>
      <c r="C629" s="93">
        <f t="shared" si="64"/>
        <v>0</v>
      </c>
      <c r="E629" s="23">
        <f t="shared" si="67"/>
        <v>15</v>
      </c>
      <c r="H629" s="14">
        <v>19.71</v>
      </c>
      <c r="I629" s="1">
        <v>6</v>
      </c>
      <c r="J629" s="4">
        <f t="shared" si="65"/>
        <v>0</v>
      </c>
      <c r="U629" s="73"/>
      <c r="V629" s="74"/>
    </row>
    <row r="630" spans="1:23" x14ac:dyDescent="0.2">
      <c r="A630" s="20">
        <v>36848</v>
      </c>
      <c r="B630" s="19">
        <f t="shared" si="66"/>
        <v>17</v>
      </c>
      <c r="C630" s="93">
        <f t="shared" si="64"/>
        <v>50</v>
      </c>
      <c r="E630" s="23">
        <f t="shared" si="67"/>
        <v>16</v>
      </c>
      <c r="F630" s="3">
        <v>100</v>
      </c>
      <c r="G630" s="14">
        <v>30.38</v>
      </c>
      <c r="H630" s="14">
        <v>35.29</v>
      </c>
      <c r="I630" s="1">
        <v>6</v>
      </c>
      <c r="J630" s="4">
        <f t="shared" si="65"/>
        <v>-108.99999999999999</v>
      </c>
      <c r="U630" s="73"/>
      <c r="V630" s="74"/>
    </row>
    <row r="631" spans="1:23" x14ac:dyDescent="0.2">
      <c r="A631" s="20">
        <v>36848</v>
      </c>
      <c r="B631" s="19">
        <f t="shared" si="66"/>
        <v>18</v>
      </c>
      <c r="C631" s="93">
        <f t="shared" si="64"/>
        <v>0</v>
      </c>
      <c r="E631" s="23">
        <f t="shared" si="67"/>
        <v>17</v>
      </c>
      <c r="H631" s="14">
        <v>62.4</v>
      </c>
      <c r="I631" s="1">
        <v>6</v>
      </c>
      <c r="J631" s="4">
        <f t="shared" si="65"/>
        <v>0</v>
      </c>
      <c r="U631" s="73"/>
      <c r="V631" s="74"/>
    </row>
    <row r="632" spans="1:23" x14ac:dyDescent="0.2">
      <c r="A632" s="20">
        <v>36848</v>
      </c>
      <c r="B632" s="19">
        <f t="shared" si="66"/>
        <v>19</v>
      </c>
      <c r="C632" s="93">
        <f t="shared" si="64"/>
        <v>0</v>
      </c>
      <c r="E632" s="23">
        <f t="shared" si="67"/>
        <v>18</v>
      </c>
      <c r="H632" s="14">
        <v>35.33</v>
      </c>
      <c r="I632" s="1">
        <v>6</v>
      </c>
      <c r="J632" s="4">
        <f t="shared" si="65"/>
        <v>0</v>
      </c>
      <c r="U632" s="73"/>
      <c r="V632" s="74"/>
    </row>
    <row r="633" spans="1:23" x14ac:dyDescent="0.2">
      <c r="A633" s="20">
        <v>36848</v>
      </c>
      <c r="B633" s="19">
        <f t="shared" si="66"/>
        <v>20</v>
      </c>
      <c r="C633" s="93">
        <f t="shared" si="64"/>
        <v>0</v>
      </c>
      <c r="E633" s="23">
        <f t="shared" si="67"/>
        <v>19</v>
      </c>
      <c r="H633" s="14">
        <v>35.42</v>
      </c>
      <c r="I633" s="1">
        <v>6</v>
      </c>
      <c r="J633" s="4">
        <f t="shared" si="65"/>
        <v>0</v>
      </c>
      <c r="U633" s="73"/>
      <c r="V633" s="74"/>
    </row>
    <row r="634" spans="1:23" x14ac:dyDescent="0.2">
      <c r="A634" s="20">
        <v>36848</v>
      </c>
      <c r="B634" s="19">
        <f t="shared" si="66"/>
        <v>21</v>
      </c>
      <c r="C634" s="93">
        <f t="shared" si="64"/>
        <v>0</v>
      </c>
      <c r="E634" s="23">
        <f t="shared" si="67"/>
        <v>20</v>
      </c>
      <c r="H634" s="14">
        <v>21.34</v>
      </c>
      <c r="I634" s="1">
        <v>6</v>
      </c>
      <c r="J634" s="4">
        <f t="shared" si="65"/>
        <v>0</v>
      </c>
      <c r="U634" s="73"/>
      <c r="V634" s="74"/>
    </row>
    <row r="635" spans="1:23" x14ac:dyDescent="0.2">
      <c r="A635" s="20">
        <v>36848</v>
      </c>
      <c r="B635" s="19">
        <f>B634+1</f>
        <v>22</v>
      </c>
      <c r="C635" s="93">
        <f t="shared" si="64"/>
        <v>0</v>
      </c>
      <c r="E635" s="23">
        <f>E634+1</f>
        <v>21</v>
      </c>
      <c r="H635" s="14">
        <v>23.59</v>
      </c>
      <c r="I635" s="1">
        <v>6</v>
      </c>
      <c r="J635" s="4">
        <f t="shared" si="65"/>
        <v>0</v>
      </c>
      <c r="U635" s="73"/>
      <c r="V635" s="74"/>
    </row>
    <row r="636" spans="1:23" x14ac:dyDescent="0.2">
      <c r="A636" s="20">
        <v>36848</v>
      </c>
      <c r="B636" s="19">
        <f>B635+1</f>
        <v>23</v>
      </c>
      <c r="C636" s="93">
        <f t="shared" si="64"/>
        <v>0</v>
      </c>
      <c r="E636" s="23">
        <f>E635+1</f>
        <v>22</v>
      </c>
      <c r="H636" s="14">
        <v>21.12</v>
      </c>
      <c r="I636" s="1">
        <v>6</v>
      </c>
      <c r="J636" s="4">
        <f t="shared" si="65"/>
        <v>0</v>
      </c>
      <c r="U636" s="73"/>
      <c r="V636" s="74"/>
    </row>
    <row r="637" spans="1:23" x14ac:dyDescent="0.2">
      <c r="A637" s="20">
        <v>36848</v>
      </c>
      <c r="B637" s="19">
        <f>B636+1</f>
        <v>24</v>
      </c>
      <c r="C637" s="93">
        <f t="shared" si="64"/>
        <v>0</v>
      </c>
      <c r="E637" s="23">
        <f>E636+1</f>
        <v>23</v>
      </c>
      <c r="H637" s="14">
        <v>17.690000000000001</v>
      </c>
      <c r="I637" s="1">
        <v>6</v>
      </c>
      <c r="J637" s="4">
        <f t="shared" si="65"/>
        <v>0</v>
      </c>
      <c r="U637" s="73"/>
      <c r="V637" s="74"/>
    </row>
    <row r="638" spans="1:23" s="46" customFormat="1" x14ac:dyDescent="0.2">
      <c r="A638" s="42"/>
      <c r="B638" s="43"/>
      <c r="C638" s="96"/>
      <c r="D638" s="92"/>
      <c r="E638" s="10"/>
      <c r="F638" s="44"/>
      <c r="G638" s="45"/>
      <c r="H638" s="45"/>
      <c r="I638" s="44" t="s">
        <v>5</v>
      </c>
      <c r="J638" s="102">
        <f>SUM(J614:J637)</f>
        <v>-403.00000000000011</v>
      </c>
      <c r="K638" s="113"/>
      <c r="L638" s="36"/>
      <c r="M638" s="36"/>
      <c r="N638" s="36"/>
      <c r="O638" s="40"/>
      <c r="P638" s="42"/>
      <c r="Q638" s="10"/>
      <c r="R638" s="42"/>
      <c r="S638" s="42"/>
      <c r="T638" s="52"/>
      <c r="U638" s="77"/>
      <c r="V638" s="78"/>
      <c r="W638" s="42"/>
    </row>
    <row r="639" spans="1:23" s="6" customFormat="1" ht="13.5" thickBot="1" x14ac:dyDescent="0.25">
      <c r="A639" s="7"/>
      <c r="B639" s="21"/>
      <c r="C639" s="94"/>
      <c r="D639" s="90"/>
      <c r="E639" s="22"/>
      <c r="F639" s="8"/>
      <c r="G639" s="15"/>
      <c r="H639" s="15"/>
      <c r="I639" s="7"/>
      <c r="J639" s="51"/>
      <c r="K639" s="112"/>
      <c r="L639" s="9"/>
      <c r="M639" s="41"/>
      <c r="N639" s="9"/>
      <c r="O639" s="39"/>
      <c r="P639" s="42"/>
      <c r="Q639" s="22"/>
      <c r="R639" s="7"/>
      <c r="S639" s="7"/>
      <c r="T639" s="51"/>
      <c r="U639" s="72"/>
      <c r="V639" s="76"/>
      <c r="W639" s="7"/>
    </row>
    <row r="640" spans="1:23" x14ac:dyDescent="0.2">
      <c r="U640" s="73"/>
      <c r="V640" s="74"/>
    </row>
    <row r="641" spans="1:22" x14ac:dyDescent="0.2">
      <c r="F641" s="84"/>
      <c r="G641" s="85"/>
      <c r="H641" s="85"/>
      <c r="I641" s="86"/>
      <c r="J641" s="103"/>
      <c r="K641" s="114"/>
      <c r="L641" s="87" t="s">
        <v>7</v>
      </c>
      <c r="M641" s="17" t="s">
        <v>8</v>
      </c>
      <c r="N641" s="17"/>
      <c r="O641" s="37"/>
      <c r="U641" s="73"/>
      <c r="V641" s="74"/>
    </row>
    <row r="642" spans="1:22" x14ac:dyDescent="0.2">
      <c r="A642" s="20"/>
      <c r="F642" s="84" t="s">
        <v>7</v>
      </c>
      <c r="G642" s="85">
        <v>462351</v>
      </c>
      <c r="H642" s="85">
        <v>462352</v>
      </c>
      <c r="I642" s="86">
        <v>462354</v>
      </c>
      <c r="J642" s="104"/>
      <c r="K642" s="114"/>
      <c r="L642" s="82"/>
      <c r="U642" s="73"/>
      <c r="V642" s="74"/>
    </row>
    <row r="643" spans="1:22" x14ac:dyDescent="0.2">
      <c r="A643" s="20"/>
      <c r="F643" s="84" t="s">
        <v>8</v>
      </c>
      <c r="G643" s="85">
        <v>462350</v>
      </c>
      <c r="H643" s="85">
        <v>462353</v>
      </c>
      <c r="I643" s="86">
        <v>462355</v>
      </c>
      <c r="J643" s="104"/>
      <c r="K643" s="114" t="s">
        <v>9</v>
      </c>
      <c r="L643" s="82">
        <v>462356</v>
      </c>
      <c r="M643" s="2">
        <v>462357</v>
      </c>
      <c r="U643" s="73"/>
      <c r="V643" s="74"/>
    </row>
    <row r="644" spans="1:22" x14ac:dyDescent="0.2">
      <c r="A644" s="20">
        <v>36849</v>
      </c>
      <c r="B644" s="19">
        <v>1</v>
      </c>
      <c r="C644" s="93">
        <f t="shared" ref="C644:C667" si="68">F644/2</f>
        <v>125</v>
      </c>
      <c r="E644" s="10">
        <v>0</v>
      </c>
      <c r="F644" s="84">
        <v>250</v>
      </c>
      <c r="G644" s="32">
        <v>1.92</v>
      </c>
      <c r="H644" s="32">
        <v>15.67</v>
      </c>
      <c r="I644" s="88">
        <v>6</v>
      </c>
      <c r="J644" s="103">
        <f t="shared" ref="J644:J667" si="69">IF(G644&gt;0,(H644-G644-I644)*F644,(H644+(-G644)-I644)*F644)</f>
        <v>1937.5</v>
      </c>
      <c r="K644" s="114" t="s">
        <v>10</v>
      </c>
      <c r="L644" s="82">
        <v>462359</v>
      </c>
      <c r="M644" s="2">
        <v>462358</v>
      </c>
      <c r="U644" s="73"/>
      <c r="V644" s="74"/>
    </row>
    <row r="645" spans="1:22" x14ac:dyDescent="0.2">
      <c r="A645" s="20">
        <v>36849</v>
      </c>
      <c r="B645" s="19">
        <f>B644+1</f>
        <v>2</v>
      </c>
      <c r="C645" s="93">
        <f t="shared" si="68"/>
        <v>0</v>
      </c>
      <c r="E645" s="23">
        <f>E644+1</f>
        <v>1</v>
      </c>
      <c r="F645" s="84"/>
      <c r="G645" s="32">
        <v>1.51</v>
      </c>
      <c r="H645" s="32">
        <v>14.77</v>
      </c>
      <c r="I645" s="88">
        <v>6</v>
      </c>
      <c r="J645" s="103">
        <f t="shared" si="69"/>
        <v>0</v>
      </c>
      <c r="K645" s="114" t="s">
        <v>11</v>
      </c>
      <c r="L645" s="82">
        <v>462360</v>
      </c>
      <c r="M645" s="2">
        <v>462361</v>
      </c>
      <c r="U645" s="73"/>
      <c r="V645" s="74"/>
    </row>
    <row r="646" spans="1:22" x14ac:dyDescent="0.2">
      <c r="A646" s="20">
        <v>36849</v>
      </c>
      <c r="B646" s="19">
        <f t="shared" ref="B646:B664" si="70">B645+1</f>
        <v>3</v>
      </c>
      <c r="C646" s="93">
        <f t="shared" si="68"/>
        <v>125</v>
      </c>
      <c r="E646" s="23">
        <f t="shared" ref="E646:E664" si="71">E645+1</f>
        <v>2</v>
      </c>
      <c r="F646" s="84">
        <v>250</v>
      </c>
      <c r="G646" s="32">
        <v>1.64</v>
      </c>
      <c r="H646" s="32">
        <v>14.21</v>
      </c>
      <c r="I646" s="88">
        <v>6</v>
      </c>
      <c r="J646" s="103">
        <f t="shared" si="69"/>
        <v>1642.5</v>
      </c>
      <c r="K646" s="114" t="s">
        <v>12</v>
      </c>
      <c r="L646" s="82">
        <v>462362</v>
      </c>
      <c r="M646" s="2">
        <v>462363</v>
      </c>
      <c r="U646" s="73"/>
      <c r="V646" s="74"/>
    </row>
    <row r="647" spans="1:22" x14ac:dyDescent="0.2">
      <c r="A647" s="20">
        <v>36849</v>
      </c>
      <c r="B647" s="19">
        <f t="shared" si="70"/>
        <v>4</v>
      </c>
      <c r="C647" s="93">
        <f t="shared" si="68"/>
        <v>0</v>
      </c>
      <c r="E647" s="23">
        <f t="shared" si="71"/>
        <v>3</v>
      </c>
      <c r="F647" s="84"/>
      <c r="G647" s="32">
        <v>2.21</v>
      </c>
      <c r="H647" s="32">
        <v>13.02</v>
      </c>
      <c r="I647" s="88">
        <v>6</v>
      </c>
      <c r="J647" s="103">
        <f t="shared" si="69"/>
        <v>0</v>
      </c>
      <c r="K647" s="114"/>
      <c r="L647" s="82"/>
      <c r="U647" s="73"/>
      <c r="V647" s="74"/>
    </row>
    <row r="648" spans="1:22" x14ac:dyDescent="0.2">
      <c r="A648" s="20">
        <v>36849</v>
      </c>
      <c r="B648" s="19">
        <f t="shared" si="70"/>
        <v>5</v>
      </c>
      <c r="C648" s="93">
        <f t="shared" si="68"/>
        <v>125</v>
      </c>
      <c r="E648" s="23">
        <f t="shared" si="71"/>
        <v>4</v>
      </c>
      <c r="F648" s="3">
        <v>250</v>
      </c>
      <c r="G648" s="14">
        <v>2.38</v>
      </c>
      <c r="H648" s="14">
        <v>14.41</v>
      </c>
      <c r="I648" s="1">
        <v>6</v>
      </c>
      <c r="J648" s="4">
        <f t="shared" si="69"/>
        <v>1507.5000000000002</v>
      </c>
      <c r="U648" s="73"/>
      <c r="V648" s="74"/>
    </row>
    <row r="649" spans="1:22" x14ac:dyDescent="0.2">
      <c r="A649" s="20">
        <v>36849</v>
      </c>
      <c r="B649" s="19">
        <f t="shared" si="70"/>
        <v>6</v>
      </c>
      <c r="C649" s="93">
        <f t="shared" si="68"/>
        <v>0</v>
      </c>
      <c r="E649" s="23">
        <f t="shared" si="71"/>
        <v>5</v>
      </c>
      <c r="G649" s="14">
        <v>3.16</v>
      </c>
      <c r="H649" s="14">
        <v>16.47</v>
      </c>
      <c r="I649" s="1">
        <v>6</v>
      </c>
      <c r="J649" s="4">
        <f t="shared" si="69"/>
        <v>0</v>
      </c>
      <c r="U649" s="73"/>
      <c r="V649" s="74"/>
    </row>
    <row r="650" spans="1:22" x14ac:dyDescent="0.2">
      <c r="A650" s="20">
        <v>36849</v>
      </c>
      <c r="B650" s="19">
        <f t="shared" si="70"/>
        <v>7</v>
      </c>
      <c r="C650" s="93">
        <f t="shared" si="68"/>
        <v>150</v>
      </c>
      <c r="E650" s="23">
        <f t="shared" si="71"/>
        <v>6</v>
      </c>
      <c r="F650" s="3">
        <v>300</v>
      </c>
      <c r="G650" s="14">
        <v>6.57</v>
      </c>
      <c r="H650" s="14">
        <v>14.5</v>
      </c>
      <c r="I650" s="1">
        <v>6</v>
      </c>
      <c r="J650" s="4">
        <f t="shared" si="69"/>
        <v>578.99999999999989</v>
      </c>
      <c r="U650" s="73"/>
      <c r="V650" s="74"/>
    </row>
    <row r="651" spans="1:22" x14ac:dyDescent="0.2">
      <c r="A651" s="20">
        <v>36849</v>
      </c>
      <c r="B651" s="19">
        <f t="shared" si="70"/>
        <v>8</v>
      </c>
      <c r="C651" s="93">
        <f t="shared" si="68"/>
        <v>0</v>
      </c>
      <c r="E651" s="23">
        <f t="shared" si="71"/>
        <v>7</v>
      </c>
      <c r="G651" s="14">
        <v>31.67</v>
      </c>
      <c r="H651" s="14">
        <v>19.829999999999998</v>
      </c>
      <c r="I651" s="1">
        <v>6</v>
      </c>
      <c r="J651" s="4">
        <f t="shared" si="69"/>
        <v>0</v>
      </c>
      <c r="U651" s="73"/>
      <c r="V651" s="74"/>
    </row>
    <row r="652" spans="1:22" x14ac:dyDescent="0.2">
      <c r="A652" s="20">
        <v>36849</v>
      </c>
      <c r="B652" s="19">
        <f t="shared" si="70"/>
        <v>9</v>
      </c>
      <c r="C652" s="93">
        <f t="shared" si="68"/>
        <v>0</v>
      </c>
      <c r="E652" s="23">
        <f t="shared" si="71"/>
        <v>8</v>
      </c>
      <c r="G652" s="14">
        <v>31.36</v>
      </c>
      <c r="H652" s="14">
        <v>25.27</v>
      </c>
      <c r="I652" s="1">
        <v>6</v>
      </c>
      <c r="J652" s="4">
        <f t="shared" si="69"/>
        <v>0</v>
      </c>
      <c r="U652" s="73"/>
      <c r="V652" s="74"/>
    </row>
    <row r="653" spans="1:22" x14ac:dyDescent="0.2">
      <c r="A653" s="20">
        <v>36849</v>
      </c>
      <c r="B653" s="19">
        <f t="shared" si="70"/>
        <v>10</v>
      </c>
      <c r="C653" s="93">
        <f t="shared" si="68"/>
        <v>0</v>
      </c>
      <c r="E653" s="23">
        <f t="shared" si="71"/>
        <v>9</v>
      </c>
      <c r="G653" s="14">
        <v>28.58</v>
      </c>
      <c r="H653" s="14">
        <v>31.68</v>
      </c>
      <c r="I653" s="1">
        <v>6</v>
      </c>
      <c r="J653" s="4">
        <f t="shared" si="69"/>
        <v>0</v>
      </c>
      <c r="U653" s="73"/>
      <c r="V653" s="74"/>
    </row>
    <row r="654" spans="1:22" x14ac:dyDescent="0.2">
      <c r="A654" s="20">
        <v>36849</v>
      </c>
      <c r="B654" s="19">
        <f t="shared" si="70"/>
        <v>11</v>
      </c>
      <c r="C654" s="93">
        <f t="shared" si="68"/>
        <v>0</v>
      </c>
      <c r="E654" s="23">
        <f t="shared" si="71"/>
        <v>10</v>
      </c>
      <c r="G654" s="14">
        <v>17</v>
      </c>
      <c r="H654" s="14">
        <v>17.29</v>
      </c>
      <c r="I654" s="1">
        <v>6</v>
      </c>
      <c r="J654" s="4">
        <f t="shared" si="69"/>
        <v>0</v>
      </c>
      <c r="U654" s="73"/>
      <c r="V654" s="74"/>
    </row>
    <row r="655" spans="1:22" x14ac:dyDescent="0.2">
      <c r="A655" s="20">
        <v>36849</v>
      </c>
      <c r="B655" s="19">
        <f t="shared" si="70"/>
        <v>12</v>
      </c>
      <c r="C655" s="93">
        <f t="shared" si="68"/>
        <v>0</v>
      </c>
      <c r="E655" s="23">
        <f t="shared" si="71"/>
        <v>11</v>
      </c>
      <c r="G655" s="14">
        <v>20.78</v>
      </c>
      <c r="H655" s="14">
        <v>18.87</v>
      </c>
      <c r="I655" s="1">
        <v>6</v>
      </c>
      <c r="J655" s="4">
        <f t="shared" si="69"/>
        <v>0</v>
      </c>
      <c r="U655" s="73"/>
      <c r="V655" s="74"/>
    </row>
    <row r="656" spans="1:22" x14ac:dyDescent="0.2">
      <c r="A656" s="20">
        <v>36849</v>
      </c>
      <c r="B656" s="19">
        <f t="shared" si="70"/>
        <v>13</v>
      </c>
      <c r="C656" s="93">
        <f t="shared" si="68"/>
        <v>0</v>
      </c>
      <c r="E656" s="23">
        <f t="shared" si="71"/>
        <v>12</v>
      </c>
      <c r="G656" s="14">
        <v>18.54</v>
      </c>
      <c r="H656" s="14">
        <v>19.09</v>
      </c>
      <c r="I656" s="1">
        <v>6</v>
      </c>
      <c r="J656" s="4">
        <f t="shared" si="69"/>
        <v>0</v>
      </c>
      <c r="U656" s="73"/>
      <c r="V656" s="74"/>
    </row>
    <row r="657" spans="1:23" x14ac:dyDescent="0.2">
      <c r="A657" s="20">
        <v>36849</v>
      </c>
      <c r="B657" s="19">
        <f t="shared" si="70"/>
        <v>14</v>
      </c>
      <c r="C657" s="93">
        <f t="shared" si="68"/>
        <v>0</v>
      </c>
      <c r="E657" s="23">
        <f t="shared" si="71"/>
        <v>13</v>
      </c>
      <c r="G657" s="14">
        <v>20</v>
      </c>
      <c r="H657" s="14">
        <v>16.7</v>
      </c>
      <c r="I657" s="1">
        <v>6</v>
      </c>
      <c r="J657" s="4">
        <f t="shared" si="69"/>
        <v>0</v>
      </c>
      <c r="U657" s="73"/>
      <c r="V657" s="74"/>
    </row>
    <row r="658" spans="1:23" x14ac:dyDescent="0.2">
      <c r="A658" s="20">
        <v>36849</v>
      </c>
      <c r="B658" s="19">
        <f t="shared" si="70"/>
        <v>15</v>
      </c>
      <c r="C658" s="93">
        <f t="shared" si="68"/>
        <v>0</v>
      </c>
      <c r="E658" s="23">
        <f t="shared" si="71"/>
        <v>14</v>
      </c>
      <c r="G658" s="14">
        <v>20.059999999999999</v>
      </c>
      <c r="H658" s="14">
        <v>15.7</v>
      </c>
      <c r="I658" s="1">
        <v>6</v>
      </c>
      <c r="J658" s="4">
        <f t="shared" si="69"/>
        <v>0</v>
      </c>
      <c r="U658" s="73"/>
      <c r="V658" s="74"/>
    </row>
    <row r="659" spans="1:23" x14ac:dyDescent="0.2">
      <c r="A659" s="20">
        <v>36849</v>
      </c>
      <c r="B659" s="19">
        <f t="shared" si="70"/>
        <v>16</v>
      </c>
      <c r="C659" s="93">
        <f t="shared" si="68"/>
        <v>0</v>
      </c>
      <c r="E659" s="23">
        <f t="shared" si="71"/>
        <v>15</v>
      </c>
      <c r="G659" s="14">
        <v>20.99</v>
      </c>
      <c r="H659" s="14">
        <v>15.7</v>
      </c>
      <c r="I659" s="1">
        <v>6</v>
      </c>
      <c r="J659" s="4">
        <f t="shared" si="69"/>
        <v>0</v>
      </c>
      <c r="U659" s="73"/>
      <c r="V659" s="74"/>
    </row>
    <row r="660" spans="1:23" x14ac:dyDescent="0.2">
      <c r="A660" s="20">
        <v>36849</v>
      </c>
      <c r="B660" s="19">
        <f t="shared" si="70"/>
        <v>17</v>
      </c>
      <c r="C660" s="93">
        <f t="shared" si="68"/>
        <v>0</v>
      </c>
      <c r="E660" s="23">
        <f t="shared" si="71"/>
        <v>16</v>
      </c>
      <c r="G660" s="14">
        <v>21</v>
      </c>
      <c r="H660" s="14">
        <v>37.25</v>
      </c>
      <c r="I660" s="1">
        <v>6</v>
      </c>
      <c r="J660" s="4">
        <f t="shared" si="69"/>
        <v>0</v>
      </c>
      <c r="U660" s="73"/>
      <c r="V660" s="74"/>
    </row>
    <row r="661" spans="1:23" x14ac:dyDescent="0.2">
      <c r="A661" s="20">
        <v>36849</v>
      </c>
      <c r="B661" s="19">
        <f t="shared" si="70"/>
        <v>18</v>
      </c>
      <c r="C661" s="93">
        <f t="shared" si="68"/>
        <v>150</v>
      </c>
      <c r="E661" s="23">
        <f t="shared" si="71"/>
        <v>17</v>
      </c>
      <c r="F661" s="3">
        <v>300</v>
      </c>
      <c r="G661" s="14">
        <v>13.23</v>
      </c>
      <c r="H661" s="14">
        <v>56.09</v>
      </c>
      <c r="I661" s="1">
        <v>6</v>
      </c>
      <c r="J661" s="4">
        <f t="shared" si="69"/>
        <v>11058</v>
      </c>
      <c r="U661" s="73"/>
      <c r="V661" s="74"/>
    </row>
    <row r="662" spans="1:23" x14ac:dyDescent="0.2">
      <c r="A662" s="20">
        <v>36849</v>
      </c>
      <c r="B662" s="19">
        <f t="shared" si="70"/>
        <v>19</v>
      </c>
      <c r="C662" s="93">
        <f t="shared" si="68"/>
        <v>0</v>
      </c>
      <c r="E662" s="23">
        <f t="shared" si="71"/>
        <v>18</v>
      </c>
      <c r="F662" s="3">
        <v>0</v>
      </c>
      <c r="G662" s="14">
        <v>18.75</v>
      </c>
      <c r="H662" s="14">
        <v>72.7</v>
      </c>
      <c r="I662" s="1">
        <v>6</v>
      </c>
      <c r="J662" s="4">
        <f t="shared" si="69"/>
        <v>0</v>
      </c>
      <c r="U662" s="73"/>
      <c r="V662" s="74"/>
    </row>
    <row r="663" spans="1:23" x14ac:dyDescent="0.2">
      <c r="A663" s="20">
        <v>36849</v>
      </c>
      <c r="B663" s="19">
        <f t="shared" si="70"/>
        <v>20</v>
      </c>
      <c r="C663" s="93">
        <f t="shared" si="68"/>
        <v>150</v>
      </c>
      <c r="E663" s="23">
        <f t="shared" si="71"/>
        <v>19</v>
      </c>
      <c r="F663" s="3">
        <v>300</v>
      </c>
      <c r="G663" s="14">
        <v>19.239999999999998</v>
      </c>
      <c r="H663" s="14">
        <v>63.44</v>
      </c>
      <c r="I663" s="1">
        <v>6</v>
      </c>
      <c r="J663" s="4">
        <f t="shared" si="69"/>
        <v>11460</v>
      </c>
      <c r="U663" s="73"/>
      <c r="V663" s="74"/>
    </row>
    <row r="664" spans="1:23" x14ac:dyDescent="0.2">
      <c r="A664" s="20">
        <v>36849</v>
      </c>
      <c r="B664" s="19">
        <f t="shared" si="70"/>
        <v>21</v>
      </c>
      <c r="C664" s="93">
        <f t="shared" si="68"/>
        <v>0</v>
      </c>
      <c r="E664" s="23">
        <f t="shared" si="71"/>
        <v>20</v>
      </c>
      <c r="G664" s="14">
        <v>14</v>
      </c>
      <c r="H664" s="14">
        <v>55.23</v>
      </c>
      <c r="I664" s="1">
        <v>6</v>
      </c>
      <c r="J664" s="4">
        <f t="shared" si="69"/>
        <v>0</v>
      </c>
      <c r="U664" s="73"/>
      <c r="V664" s="74"/>
    </row>
    <row r="665" spans="1:23" x14ac:dyDescent="0.2">
      <c r="A665" s="20">
        <v>36849</v>
      </c>
      <c r="B665" s="19">
        <f>B664+1</f>
        <v>22</v>
      </c>
      <c r="C665" s="93">
        <f t="shared" si="68"/>
        <v>0</v>
      </c>
      <c r="E665" s="23">
        <f>E664+1</f>
        <v>21</v>
      </c>
      <c r="G665" s="14">
        <v>15.66</v>
      </c>
      <c r="H665" s="14">
        <v>27.43</v>
      </c>
      <c r="I665" s="1">
        <v>6</v>
      </c>
      <c r="J665" s="4">
        <f t="shared" si="69"/>
        <v>0</v>
      </c>
      <c r="U665" s="73"/>
      <c r="V665" s="74"/>
    </row>
    <row r="666" spans="1:23" x14ac:dyDescent="0.2">
      <c r="A666" s="20">
        <v>36849</v>
      </c>
      <c r="B666" s="19">
        <f>B665+1</f>
        <v>23</v>
      </c>
      <c r="C666" s="93">
        <f t="shared" si="68"/>
        <v>0</v>
      </c>
      <c r="E666" s="23">
        <f>E665+1</f>
        <v>22</v>
      </c>
      <c r="G666" s="14">
        <v>20</v>
      </c>
      <c r="H666" s="14">
        <v>20.71</v>
      </c>
      <c r="I666" s="1">
        <v>6</v>
      </c>
      <c r="J666" s="4">
        <f t="shared" si="69"/>
        <v>0</v>
      </c>
      <c r="U666" s="73"/>
      <c r="V666" s="74"/>
    </row>
    <row r="667" spans="1:23" x14ac:dyDescent="0.2">
      <c r="A667" s="20">
        <v>36849</v>
      </c>
      <c r="B667" s="19">
        <f>B666+1</f>
        <v>24</v>
      </c>
      <c r="C667" s="93">
        <f t="shared" si="68"/>
        <v>0</v>
      </c>
      <c r="E667" s="23">
        <f>E666+1</f>
        <v>23</v>
      </c>
      <c r="G667" s="14">
        <v>13.26</v>
      </c>
      <c r="H667" s="14">
        <v>15.78</v>
      </c>
      <c r="I667" s="1">
        <v>6</v>
      </c>
      <c r="J667" s="4">
        <f t="shared" si="69"/>
        <v>0</v>
      </c>
      <c r="U667" s="73"/>
      <c r="V667" s="74"/>
    </row>
    <row r="668" spans="1:23" s="6" customFormat="1" ht="13.5" thickBot="1" x14ac:dyDescent="0.25">
      <c r="A668" s="7"/>
      <c r="B668" s="21"/>
      <c r="C668" s="94"/>
      <c r="D668" s="90"/>
      <c r="E668" s="22"/>
      <c r="F668" s="8"/>
      <c r="G668" s="15"/>
      <c r="H668" s="15"/>
      <c r="I668" s="8" t="s">
        <v>5</v>
      </c>
      <c r="J668" s="101">
        <f>SUM(J644:J667)</f>
        <v>28184.5</v>
      </c>
      <c r="K668" s="112"/>
      <c r="L668" s="9"/>
      <c r="M668" s="9"/>
      <c r="N668" s="9"/>
      <c r="O668" s="39"/>
      <c r="P668" s="42"/>
      <c r="Q668" s="22"/>
      <c r="R668" s="7"/>
      <c r="S668" s="7"/>
      <c r="T668" s="51"/>
      <c r="U668" s="72"/>
      <c r="V668" s="76"/>
      <c r="W668" s="7"/>
    </row>
    <row r="669" spans="1:23" x14ac:dyDescent="0.2">
      <c r="A669" s="20"/>
      <c r="F669" s="3" t="s">
        <v>7</v>
      </c>
      <c r="G669" s="33">
        <v>463291</v>
      </c>
      <c r="H669" s="33">
        <v>463295</v>
      </c>
      <c r="I669" s="18">
        <v>463297</v>
      </c>
      <c r="J669" s="50"/>
      <c r="L669" s="17" t="s">
        <v>7</v>
      </c>
      <c r="M669" s="17" t="s">
        <v>8</v>
      </c>
      <c r="N669" s="17"/>
      <c r="U669" s="73"/>
      <c r="V669" s="74"/>
    </row>
    <row r="670" spans="1:23" x14ac:dyDescent="0.2">
      <c r="A670" s="20"/>
      <c r="F670" s="3" t="s">
        <v>8</v>
      </c>
      <c r="G670" s="33">
        <v>463292</v>
      </c>
      <c r="H670" s="33">
        <v>463296</v>
      </c>
      <c r="I670" s="18">
        <v>463299</v>
      </c>
      <c r="J670" s="50"/>
      <c r="K670" s="111" t="s">
        <v>9</v>
      </c>
      <c r="L670" s="2">
        <v>463302</v>
      </c>
      <c r="M670" s="2">
        <v>463303</v>
      </c>
      <c r="U670" s="73"/>
      <c r="V670" s="74"/>
    </row>
    <row r="671" spans="1:23" x14ac:dyDescent="0.2">
      <c r="A671" s="20">
        <v>36850</v>
      </c>
      <c r="B671" s="19">
        <v>1</v>
      </c>
      <c r="C671" s="93">
        <f t="shared" ref="C671:C694" si="72">F671/2</f>
        <v>0</v>
      </c>
      <c r="E671" s="10">
        <v>0</v>
      </c>
      <c r="G671" s="14">
        <v>16.37</v>
      </c>
      <c r="H671" s="14">
        <v>14.52</v>
      </c>
      <c r="I671" s="1">
        <v>6</v>
      </c>
      <c r="J671" s="4">
        <f t="shared" ref="J671:J694" si="73">IF(G671&gt;0,(H671-G671-I671)*F671,(H671+(-G671)-I671)*F671)</f>
        <v>0</v>
      </c>
      <c r="K671" s="111" t="s">
        <v>10</v>
      </c>
      <c r="L671" s="2">
        <v>463304</v>
      </c>
      <c r="M671" s="2">
        <v>463306</v>
      </c>
      <c r="P671" s="42">
        <f>E671</f>
        <v>0</v>
      </c>
      <c r="U671" s="73"/>
      <c r="V671" s="74"/>
    </row>
    <row r="672" spans="1:23" x14ac:dyDescent="0.2">
      <c r="A672" s="20">
        <v>36850</v>
      </c>
      <c r="B672" s="19">
        <f>B671+1</f>
        <v>2</v>
      </c>
      <c r="C672" s="93">
        <f t="shared" si="72"/>
        <v>0</v>
      </c>
      <c r="E672" s="23">
        <f>E671+1</f>
        <v>1</v>
      </c>
      <c r="G672" s="14">
        <v>3</v>
      </c>
      <c r="H672" s="14">
        <v>14.4</v>
      </c>
      <c r="I672" s="1">
        <v>6</v>
      </c>
      <c r="J672" s="4">
        <f t="shared" si="73"/>
        <v>0</v>
      </c>
      <c r="K672" s="111" t="s">
        <v>11</v>
      </c>
      <c r="L672" s="2">
        <v>463307</v>
      </c>
      <c r="M672" s="2">
        <v>463310</v>
      </c>
      <c r="P672" s="42">
        <f t="shared" ref="P672:P694" si="74">E672</f>
        <v>1</v>
      </c>
      <c r="U672" s="73"/>
      <c r="V672" s="74"/>
    </row>
    <row r="673" spans="1:22" x14ac:dyDescent="0.2">
      <c r="A673" s="20">
        <v>36850</v>
      </c>
      <c r="B673" s="19">
        <f t="shared" ref="B673:B691" si="75">B672+1</f>
        <v>3</v>
      </c>
      <c r="C673" s="93">
        <f t="shared" si="72"/>
        <v>0</v>
      </c>
      <c r="E673" s="23">
        <f t="shared" ref="E673:E691" si="76">E672+1</f>
        <v>2</v>
      </c>
      <c r="G673" s="14">
        <v>12</v>
      </c>
      <c r="H673" s="14">
        <v>14.31</v>
      </c>
      <c r="I673" s="1">
        <v>6</v>
      </c>
      <c r="J673" s="4">
        <f t="shared" si="73"/>
        <v>0</v>
      </c>
      <c r="K673" s="111" t="s">
        <v>12</v>
      </c>
      <c r="L673" s="2">
        <v>463311</v>
      </c>
      <c r="M673" s="2">
        <v>463312</v>
      </c>
      <c r="P673" s="42">
        <f t="shared" si="74"/>
        <v>2</v>
      </c>
      <c r="U673" s="73"/>
      <c r="V673" s="74"/>
    </row>
    <row r="674" spans="1:22" x14ac:dyDescent="0.2">
      <c r="A674" s="20">
        <v>36850</v>
      </c>
      <c r="B674" s="19">
        <f t="shared" si="75"/>
        <v>4</v>
      </c>
      <c r="C674" s="93">
        <f t="shared" si="72"/>
        <v>0</v>
      </c>
      <c r="E674" s="23">
        <f t="shared" si="76"/>
        <v>3</v>
      </c>
      <c r="G674" s="14">
        <v>10</v>
      </c>
      <c r="H674" s="14">
        <v>14.82</v>
      </c>
      <c r="I674" s="1">
        <v>6</v>
      </c>
      <c r="J674" s="4">
        <f t="shared" si="73"/>
        <v>0</v>
      </c>
      <c r="P674" s="42">
        <f t="shared" si="74"/>
        <v>3</v>
      </c>
      <c r="U674" s="73"/>
      <c r="V674" s="74"/>
    </row>
    <row r="675" spans="1:22" x14ac:dyDescent="0.2">
      <c r="A675" s="20">
        <v>36850</v>
      </c>
      <c r="B675" s="19">
        <f t="shared" si="75"/>
        <v>5</v>
      </c>
      <c r="C675" s="93">
        <f t="shared" si="72"/>
        <v>0</v>
      </c>
      <c r="E675" s="23">
        <f t="shared" si="76"/>
        <v>4</v>
      </c>
      <c r="G675" s="14">
        <v>15.94</v>
      </c>
      <c r="H675" s="14">
        <v>14.83</v>
      </c>
      <c r="I675" s="1">
        <v>6</v>
      </c>
      <c r="J675" s="4">
        <f t="shared" si="73"/>
        <v>0</v>
      </c>
      <c r="P675" s="42">
        <f t="shared" si="74"/>
        <v>4</v>
      </c>
      <c r="U675" s="73"/>
      <c r="V675" s="74"/>
    </row>
    <row r="676" spans="1:22" x14ac:dyDescent="0.2">
      <c r="A676" s="20">
        <v>36850</v>
      </c>
      <c r="B676" s="19">
        <f t="shared" si="75"/>
        <v>6</v>
      </c>
      <c r="C676" s="93">
        <f t="shared" si="72"/>
        <v>0</v>
      </c>
      <c r="E676" s="23">
        <f t="shared" si="76"/>
        <v>5</v>
      </c>
      <c r="G676" s="14">
        <v>20.02</v>
      </c>
      <c r="H676" s="14">
        <v>18.239999999999998</v>
      </c>
      <c r="I676" s="1">
        <v>6</v>
      </c>
      <c r="J676" s="4">
        <f t="shared" si="73"/>
        <v>0</v>
      </c>
      <c r="P676" s="42">
        <f t="shared" si="74"/>
        <v>5</v>
      </c>
      <c r="U676" s="73"/>
      <c r="V676" s="74"/>
    </row>
    <row r="677" spans="1:22" x14ac:dyDescent="0.2">
      <c r="A677" s="20">
        <v>36850</v>
      </c>
      <c r="B677" s="19">
        <f t="shared" si="75"/>
        <v>7</v>
      </c>
      <c r="C677" s="93">
        <f t="shared" si="72"/>
        <v>0</v>
      </c>
      <c r="E677" s="23">
        <f t="shared" si="76"/>
        <v>6</v>
      </c>
      <c r="H677" s="14">
        <v>84.43</v>
      </c>
      <c r="I677" s="1">
        <v>6</v>
      </c>
      <c r="J677" s="4">
        <f t="shared" si="73"/>
        <v>0</v>
      </c>
      <c r="P677" s="42">
        <f t="shared" si="74"/>
        <v>6</v>
      </c>
      <c r="U677" s="73"/>
      <c r="V677" s="74"/>
    </row>
    <row r="678" spans="1:22" x14ac:dyDescent="0.2">
      <c r="A678" s="20">
        <v>36850</v>
      </c>
      <c r="B678" s="19">
        <f t="shared" si="75"/>
        <v>8</v>
      </c>
      <c r="C678" s="93">
        <f t="shared" si="72"/>
        <v>0</v>
      </c>
      <c r="E678" s="23">
        <f t="shared" si="76"/>
        <v>7</v>
      </c>
      <c r="H678" s="14">
        <v>69.75</v>
      </c>
      <c r="I678" s="1">
        <v>6</v>
      </c>
      <c r="J678" s="4">
        <f t="shared" si="73"/>
        <v>0</v>
      </c>
      <c r="P678" s="42">
        <f t="shared" si="74"/>
        <v>7</v>
      </c>
      <c r="U678" s="73"/>
      <c r="V678" s="74"/>
    </row>
    <row r="679" spans="1:22" x14ac:dyDescent="0.2">
      <c r="A679" s="20">
        <v>36850</v>
      </c>
      <c r="B679" s="19">
        <f t="shared" si="75"/>
        <v>9</v>
      </c>
      <c r="C679" s="93">
        <f t="shared" si="72"/>
        <v>0</v>
      </c>
      <c r="E679" s="23">
        <f t="shared" si="76"/>
        <v>8</v>
      </c>
      <c r="H679" s="14">
        <v>51.09</v>
      </c>
      <c r="I679" s="1">
        <v>6</v>
      </c>
      <c r="J679" s="4">
        <f t="shared" si="73"/>
        <v>0</v>
      </c>
      <c r="P679" s="42">
        <f t="shared" si="74"/>
        <v>8</v>
      </c>
      <c r="U679" s="73"/>
      <c r="V679" s="74"/>
    </row>
    <row r="680" spans="1:22" x14ac:dyDescent="0.2">
      <c r="A680" s="20">
        <v>36850</v>
      </c>
      <c r="B680" s="19">
        <f t="shared" si="75"/>
        <v>10</v>
      </c>
      <c r="C680" s="93">
        <f t="shared" si="72"/>
        <v>0</v>
      </c>
      <c r="E680" s="23">
        <f t="shared" si="76"/>
        <v>9</v>
      </c>
      <c r="H680" s="14">
        <v>26.98</v>
      </c>
      <c r="I680" s="1">
        <v>6</v>
      </c>
      <c r="J680" s="4">
        <f t="shared" si="73"/>
        <v>0</v>
      </c>
      <c r="P680" s="42">
        <f t="shared" si="74"/>
        <v>9</v>
      </c>
      <c r="U680" s="73"/>
      <c r="V680" s="74"/>
    </row>
    <row r="681" spans="1:22" x14ac:dyDescent="0.2">
      <c r="A681" s="20">
        <v>36850</v>
      </c>
      <c r="B681" s="19">
        <f t="shared" si="75"/>
        <v>11</v>
      </c>
      <c r="C681" s="93">
        <f t="shared" si="72"/>
        <v>62.5</v>
      </c>
      <c r="E681" s="23">
        <f t="shared" si="76"/>
        <v>10</v>
      </c>
      <c r="F681" s="3">
        <v>125</v>
      </c>
      <c r="G681" s="14">
        <v>53.51</v>
      </c>
      <c r="H681" s="14">
        <v>35.979999999999997</v>
      </c>
      <c r="I681" s="1">
        <v>6</v>
      </c>
      <c r="J681" s="4">
        <f t="shared" si="73"/>
        <v>-2941.25</v>
      </c>
      <c r="P681" s="42">
        <f t="shared" si="74"/>
        <v>10</v>
      </c>
      <c r="U681" s="73"/>
      <c r="V681" s="74"/>
    </row>
    <row r="682" spans="1:22" x14ac:dyDescent="0.2">
      <c r="A682" s="20">
        <v>36850</v>
      </c>
      <c r="B682" s="19">
        <f t="shared" si="75"/>
        <v>12</v>
      </c>
      <c r="C682" s="93">
        <f t="shared" si="72"/>
        <v>0</v>
      </c>
      <c r="E682" s="23">
        <f t="shared" si="76"/>
        <v>11</v>
      </c>
      <c r="H682" s="14">
        <v>18.079999999999998</v>
      </c>
      <c r="I682" s="1">
        <v>6</v>
      </c>
      <c r="J682" s="4">
        <f t="shared" si="73"/>
        <v>0</v>
      </c>
      <c r="P682" s="42">
        <f t="shared" si="74"/>
        <v>11</v>
      </c>
      <c r="U682" s="73"/>
      <c r="V682" s="74"/>
    </row>
    <row r="683" spans="1:22" x14ac:dyDescent="0.2">
      <c r="A683" s="20">
        <v>36850</v>
      </c>
      <c r="B683" s="19">
        <f t="shared" si="75"/>
        <v>13</v>
      </c>
      <c r="C683" s="93">
        <f t="shared" si="72"/>
        <v>62.5</v>
      </c>
      <c r="E683" s="23">
        <f t="shared" si="76"/>
        <v>12</v>
      </c>
      <c r="F683" s="3">
        <v>125</v>
      </c>
      <c r="G683" s="14">
        <v>52.84</v>
      </c>
      <c r="H683" s="14">
        <v>26.81</v>
      </c>
      <c r="I683" s="1">
        <v>6</v>
      </c>
      <c r="J683" s="4">
        <f t="shared" si="73"/>
        <v>-4003.75</v>
      </c>
      <c r="P683" s="42">
        <f t="shared" si="74"/>
        <v>12</v>
      </c>
      <c r="U683" s="73"/>
      <c r="V683" s="74"/>
    </row>
    <row r="684" spans="1:22" x14ac:dyDescent="0.2">
      <c r="A684" s="20">
        <v>36850</v>
      </c>
      <c r="B684" s="19">
        <f t="shared" si="75"/>
        <v>14</v>
      </c>
      <c r="C684" s="93">
        <f t="shared" si="72"/>
        <v>0</v>
      </c>
      <c r="E684" s="23">
        <f t="shared" si="76"/>
        <v>13</v>
      </c>
      <c r="G684" s="14">
        <v>33.200000000000003</v>
      </c>
      <c r="H684" s="14">
        <v>45.34</v>
      </c>
      <c r="I684" s="1">
        <v>6</v>
      </c>
      <c r="J684" s="4">
        <f t="shared" si="73"/>
        <v>0</v>
      </c>
      <c r="P684" s="42">
        <f t="shared" si="74"/>
        <v>13</v>
      </c>
      <c r="U684" s="73"/>
      <c r="V684" s="74"/>
    </row>
    <row r="685" spans="1:22" x14ac:dyDescent="0.2">
      <c r="A685" s="20">
        <v>36850</v>
      </c>
      <c r="B685" s="19">
        <f t="shared" si="75"/>
        <v>15</v>
      </c>
      <c r="C685" s="93">
        <f t="shared" si="72"/>
        <v>0</v>
      </c>
      <c r="E685" s="23">
        <f t="shared" si="76"/>
        <v>14</v>
      </c>
      <c r="G685" s="14">
        <v>26.02</v>
      </c>
      <c r="H685" s="14">
        <v>16.329999999999998</v>
      </c>
      <c r="I685" s="1">
        <v>6</v>
      </c>
      <c r="J685" s="4">
        <f t="shared" si="73"/>
        <v>0</v>
      </c>
      <c r="P685" s="42">
        <f t="shared" si="74"/>
        <v>14</v>
      </c>
      <c r="Q685" s="10">
        <v>350</v>
      </c>
      <c r="T685" s="53" t="e">
        <f>#REF!*Q685</f>
        <v>#REF!</v>
      </c>
      <c r="U685" s="73">
        <v>86728</v>
      </c>
      <c r="V685" s="74"/>
    </row>
    <row r="686" spans="1:22" x14ac:dyDescent="0.2">
      <c r="A686" s="20">
        <v>36850</v>
      </c>
      <c r="B686" s="19">
        <f t="shared" si="75"/>
        <v>16</v>
      </c>
      <c r="C686" s="93">
        <f t="shared" si="72"/>
        <v>0</v>
      </c>
      <c r="E686" s="23">
        <f t="shared" si="76"/>
        <v>15</v>
      </c>
      <c r="G686" s="14">
        <v>26.89</v>
      </c>
      <c r="H686" s="14">
        <v>15.43</v>
      </c>
      <c r="I686" s="1">
        <v>6</v>
      </c>
      <c r="J686" s="4">
        <f t="shared" si="73"/>
        <v>0</v>
      </c>
      <c r="P686" s="42">
        <f t="shared" si="74"/>
        <v>15</v>
      </c>
      <c r="Q686" s="10">
        <v>350</v>
      </c>
      <c r="T686" s="53" t="e">
        <f>#REF!*Q686</f>
        <v>#REF!</v>
      </c>
      <c r="U686" s="73">
        <v>86728</v>
      </c>
      <c r="V686" s="74"/>
    </row>
    <row r="687" spans="1:22" x14ac:dyDescent="0.2">
      <c r="A687" s="20">
        <v>36850</v>
      </c>
      <c r="B687" s="19">
        <f t="shared" si="75"/>
        <v>17</v>
      </c>
      <c r="C687" s="93">
        <f t="shared" si="72"/>
        <v>262.5</v>
      </c>
      <c r="E687" s="23">
        <f t="shared" si="76"/>
        <v>16</v>
      </c>
      <c r="F687" s="3">
        <v>525</v>
      </c>
      <c r="G687" s="14">
        <v>120.89</v>
      </c>
      <c r="H687" s="14">
        <v>24.99</v>
      </c>
      <c r="I687" s="1">
        <v>6</v>
      </c>
      <c r="J687" s="4">
        <f t="shared" si="73"/>
        <v>-53497.5</v>
      </c>
      <c r="P687" s="42">
        <f t="shared" si="74"/>
        <v>16</v>
      </c>
      <c r="T687" s="53"/>
      <c r="U687" s="73"/>
      <c r="V687" s="74"/>
    </row>
    <row r="688" spans="1:22" x14ac:dyDescent="0.2">
      <c r="A688" s="20">
        <v>36850</v>
      </c>
      <c r="B688" s="19">
        <f t="shared" si="75"/>
        <v>18</v>
      </c>
      <c r="C688" s="93">
        <f t="shared" si="72"/>
        <v>0</v>
      </c>
      <c r="E688" s="23">
        <f t="shared" si="76"/>
        <v>17</v>
      </c>
      <c r="G688" s="14">
        <v>120</v>
      </c>
      <c r="H688" s="14">
        <v>80.81</v>
      </c>
      <c r="I688" s="1">
        <v>6</v>
      </c>
      <c r="J688" s="4">
        <f t="shared" si="73"/>
        <v>0</v>
      </c>
      <c r="P688" s="42">
        <f t="shared" si="74"/>
        <v>17</v>
      </c>
      <c r="T688" s="53"/>
      <c r="U688" s="73"/>
      <c r="V688" s="74"/>
    </row>
    <row r="689" spans="1:23" x14ac:dyDescent="0.2">
      <c r="A689" s="20">
        <v>36850</v>
      </c>
      <c r="B689" s="19">
        <f t="shared" si="75"/>
        <v>19</v>
      </c>
      <c r="C689" s="93">
        <f t="shared" si="72"/>
        <v>0</v>
      </c>
      <c r="E689" s="23">
        <f t="shared" si="76"/>
        <v>18</v>
      </c>
      <c r="G689" s="14">
        <v>98.38</v>
      </c>
      <c r="H689" s="14">
        <v>40.33</v>
      </c>
      <c r="I689" s="1">
        <v>6</v>
      </c>
      <c r="J689" s="4">
        <f t="shared" si="73"/>
        <v>0</v>
      </c>
      <c r="P689" s="42">
        <f t="shared" si="74"/>
        <v>18</v>
      </c>
      <c r="T689" s="53"/>
      <c r="U689" s="73"/>
      <c r="V689" s="74"/>
    </row>
    <row r="690" spans="1:23" x14ac:dyDescent="0.2">
      <c r="A690" s="20">
        <v>36850</v>
      </c>
      <c r="B690" s="19">
        <f t="shared" si="75"/>
        <v>20</v>
      </c>
      <c r="C690" s="93">
        <f t="shared" si="72"/>
        <v>0</v>
      </c>
      <c r="E690" s="23">
        <f t="shared" si="76"/>
        <v>19</v>
      </c>
      <c r="G690" s="14">
        <v>55</v>
      </c>
      <c r="H690" s="14">
        <v>61.6</v>
      </c>
      <c r="I690" s="1">
        <v>6</v>
      </c>
      <c r="J690" s="4">
        <f t="shared" si="73"/>
        <v>0</v>
      </c>
      <c r="P690" s="42">
        <f t="shared" si="74"/>
        <v>19</v>
      </c>
      <c r="T690" s="53"/>
      <c r="U690" s="73"/>
      <c r="V690" s="74"/>
    </row>
    <row r="691" spans="1:23" x14ac:dyDescent="0.2">
      <c r="A691" s="20">
        <v>36850</v>
      </c>
      <c r="B691" s="19">
        <f t="shared" si="75"/>
        <v>21</v>
      </c>
      <c r="C691" s="93">
        <f t="shared" si="72"/>
        <v>0</v>
      </c>
      <c r="E691" s="23">
        <f t="shared" si="76"/>
        <v>20</v>
      </c>
      <c r="G691" s="14">
        <v>43.14</v>
      </c>
      <c r="H691" s="14">
        <v>61.1</v>
      </c>
      <c r="I691" s="1">
        <v>6</v>
      </c>
      <c r="J691" s="4">
        <f t="shared" si="73"/>
        <v>0</v>
      </c>
      <c r="P691" s="42">
        <f t="shared" si="74"/>
        <v>20</v>
      </c>
      <c r="T691" s="53"/>
      <c r="U691" s="73"/>
      <c r="V691" s="74"/>
    </row>
    <row r="692" spans="1:23" x14ac:dyDescent="0.2">
      <c r="A692" s="20">
        <v>36850</v>
      </c>
      <c r="B692" s="19">
        <f>B691+1</f>
        <v>22</v>
      </c>
      <c r="C692" s="93">
        <f t="shared" si="72"/>
        <v>0</v>
      </c>
      <c r="E692" s="23">
        <f>E691+1</f>
        <v>21</v>
      </c>
      <c r="G692" s="14">
        <v>26.6</v>
      </c>
      <c r="H692" s="14">
        <v>38.03</v>
      </c>
      <c r="I692" s="1">
        <v>6</v>
      </c>
      <c r="J692" s="4">
        <f t="shared" si="73"/>
        <v>0</v>
      </c>
      <c r="P692" s="42">
        <f t="shared" si="74"/>
        <v>21</v>
      </c>
      <c r="T692" s="53"/>
      <c r="U692" s="73"/>
      <c r="V692" s="74"/>
    </row>
    <row r="693" spans="1:23" x14ac:dyDescent="0.2">
      <c r="A693" s="20">
        <v>36850</v>
      </c>
      <c r="B693" s="19">
        <f>B692+1</f>
        <v>23</v>
      </c>
      <c r="C693" s="93">
        <f t="shared" si="72"/>
        <v>0</v>
      </c>
      <c r="E693" s="23">
        <f>E692+1</f>
        <v>22</v>
      </c>
      <c r="G693" s="14">
        <v>33.909999999999997</v>
      </c>
      <c r="H693" s="14">
        <v>20.2</v>
      </c>
      <c r="I693" s="1">
        <v>6</v>
      </c>
      <c r="J693" s="4">
        <f t="shared" si="73"/>
        <v>0</v>
      </c>
      <c r="P693" s="42">
        <f t="shared" si="74"/>
        <v>22</v>
      </c>
      <c r="T693" s="53"/>
      <c r="U693" s="73"/>
      <c r="V693" s="74"/>
    </row>
    <row r="694" spans="1:23" x14ac:dyDescent="0.2">
      <c r="A694" s="20">
        <v>36850</v>
      </c>
      <c r="B694" s="19">
        <f>B693+1</f>
        <v>24</v>
      </c>
      <c r="C694" s="93">
        <f t="shared" si="72"/>
        <v>0</v>
      </c>
      <c r="E694" s="23">
        <f>E693+1</f>
        <v>23</v>
      </c>
      <c r="G694" s="14">
        <v>29.68</v>
      </c>
      <c r="H694" s="14">
        <v>16.2</v>
      </c>
      <c r="I694" s="1">
        <v>6</v>
      </c>
      <c r="J694" s="4">
        <f t="shared" si="73"/>
        <v>0</v>
      </c>
      <c r="P694" s="42">
        <f t="shared" si="74"/>
        <v>23</v>
      </c>
      <c r="T694" s="53"/>
      <c r="U694" s="73"/>
      <c r="V694" s="74"/>
    </row>
    <row r="695" spans="1:23" s="6" customFormat="1" ht="13.5" thickBot="1" x14ac:dyDescent="0.25">
      <c r="A695" s="7"/>
      <c r="B695" s="21"/>
      <c r="C695" s="94"/>
      <c r="D695" s="90"/>
      <c r="E695" s="22"/>
      <c r="F695" s="8"/>
      <c r="G695" s="15"/>
      <c r="H695" s="15"/>
      <c r="I695" s="8" t="s">
        <v>5</v>
      </c>
      <c r="J695" s="101">
        <f>SUM(J671:J694)</f>
        <v>-60442.5</v>
      </c>
      <c r="K695" s="112"/>
      <c r="L695" s="9"/>
      <c r="M695" s="9"/>
      <c r="N695" s="9"/>
      <c r="O695" s="39"/>
      <c r="P695" s="42"/>
      <c r="Q695" s="22"/>
      <c r="R695" s="7" t="s">
        <v>24</v>
      </c>
      <c r="S695" s="7"/>
      <c r="T695" s="54" t="e">
        <f>SUM(T685:T694)</f>
        <v>#REF!</v>
      </c>
      <c r="U695" s="72"/>
      <c r="V695" s="76"/>
      <c r="W695" s="7"/>
    </row>
    <row r="696" spans="1:23" x14ac:dyDescent="0.2">
      <c r="A696" s="20"/>
      <c r="F696" s="3" t="s">
        <v>7</v>
      </c>
      <c r="G696" s="33">
        <v>463687</v>
      </c>
      <c r="H696" s="33">
        <v>463693</v>
      </c>
      <c r="I696" s="18">
        <v>463695</v>
      </c>
      <c r="J696" s="50"/>
      <c r="L696" s="17" t="s">
        <v>7</v>
      </c>
      <c r="M696" s="17" t="s">
        <v>8</v>
      </c>
      <c r="N696" s="17"/>
      <c r="U696" s="73"/>
      <c r="V696" s="74"/>
    </row>
    <row r="697" spans="1:23" x14ac:dyDescent="0.2">
      <c r="A697" s="20"/>
      <c r="F697" s="3" t="s">
        <v>8</v>
      </c>
      <c r="G697" s="33">
        <v>463692</v>
      </c>
      <c r="H697" s="33">
        <v>463694</v>
      </c>
      <c r="I697" s="18">
        <v>463696</v>
      </c>
      <c r="J697" s="50"/>
      <c r="K697" s="111" t="s">
        <v>9</v>
      </c>
      <c r="L697" s="82">
        <v>463698</v>
      </c>
      <c r="M697" s="2">
        <v>463704</v>
      </c>
      <c r="U697" s="73"/>
      <c r="V697" s="74"/>
    </row>
    <row r="698" spans="1:23" x14ac:dyDescent="0.2">
      <c r="A698" s="20">
        <v>36851</v>
      </c>
      <c r="B698" s="19">
        <v>1</v>
      </c>
      <c r="C698" s="93">
        <f t="shared" ref="C698:C721" si="77">F698/2</f>
        <v>0</v>
      </c>
      <c r="E698" s="10">
        <v>0</v>
      </c>
      <c r="G698" s="14">
        <v>23.9</v>
      </c>
      <c r="H698" s="14">
        <v>14.78</v>
      </c>
      <c r="I698" s="1">
        <v>6</v>
      </c>
      <c r="J698" s="4">
        <f t="shared" ref="J698:J721" si="78">IF(G698&gt;0,(H698-G698-I698)*F698,(H698+(-G698)-I698)*F698)</f>
        <v>0</v>
      </c>
      <c r="K698" s="111" t="s">
        <v>10</v>
      </c>
      <c r="L698" s="2">
        <v>463706</v>
      </c>
      <c r="M698" s="2">
        <v>463712</v>
      </c>
      <c r="P698" s="42">
        <f t="shared" ref="P698:P721" si="79">E698</f>
        <v>0</v>
      </c>
      <c r="U698" s="73"/>
      <c r="V698" s="74"/>
    </row>
    <row r="699" spans="1:23" x14ac:dyDescent="0.2">
      <c r="A699" s="20">
        <v>36851</v>
      </c>
      <c r="B699" s="19">
        <f>B698+1</f>
        <v>2</v>
      </c>
      <c r="C699" s="93">
        <f t="shared" si="77"/>
        <v>11</v>
      </c>
      <c r="E699" s="23">
        <f>E698+1</f>
        <v>1</v>
      </c>
      <c r="F699" s="3">
        <v>22</v>
      </c>
      <c r="G699" s="14">
        <v>5.35</v>
      </c>
      <c r="H699" s="14">
        <v>14.8</v>
      </c>
      <c r="I699" s="1">
        <v>6</v>
      </c>
      <c r="J699" s="4">
        <f t="shared" si="78"/>
        <v>75.90000000000002</v>
      </c>
      <c r="K699" s="111" t="s">
        <v>11</v>
      </c>
      <c r="L699" s="2">
        <v>463716</v>
      </c>
      <c r="M699" s="2">
        <v>463719</v>
      </c>
      <c r="P699" s="42">
        <f t="shared" si="79"/>
        <v>1</v>
      </c>
      <c r="U699" s="73"/>
      <c r="V699" s="74"/>
    </row>
    <row r="700" spans="1:23" x14ac:dyDescent="0.2">
      <c r="A700" s="20">
        <v>36851</v>
      </c>
      <c r="B700" s="19">
        <f t="shared" ref="B700:B718" si="80">B699+1</f>
        <v>3</v>
      </c>
      <c r="C700" s="93">
        <f t="shared" si="77"/>
        <v>0</v>
      </c>
      <c r="E700" s="23">
        <f t="shared" ref="E700:E718" si="81">E699+1</f>
        <v>2</v>
      </c>
      <c r="G700" s="14">
        <v>18.309999999999999</v>
      </c>
      <c r="H700" s="14">
        <v>14.84</v>
      </c>
      <c r="I700" s="1">
        <v>6</v>
      </c>
      <c r="J700" s="4">
        <f t="shared" si="78"/>
        <v>0</v>
      </c>
      <c r="K700" s="111" t="s">
        <v>12</v>
      </c>
      <c r="L700" s="2">
        <v>463721</v>
      </c>
      <c r="M700" s="2">
        <v>463731</v>
      </c>
      <c r="P700" s="42">
        <f t="shared" si="79"/>
        <v>2</v>
      </c>
      <c r="U700" s="73"/>
      <c r="V700" s="74"/>
    </row>
    <row r="701" spans="1:23" x14ac:dyDescent="0.2">
      <c r="A701" s="20">
        <v>36851</v>
      </c>
      <c r="B701" s="19">
        <f t="shared" si="80"/>
        <v>4</v>
      </c>
      <c r="C701" s="93">
        <f t="shared" si="77"/>
        <v>0</v>
      </c>
      <c r="E701" s="23">
        <f t="shared" si="81"/>
        <v>3</v>
      </c>
      <c r="G701" s="14">
        <v>18.899999999999999</v>
      </c>
      <c r="H701" s="14">
        <v>14.49</v>
      </c>
      <c r="I701" s="1">
        <v>6</v>
      </c>
      <c r="J701" s="4">
        <f t="shared" si="78"/>
        <v>0</v>
      </c>
      <c r="P701" s="42">
        <f t="shared" si="79"/>
        <v>3</v>
      </c>
      <c r="U701" s="73"/>
      <c r="V701" s="74"/>
    </row>
    <row r="702" spans="1:23" x14ac:dyDescent="0.2">
      <c r="A702" s="20">
        <v>36851</v>
      </c>
      <c r="B702" s="19">
        <f t="shared" si="80"/>
        <v>5</v>
      </c>
      <c r="C702" s="93">
        <f t="shared" si="77"/>
        <v>15.5</v>
      </c>
      <c r="E702" s="23">
        <f t="shared" si="81"/>
        <v>4</v>
      </c>
      <c r="F702" s="3">
        <v>31</v>
      </c>
      <c r="G702" s="14">
        <v>5.1100000000000003</v>
      </c>
      <c r="H702" s="14">
        <v>14.22</v>
      </c>
      <c r="I702" s="1">
        <v>6</v>
      </c>
      <c r="J702" s="4">
        <f t="shared" si="78"/>
        <v>96.409999999999982</v>
      </c>
      <c r="L702" s="81"/>
      <c r="P702" s="42">
        <f t="shared" si="79"/>
        <v>4</v>
      </c>
      <c r="U702" s="73"/>
      <c r="V702" s="74"/>
    </row>
    <row r="703" spans="1:23" x14ac:dyDescent="0.2">
      <c r="A703" s="20">
        <v>36851</v>
      </c>
      <c r="B703" s="19">
        <f t="shared" si="80"/>
        <v>6</v>
      </c>
      <c r="C703" s="93">
        <f t="shared" si="77"/>
        <v>0</v>
      </c>
      <c r="E703" s="23">
        <f t="shared" si="81"/>
        <v>5</v>
      </c>
      <c r="G703" s="14">
        <v>27.26</v>
      </c>
      <c r="H703" s="14">
        <v>17.25</v>
      </c>
      <c r="I703" s="1">
        <v>6</v>
      </c>
      <c r="J703" s="4">
        <f t="shared" si="78"/>
        <v>0</v>
      </c>
      <c r="L703" s="81"/>
      <c r="P703" s="42">
        <f t="shared" si="79"/>
        <v>5</v>
      </c>
      <c r="U703" s="73"/>
      <c r="V703" s="74"/>
    </row>
    <row r="704" spans="1:23" x14ac:dyDescent="0.2">
      <c r="A704" s="20">
        <v>36851</v>
      </c>
      <c r="B704" s="19">
        <f t="shared" si="80"/>
        <v>7</v>
      </c>
      <c r="C704" s="93">
        <f t="shared" si="77"/>
        <v>0</v>
      </c>
      <c r="E704" s="23">
        <f t="shared" si="81"/>
        <v>6</v>
      </c>
      <c r="G704" s="14">
        <v>34.44</v>
      </c>
      <c r="H704" s="14">
        <v>29.56</v>
      </c>
      <c r="I704" s="1">
        <v>6</v>
      </c>
      <c r="J704" s="4">
        <f t="shared" si="78"/>
        <v>0</v>
      </c>
      <c r="P704" s="42">
        <f t="shared" si="79"/>
        <v>6</v>
      </c>
      <c r="U704" s="73"/>
      <c r="V704" s="74"/>
    </row>
    <row r="705" spans="1:24" x14ac:dyDescent="0.2">
      <c r="A705" s="20">
        <v>36851</v>
      </c>
      <c r="B705" s="19">
        <f t="shared" si="80"/>
        <v>8</v>
      </c>
      <c r="C705" s="93">
        <f t="shared" si="77"/>
        <v>0</v>
      </c>
      <c r="E705" s="23">
        <f t="shared" si="81"/>
        <v>7</v>
      </c>
      <c r="H705" s="14">
        <v>24.44</v>
      </c>
      <c r="I705" s="1">
        <v>6</v>
      </c>
      <c r="J705" s="4">
        <f t="shared" si="78"/>
        <v>0</v>
      </c>
      <c r="P705" s="42">
        <f t="shared" si="79"/>
        <v>7</v>
      </c>
      <c r="U705" s="73"/>
      <c r="V705" s="74"/>
    </row>
    <row r="706" spans="1:24" x14ac:dyDescent="0.2">
      <c r="A706" s="20">
        <v>36851</v>
      </c>
      <c r="B706" s="19">
        <f t="shared" si="80"/>
        <v>9</v>
      </c>
      <c r="C706" s="93">
        <f t="shared" si="77"/>
        <v>0</v>
      </c>
      <c r="E706" s="23">
        <f t="shared" si="81"/>
        <v>8</v>
      </c>
      <c r="H706" s="14">
        <v>38.64</v>
      </c>
      <c r="I706" s="1">
        <v>6</v>
      </c>
      <c r="J706" s="4">
        <f t="shared" si="78"/>
        <v>0</v>
      </c>
      <c r="P706" s="42">
        <f t="shared" si="79"/>
        <v>8</v>
      </c>
      <c r="U706" s="73"/>
      <c r="V706" s="74"/>
    </row>
    <row r="707" spans="1:24" x14ac:dyDescent="0.2">
      <c r="A707" s="20">
        <v>36851</v>
      </c>
      <c r="B707" s="19">
        <f t="shared" si="80"/>
        <v>10</v>
      </c>
      <c r="C707" s="93">
        <f t="shared" si="77"/>
        <v>0</v>
      </c>
      <c r="E707" s="23">
        <f t="shared" si="81"/>
        <v>9</v>
      </c>
      <c r="H707" s="14">
        <v>63.16</v>
      </c>
      <c r="I707" s="1">
        <v>6</v>
      </c>
      <c r="J707" s="4">
        <f t="shared" si="78"/>
        <v>0</v>
      </c>
      <c r="P707" s="42">
        <f t="shared" si="79"/>
        <v>9</v>
      </c>
      <c r="U707" s="73"/>
      <c r="V707" s="74"/>
    </row>
    <row r="708" spans="1:24" x14ac:dyDescent="0.2">
      <c r="A708" s="20">
        <v>36851</v>
      </c>
      <c r="B708" s="19">
        <f t="shared" si="80"/>
        <v>11</v>
      </c>
      <c r="C708" s="93">
        <f t="shared" si="77"/>
        <v>0</v>
      </c>
      <c r="E708" s="23">
        <f t="shared" si="81"/>
        <v>10</v>
      </c>
      <c r="H708" s="14">
        <v>40.950000000000003</v>
      </c>
      <c r="I708" s="1">
        <v>6</v>
      </c>
      <c r="J708" s="4">
        <f t="shared" si="78"/>
        <v>0</v>
      </c>
      <c r="P708" s="42">
        <f t="shared" si="79"/>
        <v>10</v>
      </c>
      <c r="U708" s="73"/>
      <c r="V708" s="74"/>
    </row>
    <row r="709" spans="1:24" x14ac:dyDescent="0.2">
      <c r="A709" s="20">
        <v>36851</v>
      </c>
      <c r="B709" s="19">
        <f t="shared" si="80"/>
        <v>12</v>
      </c>
      <c r="C709" s="93">
        <f t="shared" si="77"/>
        <v>0</v>
      </c>
      <c r="E709" s="23">
        <f t="shared" si="81"/>
        <v>11</v>
      </c>
      <c r="H709" s="14">
        <v>36.96</v>
      </c>
      <c r="I709" s="1">
        <v>6</v>
      </c>
      <c r="J709" s="4">
        <f t="shared" si="78"/>
        <v>0</v>
      </c>
      <c r="P709" s="42">
        <f t="shared" si="79"/>
        <v>11</v>
      </c>
      <c r="Q709" s="10">
        <v>390</v>
      </c>
      <c r="R709" s="1">
        <v>37</v>
      </c>
      <c r="S709" s="1">
        <v>39.880000000000003</v>
      </c>
      <c r="T709" s="11">
        <f>(S709-R709)*Q709</f>
        <v>1123.200000000001</v>
      </c>
      <c r="U709" s="73">
        <v>390</v>
      </c>
      <c r="V709" s="74">
        <f>U709*-(1.15)</f>
        <v>-448.49999999999994</v>
      </c>
      <c r="W709" s="11">
        <f>T709+V709</f>
        <v>674.70000000000095</v>
      </c>
    </row>
    <row r="710" spans="1:24" x14ac:dyDescent="0.2">
      <c r="A710" s="20">
        <v>36851</v>
      </c>
      <c r="B710" s="19">
        <f t="shared" si="80"/>
        <v>13</v>
      </c>
      <c r="C710" s="93">
        <f t="shared" si="77"/>
        <v>0</v>
      </c>
      <c r="E710" s="23">
        <f t="shared" si="81"/>
        <v>12</v>
      </c>
      <c r="H710" s="14">
        <v>64.739999999999995</v>
      </c>
      <c r="I710" s="1">
        <v>6</v>
      </c>
      <c r="J710" s="4">
        <f t="shared" si="78"/>
        <v>0</v>
      </c>
      <c r="P710" s="42">
        <f t="shared" si="79"/>
        <v>12</v>
      </c>
      <c r="T710" s="11">
        <f>(S710-R710)*Q710</f>
        <v>0</v>
      </c>
      <c r="U710" s="73">
        <v>390</v>
      </c>
      <c r="V710" s="74">
        <f>U710*-(1.15)</f>
        <v>-448.49999999999994</v>
      </c>
      <c r="W710" s="11">
        <f>T710+V710</f>
        <v>-448.49999999999994</v>
      </c>
    </row>
    <row r="711" spans="1:24" x14ac:dyDescent="0.2">
      <c r="A711" s="20">
        <v>36851</v>
      </c>
      <c r="B711" s="19">
        <f t="shared" si="80"/>
        <v>14</v>
      </c>
      <c r="C711" s="93">
        <f t="shared" si="77"/>
        <v>0</v>
      </c>
      <c r="E711" s="23">
        <f t="shared" si="81"/>
        <v>13</v>
      </c>
      <c r="H711" s="14">
        <v>44.18</v>
      </c>
      <c r="I711" s="1">
        <v>6</v>
      </c>
      <c r="J711" s="4">
        <f t="shared" si="78"/>
        <v>0</v>
      </c>
      <c r="P711" s="42">
        <f t="shared" si="79"/>
        <v>13</v>
      </c>
      <c r="Q711" s="10">
        <v>281</v>
      </c>
      <c r="R711" s="1">
        <v>44</v>
      </c>
      <c r="S711" s="1">
        <v>37.43</v>
      </c>
      <c r="T711" s="11">
        <f>(S711-R711)*Q711</f>
        <v>-1846.17</v>
      </c>
      <c r="U711" s="73">
        <v>390</v>
      </c>
      <c r="V711" s="74">
        <f>U711*-(1.15)</f>
        <v>-448.49999999999994</v>
      </c>
      <c r="W711" s="11">
        <f>T711+V711</f>
        <v>-2294.67</v>
      </c>
    </row>
    <row r="712" spans="1:24" x14ac:dyDescent="0.2">
      <c r="A712" s="20">
        <v>36851</v>
      </c>
      <c r="B712" s="19">
        <f t="shared" si="80"/>
        <v>15</v>
      </c>
      <c r="C712" s="93">
        <f t="shared" si="77"/>
        <v>0</v>
      </c>
      <c r="E712" s="23">
        <f t="shared" si="81"/>
        <v>14</v>
      </c>
      <c r="H712" s="14">
        <v>19.11</v>
      </c>
      <c r="I712" s="1">
        <v>6</v>
      </c>
      <c r="J712" s="4">
        <f t="shared" si="78"/>
        <v>0</v>
      </c>
      <c r="P712" s="42">
        <f t="shared" si="79"/>
        <v>14</v>
      </c>
      <c r="Q712" s="10">
        <v>190</v>
      </c>
      <c r="R712" s="1">
        <v>19.100000000000001</v>
      </c>
      <c r="S712" s="1">
        <v>42.21</v>
      </c>
      <c r="T712" s="11">
        <f>(S712-R712)*Q712</f>
        <v>4390.8999999999996</v>
      </c>
      <c r="U712" s="73">
        <v>190</v>
      </c>
      <c r="V712" s="74">
        <f>U712*-(1.15)</f>
        <v>-218.49999999999997</v>
      </c>
      <c r="W712" s="11">
        <f>T712+V712</f>
        <v>4172.3999999999996</v>
      </c>
    </row>
    <row r="713" spans="1:24" x14ac:dyDescent="0.2">
      <c r="A713" s="20">
        <v>36851</v>
      </c>
      <c r="B713" s="19">
        <f t="shared" si="80"/>
        <v>16</v>
      </c>
      <c r="C713" s="93">
        <f t="shared" si="77"/>
        <v>0</v>
      </c>
      <c r="E713" s="23">
        <f t="shared" si="81"/>
        <v>15</v>
      </c>
      <c r="H713" s="14">
        <v>18.63</v>
      </c>
      <c r="I713" s="1">
        <v>6</v>
      </c>
      <c r="J713" s="4">
        <f t="shared" si="78"/>
        <v>0</v>
      </c>
      <c r="P713" s="42">
        <f t="shared" si="79"/>
        <v>15</v>
      </c>
      <c r="T713" s="11">
        <f>(S713-R713)*Q713</f>
        <v>0</v>
      </c>
      <c r="U713" s="73">
        <v>190</v>
      </c>
      <c r="V713" s="74">
        <f>U713*-(1.15)</f>
        <v>-218.49999999999997</v>
      </c>
      <c r="W713" s="11">
        <f>T713+V713</f>
        <v>-218.49999999999997</v>
      </c>
    </row>
    <row r="714" spans="1:24" x14ac:dyDescent="0.2">
      <c r="A714" s="20">
        <v>36851</v>
      </c>
      <c r="B714" s="19">
        <f t="shared" si="80"/>
        <v>17</v>
      </c>
      <c r="C714" s="93">
        <f t="shared" si="77"/>
        <v>106.5</v>
      </c>
      <c r="E714" s="23">
        <f t="shared" si="81"/>
        <v>16</v>
      </c>
      <c r="F714" s="3">
        <v>213</v>
      </c>
      <c r="G714" s="14">
        <v>44.6</v>
      </c>
      <c r="H714" s="14">
        <v>27.14</v>
      </c>
      <c r="I714" s="1">
        <v>6</v>
      </c>
      <c r="J714" s="103">
        <f t="shared" si="78"/>
        <v>-4996.9800000000005</v>
      </c>
      <c r="P714" s="42">
        <f t="shared" si="79"/>
        <v>16</v>
      </c>
      <c r="U714" s="73"/>
      <c r="V714" s="74"/>
    </row>
    <row r="715" spans="1:24" x14ac:dyDescent="0.2">
      <c r="A715" s="20">
        <v>36851</v>
      </c>
      <c r="B715" s="19">
        <f t="shared" si="80"/>
        <v>18</v>
      </c>
      <c r="C715" s="93">
        <f t="shared" si="77"/>
        <v>0</v>
      </c>
      <c r="E715" s="23">
        <f t="shared" si="81"/>
        <v>17</v>
      </c>
      <c r="H715" s="14">
        <v>77.55</v>
      </c>
      <c r="I715" s="1">
        <v>6</v>
      </c>
      <c r="J715" s="4">
        <f t="shared" si="78"/>
        <v>0</v>
      </c>
      <c r="P715" s="42">
        <f t="shared" si="79"/>
        <v>17</v>
      </c>
      <c r="U715" s="73"/>
      <c r="V715" s="74"/>
      <c r="X715">
        <v>464239</v>
      </c>
    </row>
    <row r="716" spans="1:24" x14ac:dyDescent="0.2">
      <c r="A716" s="20">
        <v>36851</v>
      </c>
      <c r="B716" s="19">
        <f t="shared" si="80"/>
        <v>19</v>
      </c>
      <c r="C716" s="93">
        <f t="shared" si="77"/>
        <v>180.5</v>
      </c>
      <c r="E716" s="23">
        <f t="shared" si="81"/>
        <v>18</v>
      </c>
      <c r="F716" s="3">
        <v>361</v>
      </c>
      <c r="G716" s="14">
        <v>41.56</v>
      </c>
      <c r="H716" s="14">
        <v>84.22</v>
      </c>
      <c r="I716" s="1">
        <v>6</v>
      </c>
      <c r="J716" s="4">
        <f t="shared" si="78"/>
        <v>13234.259999999998</v>
      </c>
      <c r="P716" s="42">
        <f t="shared" si="79"/>
        <v>18</v>
      </c>
      <c r="U716" s="73"/>
      <c r="V716" s="74"/>
      <c r="X716">
        <v>464246</v>
      </c>
    </row>
    <row r="717" spans="1:24" x14ac:dyDescent="0.2">
      <c r="A717" s="20">
        <v>36851</v>
      </c>
      <c r="B717" s="19">
        <f t="shared" si="80"/>
        <v>20</v>
      </c>
      <c r="C717" s="93">
        <f t="shared" si="77"/>
        <v>295.5</v>
      </c>
      <c r="E717" s="23">
        <f t="shared" si="81"/>
        <v>19</v>
      </c>
      <c r="F717" s="3">
        <v>591</v>
      </c>
      <c r="G717" s="14">
        <v>47.34</v>
      </c>
      <c r="H717" s="14">
        <v>52.08</v>
      </c>
      <c r="I717" s="1">
        <v>6</v>
      </c>
      <c r="J717" s="4">
        <f t="shared" si="78"/>
        <v>-744.66000000000304</v>
      </c>
      <c r="P717" s="42">
        <f t="shared" si="79"/>
        <v>19</v>
      </c>
      <c r="U717" s="73"/>
      <c r="V717" s="74"/>
      <c r="X717">
        <v>464248</v>
      </c>
    </row>
    <row r="718" spans="1:24" x14ac:dyDescent="0.2">
      <c r="A718" s="20">
        <v>36851</v>
      </c>
      <c r="B718" s="19">
        <f t="shared" si="80"/>
        <v>21</v>
      </c>
      <c r="C718" s="93">
        <f t="shared" si="77"/>
        <v>295.5</v>
      </c>
      <c r="E718" s="23">
        <f t="shared" si="81"/>
        <v>20</v>
      </c>
      <c r="F718" s="3">
        <v>591</v>
      </c>
      <c r="G718" s="14">
        <v>47.98</v>
      </c>
      <c r="H718" s="14">
        <v>61.57</v>
      </c>
      <c r="I718" s="1">
        <v>6</v>
      </c>
      <c r="J718" s="4">
        <f t="shared" si="78"/>
        <v>4485.6900000000023</v>
      </c>
      <c r="P718" s="42">
        <f t="shared" si="79"/>
        <v>20</v>
      </c>
      <c r="U718" s="73"/>
      <c r="V718" s="74"/>
    </row>
    <row r="719" spans="1:24" x14ac:dyDescent="0.2">
      <c r="A719" s="20">
        <v>36851</v>
      </c>
      <c r="B719" s="19">
        <f>B718+1</f>
        <v>22</v>
      </c>
      <c r="C719" s="93">
        <f t="shared" si="77"/>
        <v>0</v>
      </c>
      <c r="E719" s="23">
        <f>E718+1</f>
        <v>21</v>
      </c>
      <c r="H719" s="14">
        <v>62.02</v>
      </c>
      <c r="I719" s="1">
        <v>6</v>
      </c>
      <c r="J719" s="4">
        <f t="shared" si="78"/>
        <v>0</v>
      </c>
      <c r="P719" s="42">
        <f t="shared" si="79"/>
        <v>21</v>
      </c>
      <c r="U719" s="73"/>
      <c r="V719" s="74"/>
    </row>
    <row r="720" spans="1:24" x14ac:dyDescent="0.2">
      <c r="A720" s="20">
        <v>36851</v>
      </c>
      <c r="B720" s="19">
        <f>B719+1</f>
        <v>23</v>
      </c>
      <c r="C720" s="93">
        <f t="shared" si="77"/>
        <v>0</v>
      </c>
      <c r="E720" s="23">
        <f>E719+1</f>
        <v>22</v>
      </c>
      <c r="H720" s="14">
        <v>43.82</v>
      </c>
      <c r="I720" s="1">
        <v>6</v>
      </c>
      <c r="J720" s="4">
        <f t="shared" si="78"/>
        <v>0</v>
      </c>
      <c r="P720" s="42">
        <f t="shared" si="79"/>
        <v>22</v>
      </c>
      <c r="U720" s="73"/>
      <c r="V720" s="74"/>
    </row>
    <row r="721" spans="1:23" x14ac:dyDescent="0.2">
      <c r="A721" s="20">
        <v>36851</v>
      </c>
      <c r="B721" s="19">
        <f>B720+1</f>
        <v>24</v>
      </c>
      <c r="C721" s="93">
        <f t="shared" si="77"/>
        <v>0</v>
      </c>
      <c r="E721" s="23">
        <f>E720+1</f>
        <v>23</v>
      </c>
      <c r="H721" s="14">
        <v>19.78</v>
      </c>
      <c r="I721" s="1">
        <v>6</v>
      </c>
      <c r="J721" s="4">
        <f t="shared" si="78"/>
        <v>0</v>
      </c>
      <c r="P721" s="42">
        <f t="shared" si="79"/>
        <v>23</v>
      </c>
      <c r="U721" s="73"/>
      <c r="V721" s="74"/>
    </row>
    <row r="722" spans="1:23" s="6" customFormat="1" ht="13.5" thickBot="1" x14ac:dyDescent="0.25">
      <c r="A722" s="7"/>
      <c r="B722" s="21"/>
      <c r="C722" s="94"/>
      <c r="D722" s="90"/>
      <c r="E722" s="22"/>
      <c r="F722" s="8"/>
      <c r="G722" s="15"/>
      <c r="H722" s="15"/>
      <c r="I722" s="8" t="s">
        <v>5</v>
      </c>
      <c r="J722" s="101">
        <f>SUM(J698:J721)</f>
        <v>12150.619999999997</v>
      </c>
      <c r="K722" s="112"/>
      <c r="L722" s="9"/>
      <c r="M722" s="9"/>
      <c r="N722" s="9"/>
      <c r="O722" s="39"/>
      <c r="P722" s="83"/>
      <c r="Q722" s="22"/>
      <c r="R722" s="7"/>
      <c r="S722" s="7"/>
      <c r="T722" s="51"/>
      <c r="U722" s="72"/>
      <c r="V722" s="72" t="s">
        <v>5</v>
      </c>
      <c r="W722" s="15">
        <f>SUM(W698:W721)</f>
        <v>1885.4300000000007</v>
      </c>
    </row>
    <row r="723" spans="1:23" x14ac:dyDescent="0.2">
      <c r="A723" s="20"/>
      <c r="F723" s="3" t="s">
        <v>7</v>
      </c>
      <c r="G723" s="33">
        <v>465553</v>
      </c>
      <c r="H723" s="33">
        <v>465563</v>
      </c>
      <c r="I723" s="18">
        <v>465565</v>
      </c>
      <c r="J723" s="50"/>
      <c r="L723" s="17" t="s">
        <v>7</v>
      </c>
      <c r="M723" s="17" t="s">
        <v>8</v>
      </c>
      <c r="N723" s="17"/>
      <c r="U723" s="73"/>
      <c r="V723" s="74"/>
    </row>
    <row r="724" spans="1:23" x14ac:dyDescent="0.2">
      <c r="A724" s="20"/>
      <c r="F724" s="3" t="s">
        <v>8</v>
      </c>
      <c r="G724" s="33">
        <v>465559</v>
      </c>
      <c r="H724" s="33">
        <v>465564</v>
      </c>
      <c r="I724" s="18">
        <v>465567</v>
      </c>
      <c r="J724" s="50"/>
      <c r="K724" s="111" t="s">
        <v>9</v>
      </c>
      <c r="L724" s="82">
        <v>465578</v>
      </c>
      <c r="M724" s="2">
        <v>465624</v>
      </c>
      <c r="U724" s="73"/>
      <c r="V724" s="74"/>
    </row>
    <row r="725" spans="1:23" x14ac:dyDescent="0.2">
      <c r="A725" s="20">
        <v>36852</v>
      </c>
      <c r="B725" s="19">
        <v>1</v>
      </c>
      <c r="C725" s="93">
        <f t="shared" ref="C725:C748" si="82">F725/2</f>
        <v>0</v>
      </c>
      <c r="E725" s="10">
        <v>0</v>
      </c>
      <c r="H725" s="14">
        <v>19.13</v>
      </c>
      <c r="I725" s="1">
        <v>6</v>
      </c>
      <c r="J725" s="4">
        <f t="shared" ref="J725:J748" si="83">IF(G725&gt;0,(H725-G725-I725)*F725,(H725+(-G725)-I725)*F725)</f>
        <v>0</v>
      </c>
      <c r="K725" s="111" t="s">
        <v>10</v>
      </c>
      <c r="L725" s="2">
        <v>465625</v>
      </c>
      <c r="M725" s="2">
        <v>465635</v>
      </c>
      <c r="U725" s="73"/>
      <c r="V725" s="74"/>
    </row>
    <row r="726" spans="1:23" x14ac:dyDescent="0.2">
      <c r="A726" s="20">
        <v>36852</v>
      </c>
      <c r="B726" s="19">
        <f>B725+1</f>
        <v>2</v>
      </c>
      <c r="C726" s="93">
        <f t="shared" si="82"/>
        <v>50</v>
      </c>
      <c r="E726" s="23">
        <f>E725+1</f>
        <v>1</v>
      </c>
      <c r="F726" s="3">
        <v>100</v>
      </c>
      <c r="G726" s="14">
        <v>6</v>
      </c>
      <c r="H726" s="14">
        <v>18.29</v>
      </c>
      <c r="I726" s="1">
        <v>6</v>
      </c>
      <c r="J726" s="4">
        <f t="shared" si="83"/>
        <v>628.99999999999989</v>
      </c>
      <c r="K726" s="111" t="s">
        <v>11</v>
      </c>
      <c r="L726" s="2">
        <v>465636</v>
      </c>
      <c r="M726" s="2">
        <v>465637</v>
      </c>
      <c r="U726" s="73"/>
      <c r="V726" s="74"/>
    </row>
    <row r="727" spans="1:23" x14ac:dyDescent="0.2">
      <c r="A727" s="20">
        <v>36852</v>
      </c>
      <c r="B727" s="19">
        <f t="shared" ref="B727:B745" si="84">B726+1</f>
        <v>3</v>
      </c>
      <c r="C727" s="93">
        <f t="shared" si="82"/>
        <v>0</v>
      </c>
      <c r="E727" s="23">
        <f t="shared" ref="E727:E745" si="85">E726+1</f>
        <v>2</v>
      </c>
      <c r="H727" s="14">
        <v>19.37</v>
      </c>
      <c r="I727" s="1">
        <v>6</v>
      </c>
      <c r="J727" s="4">
        <f t="shared" si="83"/>
        <v>0</v>
      </c>
      <c r="K727" s="111" t="s">
        <v>12</v>
      </c>
      <c r="L727" s="2">
        <v>465638</v>
      </c>
      <c r="M727" s="2">
        <v>465652</v>
      </c>
      <c r="U727" s="73"/>
      <c r="V727" s="74"/>
    </row>
    <row r="728" spans="1:23" x14ac:dyDescent="0.2">
      <c r="A728" s="20">
        <v>36852</v>
      </c>
      <c r="B728" s="19">
        <f t="shared" si="84"/>
        <v>4</v>
      </c>
      <c r="C728" s="93">
        <f t="shared" si="82"/>
        <v>0</v>
      </c>
      <c r="E728" s="23">
        <f t="shared" si="85"/>
        <v>3</v>
      </c>
      <c r="H728" s="14">
        <v>19.399999999999999</v>
      </c>
      <c r="I728" s="1">
        <v>6</v>
      </c>
      <c r="J728" s="4">
        <f t="shared" si="83"/>
        <v>0</v>
      </c>
      <c r="U728" s="73"/>
      <c r="V728" s="74"/>
    </row>
    <row r="729" spans="1:23" x14ac:dyDescent="0.2">
      <c r="A729" s="20">
        <v>36852</v>
      </c>
      <c r="B729" s="19">
        <f t="shared" si="84"/>
        <v>5</v>
      </c>
      <c r="C729" s="93">
        <f t="shared" si="82"/>
        <v>50</v>
      </c>
      <c r="E729" s="23">
        <f t="shared" si="85"/>
        <v>4</v>
      </c>
      <c r="F729" s="3">
        <v>100</v>
      </c>
      <c r="G729" s="14">
        <v>8.25</v>
      </c>
      <c r="H729" s="14">
        <v>19.93</v>
      </c>
      <c r="I729" s="1">
        <v>6</v>
      </c>
      <c r="J729" s="4">
        <f t="shared" si="83"/>
        <v>568</v>
      </c>
      <c r="U729" s="73"/>
      <c r="V729" s="74"/>
    </row>
    <row r="730" spans="1:23" x14ac:dyDescent="0.2">
      <c r="A730" s="20">
        <v>36852</v>
      </c>
      <c r="B730" s="19">
        <f t="shared" si="84"/>
        <v>6</v>
      </c>
      <c r="C730" s="93">
        <f t="shared" si="82"/>
        <v>167.5</v>
      </c>
      <c r="E730" s="23">
        <f t="shared" si="85"/>
        <v>5</v>
      </c>
      <c r="F730" s="3">
        <v>335</v>
      </c>
      <c r="G730" s="14">
        <v>10</v>
      </c>
      <c r="H730" s="14">
        <v>33.57</v>
      </c>
      <c r="I730" s="1">
        <v>6</v>
      </c>
      <c r="J730" s="4">
        <f t="shared" si="83"/>
        <v>5885.95</v>
      </c>
      <c r="U730" s="73"/>
      <c r="V730" s="74"/>
    </row>
    <row r="731" spans="1:23" x14ac:dyDescent="0.2">
      <c r="A731" s="20">
        <v>36852</v>
      </c>
      <c r="B731" s="19">
        <f t="shared" si="84"/>
        <v>7</v>
      </c>
      <c r="C731" s="93">
        <f t="shared" si="82"/>
        <v>0</v>
      </c>
      <c r="E731" s="23">
        <f t="shared" si="85"/>
        <v>6</v>
      </c>
      <c r="H731" s="14">
        <v>61.91</v>
      </c>
      <c r="I731" s="1">
        <v>6</v>
      </c>
      <c r="J731" s="4">
        <f t="shared" si="83"/>
        <v>0</v>
      </c>
      <c r="U731" s="73"/>
      <c r="V731" s="74"/>
    </row>
    <row r="732" spans="1:23" x14ac:dyDescent="0.2">
      <c r="A732" s="20">
        <v>36852</v>
      </c>
      <c r="B732" s="19">
        <f t="shared" si="84"/>
        <v>8</v>
      </c>
      <c r="C732" s="93">
        <f t="shared" si="82"/>
        <v>0</v>
      </c>
      <c r="E732" s="23">
        <f t="shared" si="85"/>
        <v>7</v>
      </c>
      <c r="H732" s="14">
        <v>100.43</v>
      </c>
      <c r="I732" s="1">
        <v>6</v>
      </c>
      <c r="J732" s="4">
        <f t="shared" si="83"/>
        <v>0</v>
      </c>
      <c r="U732" s="73"/>
      <c r="V732" s="74"/>
    </row>
    <row r="733" spans="1:23" x14ac:dyDescent="0.2">
      <c r="A733" s="20">
        <v>36852</v>
      </c>
      <c r="B733" s="19">
        <f t="shared" si="84"/>
        <v>9</v>
      </c>
      <c r="C733" s="93">
        <f t="shared" si="82"/>
        <v>0</v>
      </c>
      <c r="E733" s="23">
        <f t="shared" si="85"/>
        <v>8</v>
      </c>
      <c r="H733" s="14">
        <v>87.18</v>
      </c>
      <c r="I733" s="1">
        <v>6</v>
      </c>
      <c r="J733" s="4">
        <f t="shared" si="83"/>
        <v>0</v>
      </c>
      <c r="U733" s="73"/>
      <c r="V733" s="74"/>
    </row>
    <row r="734" spans="1:23" x14ac:dyDescent="0.2">
      <c r="A734" s="20">
        <v>36852</v>
      </c>
      <c r="B734" s="19">
        <f t="shared" si="84"/>
        <v>10</v>
      </c>
      <c r="C734" s="93">
        <f t="shared" si="82"/>
        <v>0</v>
      </c>
      <c r="E734" s="23">
        <f t="shared" si="85"/>
        <v>9</v>
      </c>
      <c r="H734" s="14">
        <v>74.81</v>
      </c>
      <c r="I734" s="1">
        <v>6</v>
      </c>
      <c r="J734" s="4">
        <f t="shared" si="83"/>
        <v>0</v>
      </c>
      <c r="U734" s="73"/>
      <c r="V734" s="74"/>
    </row>
    <row r="735" spans="1:23" x14ac:dyDescent="0.2">
      <c r="A735" s="20">
        <v>36852</v>
      </c>
      <c r="B735" s="19">
        <f t="shared" si="84"/>
        <v>11</v>
      </c>
      <c r="C735" s="93">
        <f t="shared" si="82"/>
        <v>0</v>
      </c>
      <c r="E735" s="23">
        <f t="shared" si="85"/>
        <v>10</v>
      </c>
      <c r="H735" s="14">
        <v>38.630000000000003</v>
      </c>
      <c r="I735" s="1">
        <v>6</v>
      </c>
      <c r="J735" s="4">
        <f t="shared" si="83"/>
        <v>0</v>
      </c>
      <c r="U735" s="73"/>
      <c r="V735" s="74"/>
    </row>
    <row r="736" spans="1:23" x14ac:dyDescent="0.2">
      <c r="A736" s="20">
        <v>36852</v>
      </c>
      <c r="B736" s="19">
        <f t="shared" si="84"/>
        <v>12</v>
      </c>
      <c r="C736" s="93">
        <f t="shared" si="82"/>
        <v>0</v>
      </c>
      <c r="E736" s="23">
        <f t="shared" si="85"/>
        <v>11</v>
      </c>
      <c r="H736" s="14">
        <v>29.16</v>
      </c>
      <c r="I736" s="1">
        <v>6</v>
      </c>
      <c r="J736" s="4">
        <f t="shared" si="83"/>
        <v>0</v>
      </c>
      <c r="U736" s="73"/>
      <c r="V736" s="74"/>
    </row>
    <row r="737" spans="1:23" x14ac:dyDescent="0.2">
      <c r="A737" s="20">
        <v>36852</v>
      </c>
      <c r="B737" s="19">
        <f t="shared" si="84"/>
        <v>13</v>
      </c>
      <c r="C737" s="93">
        <f t="shared" si="82"/>
        <v>0</v>
      </c>
      <c r="E737" s="23">
        <f t="shared" si="85"/>
        <v>12</v>
      </c>
      <c r="H737" s="14">
        <v>50.5</v>
      </c>
      <c r="I737" s="1">
        <v>6</v>
      </c>
      <c r="J737" s="4">
        <f t="shared" si="83"/>
        <v>0</v>
      </c>
      <c r="U737" s="73"/>
      <c r="V737" s="74"/>
    </row>
    <row r="738" spans="1:23" x14ac:dyDescent="0.2">
      <c r="A738" s="20">
        <v>36852</v>
      </c>
      <c r="B738" s="19">
        <f t="shared" si="84"/>
        <v>14</v>
      </c>
      <c r="C738" s="93">
        <f t="shared" si="82"/>
        <v>0</v>
      </c>
      <c r="E738" s="23">
        <f t="shared" si="85"/>
        <v>13</v>
      </c>
      <c r="H738" s="14">
        <v>23.77</v>
      </c>
      <c r="I738" s="1">
        <v>6</v>
      </c>
      <c r="J738" s="4">
        <f t="shared" si="83"/>
        <v>0</v>
      </c>
      <c r="U738" s="73"/>
      <c r="V738" s="74"/>
    </row>
    <row r="739" spans="1:23" x14ac:dyDescent="0.2">
      <c r="A739" s="20">
        <v>36852</v>
      </c>
      <c r="B739" s="19">
        <f t="shared" si="84"/>
        <v>15</v>
      </c>
      <c r="C739" s="93">
        <f t="shared" si="82"/>
        <v>0</v>
      </c>
      <c r="E739" s="23">
        <f t="shared" si="85"/>
        <v>14</v>
      </c>
      <c r="H739" s="14">
        <v>17.87</v>
      </c>
      <c r="I739" s="1">
        <v>6</v>
      </c>
      <c r="J739" s="4">
        <f t="shared" si="83"/>
        <v>0</v>
      </c>
      <c r="U739" s="73"/>
      <c r="V739" s="74"/>
    </row>
    <row r="740" spans="1:23" x14ac:dyDescent="0.2">
      <c r="A740" s="20">
        <v>36852</v>
      </c>
      <c r="B740" s="19">
        <f t="shared" si="84"/>
        <v>16</v>
      </c>
      <c r="C740" s="93">
        <f t="shared" si="82"/>
        <v>0</v>
      </c>
      <c r="E740" s="23">
        <f t="shared" si="85"/>
        <v>15</v>
      </c>
      <c r="H740" s="14">
        <v>18.2</v>
      </c>
      <c r="I740" s="1">
        <v>6</v>
      </c>
      <c r="J740" s="4">
        <f t="shared" si="83"/>
        <v>0</v>
      </c>
      <c r="U740" s="73"/>
      <c r="V740" s="74"/>
    </row>
    <row r="741" spans="1:23" x14ac:dyDescent="0.2">
      <c r="A741" s="20">
        <v>36852</v>
      </c>
      <c r="B741" s="19">
        <f t="shared" si="84"/>
        <v>17</v>
      </c>
      <c r="C741" s="93">
        <f t="shared" si="82"/>
        <v>0</v>
      </c>
      <c r="E741" s="23">
        <f t="shared" si="85"/>
        <v>16</v>
      </c>
      <c r="H741" s="14">
        <v>21.63</v>
      </c>
      <c r="I741" s="1">
        <v>6</v>
      </c>
      <c r="J741" s="103">
        <f t="shared" si="83"/>
        <v>0</v>
      </c>
      <c r="U741" s="73"/>
      <c r="V741" s="74"/>
    </row>
    <row r="742" spans="1:23" x14ac:dyDescent="0.2">
      <c r="A742" s="20">
        <v>36852</v>
      </c>
      <c r="B742" s="19">
        <f t="shared" si="84"/>
        <v>18</v>
      </c>
      <c r="C742" s="93">
        <f t="shared" si="82"/>
        <v>0</v>
      </c>
      <c r="E742" s="23">
        <f t="shared" si="85"/>
        <v>17</v>
      </c>
      <c r="H742" s="14">
        <v>60.23</v>
      </c>
      <c r="I742" s="1">
        <v>6</v>
      </c>
      <c r="J742" s="4">
        <f t="shared" si="83"/>
        <v>0</v>
      </c>
      <c r="U742" s="73"/>
      <c r="V742" s="74"/>
    </row>
    <row r="743" spans="1:23" x14ac:dyDescent="0.2">
      <c r="A743" s="20">
        <v>36852</v>
      </c>
      <c r="B743" s="19">
        <f t="shared" si="84"/>
        <v>19</v>
      </c>
      <c r="C743" s="93">
        <f t="shared" si="82"/>
        <v>201</v>
      </c>
      <c r="E743" s="23">
        <f t="shared" si="85"/>
        <v>18</v>
      </c>
      <c r="F743" s="3">
        <v>402</v>
      </c>
      <c r="G743" s="14">
        <v>45</v>
      </c>
      <c r="H743" s="14">
        <v>30.39</v>
      </c>
      <c r="I743" s="1">
        <v>6</v>
      </c>
      <c r="J743" s="4">
        <f t="shared" si="83"/>
        <v>-8285.2199999999993</v>
      </c>
      <c r="U743" s="73"/>
      <c r="V743" s="74"/>
    </row>
    <row r="744" spans="1:23" x14ac:dyDescent="0.2">
      <c r="A744" s="20">
        <v>36852</v>
      </c>
      <c r="B744" s="19">
        <f t="shared" si="84"/>
        <v>20</v>
      </c>
      <c r="C744" s="93">
        <f t="shared" si="82"/>
        <v>0</v>
      </c>
      <c r="E744" s="23">
        <f t="shared" si="85"/>
        <v>19</v>
      </c>
      <c r="H744" s="14">
        <v>72.5</v>
      </c>
      <c r="I744" s="1">
        <v>6</v>
      </c>
      <c r="J744" s="4">
        <f t="shared" si="83"/>
        <v>0</v>
      </c>
      <c r="U744" s="73"/>
      <c r="V744" s="74"/>
    </row>
    <row r="745" spans="1:23" x14ac:dyDescent="0.2">
      <c r="A745" s="20">
        <v>36852</v>
      </c>
      <c r="B745" s="19">
        <f t="shared" si="84"/>
        <v>21</v>
      </c>
      <c r="C745" s="93">
        <f t="shared" si="82"/>
        <v>0</v>
      </c>
      <c r="E745" s="23">
        <f t="shared" si="85"/>
        <v>20</v>
      </c>
      <c r="H745" s="14">
        <v>64.790000000000006</v>
      </c>
      <c r="I745" s="1">
        <v>6</v>
      </c>
      <c r="J745" s="4">
        <f t="shared" si="83"/>
        <v>0</v>
      </c>
      <c r="U745" s="73"/>
      <c r="V745" s="74"/>
    </row>
    <row r="746" spans="1:23" x14ac:dyDescent="0.2">
      <c r="A746" s="20">
        <v>36852</v>
      </c>
      <c r="B746" s="19">
        <f>B745+1</f>
        <v>22</v>
      </c>
      <c r="C746" s="93">
        <f t="shared" si="82"/>
        <v>0</v>
      </c>
      <c r="E746" s="23">
        <f>E745+1</f>
        <v>21</v>
      </c>
      <c r="H746" s="14">
        <v>63.73</v>
      </c>
      <c r="I746" s="1">
        <v>6</v>
      </c>
      <c r="J746" s="4">
        <f t="shared" si="83"/>
        <v>0</v>
      </c>
      <c r="U746" s="73"/>
      <c r="V746" s="74"/>
    </row>
    <row r="747" spans="1:23" x14ac:dyDescent="0.2">
      <c r="A747" s="20">
        <v>36852</v>
      </c>
      <c r="B747" s="19">
        <f>B746+1</f>
        <v>23</v>
      </c>
      <c r="C747" s="93">
        <f t="shared" si="82"/>
        <v>0</v>
      </c>
      <c r="E747" s="23">
        <f>E746+1</f>
        <v>22</v>
      </c>
      <c r="H747" s="14">
        <v>54.37</v>
      </c>
      <c r="I747" s="1">
        <v>6</v>
      </c>
      <c r="J747" s="4">
        <f t="shared" si="83"/>
        <v>0</v>
      </c>
      <c r="U747" s="73"/>
      <c r="V747" s="74"/>
    </row>
    <row r="748" spans="1:23" x14ac:dyDescent="0.2">
      <c r="A748" s="20">
        <v>36852</v>
      </c>
      <c r="B748" s="19">
        <f>B747+1</f>
        <v>24</v>
      </c>
      <c r="C748" s="93">
        <f t="shared" si="82"/>
        <v>0</v>
      </c>
      <c r="E748" s="23">
        <f>E747+1</f>
        <v>23</v>
      </c>
      <c r="H748" s="14">
        <v>17.739999999999998</v>
      </c>
      <c r="I748" s="1">
        <v>6</v>
      </c>
      <c r="J748" s="4">
        <f t="shared" si="83"/>
        <v>0</v>
      </c>
      <c r="U748" s="73"/>
      <c r="V748" s="74"/>
    </row>
    <row r="749" spans="1:23" s="6" customFormat="1" ht="13.5" thickBot="1" x14ac:dyDescent="0.25">
      <c r="A749" s="7"/>
      <c r="B749" s="21"/>
      <c r="C749" s="94"/>
      <c r="D749" s="90"/>
      <c r="E749" s="22"/>
      <c r="F749" s="8"/>
      <c r="G749" s="15"/>
      <c r="H749" s="15"/>
      <c r="I749" s="8" t="s">
        <v>5</v>
      </c>
      <c r="J749" s="105">
        <f>SUM(J725:J748)</f>
        <v>-1202.2699999999995</v>
      </c>
      <c r="K749" s="112"/>
      <c r="L749" s="9"/>
      <c r="M749" s="9"/>
      <c r="N749" s="9"/>
      <c r="O749" s="39"/>
      <c r="P749" s="7"/>
      <c r="Q749" s="22"/>
      <c r="R749" s="7"/>
      <c r="S749" s="7"/>
      <c r="T749" s="51"/>
      <c r="U749" s="72"/>
      <c r="V749" s="76"/>
      <c r="W749" s="7"/>
    </row>
    <row r="750" spans="1:23" x14ac:dyDescent="0.2">
      <c r="A750" s="20"/>
      <c r="F750" s="3" t="s">
        <v>7</v>
      </c>
      <c r="G750" s="33">
        <v>466825</v>
      </c>
      <c r="H750" s="33">
        <v>466831</v>
      </c>
      <c r="I750" s="18">
        <v>466833</v>
      </c>
      <c r="J750" s="50"/>
      <c r="L750" s="17" t="s">
        <v>7</v>
      </c>
      <c r="M750" s="17" t="s">
        <v>8</v>
      </c>
      <c r="N750" s="17"/>
      <c r="U750" s="73"/>
      <c r="V750" s="74"/>
    </row>
    <row r="751" spans="1:23" x14ac:dyDescent="0.2">
      <c r="A751" s="20"/>
      <c r="F751" s="3" t="s">
        <v>8</v>
      </c>
      <c r="G751" s="33">
        <v>466147</v>
      </c>
      <c r="H751" s="33">
        <v>466148</v>
      </c>
      <c r="I751" s="18">
        <v>466149</v>
      </c>
      <c r="J751" s="50"/>
      <c r="K751" s="111" t="s">
        <v>9</v>
      </c>
      <c r="L751" s="82">
        <v>466836</v>
      </c>
      <c r="M751" s="2">
        <v>466150</v>
      </c>
      <c r="U751" s="73"/>
      <c r="V751" s="74"/>
    </row>
    <row r="752" spans="1:23" x14ac:dyDescent="0.2">
      <c r="A752" s="20">
        <v>36853</v>
      </c>
      <c r="B752" s="19">
        <v>1</v>
      </c>
      <c r="C752" s="93">
        <f t="shared" ref="C752:C775" si="86">F752/2</f>
        <v>0</v>
      </c>
      <c r="E752" s="10">
        <v>0</v>
      </c>
      <c r="H752" s="14">
        <v>18.399999999999999</v>
      </c>
      <c r="I752" s="1">
        <v>6</v>
      </c>
      <c r="J752" s="4">
        <f t="shared" ref="J752:J775" si="87">IF(G752&gt;0,(H752-G752-I752)*F752,(H752+(-G752)-I752)*F752)</f>
        <v>0</v>
      </c>
      <c r="K752" s="111" t="s">
        <v>10</v>
      </c>
      <c r="L752" s="2">
        <v>466839</v>
      </c>
      <c r="M752" s="2">
        <v>466151</v>
      </c>
      <c r="U752" s="73"/>
      <c r="V752" s="74"/>
    </row>
    <row r="753" spans="1:22" x14ac:dyDescent="0.2">
      <c r="A753" s="20">
        <v>36853</v>
      </c>
      <c r="B753" s="19">
        <f>B752+1</f>
        <v>2</v>
      </c>
      <c r="C753" s="93">
        <f t="shared" si="86"/>
        <v>0</v>
      </c>
      <c r="E753" s="23">
        <f>E752+1</f>
        <v>1</v>
      </c>
      <c r="H753" s="14">
        <v>18.079999999999998</v>
      </c>
      <c r="I753" s="1">
        <v>6</v>
      </c>
      <c r="J753" s="4">
        <f t="shared" si="87"/>
        <v>0</v>
      </c>
      <c r="K753" s="111" t="s">
        <v>11</v>
      </c>
      <c r="L753" s="2">
        <v>466840</v>
      </c>
      <c r="M753" s="2">
        <v>466152</v>
      </c>
      <c r="U753" s="73"/>
      <c r="V753" s="74"/>
    </row>
    <row r="754" spans="1:22" x14ac:dyDescent="0.2">
      <c r="A754" s="20">
        <v>36853</v>
      </c>
      <c r="B754" s="19">
        <f t="shared" ref="B754:B772" si="88">B753+1</f>
        <v>3</v>
      </c>
      <c r="C754" s="93">
        <f t="shared" si="86"/>
        <v>0</v>
      </c>
      <c r="E754" s="23">
        <f t="shared" ref="E754:E772" si="89">E753+1</f>
        <v>2</v>
      </c>
      <c r="H754" s="14">
        <v>16.88</v>
      </c>
      <c r="I754" s="1">
        <v>6</v>
      </c>
      <c r="J754" s="4">
        <f t="shared" si="87"/>
        <v>0</v>
      </c>
      <c r="K754" s="111" t="s">
        <v>12</v>
      </c>
      <c r="L754" s="2">
        <v>466841</v>
      </c>
      <c r="M754" s="2">
        <v>466153</v>
      </c>
      <c r="U754" s="73"/>
      <c r="V754" s="74"/>
    </row>
    <row r="755" spans="1:22" x14ac:dyDescent="0.2">
      <c r="A755" s="20">
        <v>36853</v>
      </c>
      <c r="B755" s="19">
        <f t="shared" si="88"/>
        <v>4</v>
      </c>
      <c r="C755" s="93">
        <f t="shared" si="86"/>
        <v>0</v>
      </c>
      <c r="E755" s="23">
        <f t="shared" si="89"/>
        <v>3</v>
      </c>
      <c r="H755" s="14">
        <v>17.43</v>
      </c>
      <c r="I755" s="1">
        <v>6</v>
      </c>
      <c r="J755" s="4">
        <f t="shared" si="87"/>
        <v>0</v>
      </c>
      <c r="U755" s="73"/>
      <c r="V755" s="74"/>
    </row>
    <row r="756" spans="1:22" x14ac:dyDescent="0.2">
      <c r="A756" s="20">
        <v>36853</v>
      </c>
      <c r="B756" s="19">
        <f t="shared" si="88"/>
        <v>5</v>
      </c>
      <c r="C756" s="93">
        <f t="shared" si="86"/>
        <v>0</v>
      </c>
      <c r="E756" s="23">
        <f t="shared" si="89"/>
        <v>4</v>
      </c>
      <c r="H756" s="14">
        <v>17.61</v>
      </c>
      <c r="I756" s="1">
        <v>6</v>
      </c>
      <c r="J756" s="4">
        <f t="shared" si="87"/>
        <v>0</v>
      </c>
      <c r="U756" s="73"/>
      <c r="V756" s="74"/>
    </row>
    <row r="757" spans="1:22" x14ac:dyDescent="0.2">
      <c r="A757" s="20">
        <v>36853</v>
      </c>
      <c r="B757" s="19">
        <f t="shared" si="88"/>
        <v>6</v>
      </c>
      <c r="C757" s="93">
        <f t="shared" si="86"/>
        <v>0</v>
      </c>
      <c r="E757" s="23">
        <f t="shared" si="89"/>
        <v>5</v>
      </c>
      <c r="H757" s="14">
        <v>18.920000000000002</v>
      </c>
      <c r="I757" s="1">
        <v>6</v>
      </c>
      <c r="J757" s="4">
        <f t="shared" si="87"/>
        <v>0</v>
      </c>
      <c r="U757" s="73"/>
      <c r="V757" s="74"/>
    </row>
    <row r="758" spans="1:22" x14ac:dyDescent="0.2">
      <c r="A758" s="20">
        <v>36853</v>
      </c>
      <c r="B758" s="19">
        <f t="shared" si="88"/>
        <v>7</v>
      </c>
      <c r="C758" s="93">
        <f t="shared" si="86"/>
        <v>0</v>
      </c>
      <c r="E758" s="23">
        <f t="shared" si="89"/>
        <v>6</v>
      </c>
      <c r="H758" s="14">
        <v>17.97</v>
      </c>
      <c r="I758" s="1">
        <v>6</v>
      </c>
      <c r="J758" s="4">
        <f t="shared" si="87"/>
        <v>0</v>
      </c>
      <c r="U758" s="73"/>
      <c r="V758" s="74"/>
    </row>
    <row r="759" spans="1:22" x14ac:dyDescent="0.2">
      <c r="A759" s="20">
        <v>36853</v>
      </c>
      <c r="B759" s="19">
        <f t="shared" si="88"/>
        <v>8</v>
      </c>
      <c r="C759" s="93">
        <f t="shared" si="86"/>
        <v>0</v>
      </c>
      <c r="E759" s="23">
        <f t="shared" si="89"/>
        <v>7</v>
      </c>
      <c r="H759" s="14">
        <v>16.190000000000001</v>
      </c>
      <c r="I759" s="1">
        <v>6</v>
      </c>
      <c r="J759" s="4">
        <f t="shared" si="87"/>
        <v>0</v>
      </c>
      <c r="U759" s="73"/>
      <c r="V759" s="74"/>
    </row>
    <row r="760" spans="1:22" x14ac:dyDescent="0.2">
      <c r="A760" s="20">
        <v>36853</v>
      </c>
      <c r="B760" s="19">
        <f t="shared" si="88"/>
        <v>9</v>
      </c>
      <c r="C760" s="93">
        <f t="shared" si="86"/>
        <v>0</v>
      </c>
      <c r="E760" s="23">
        <f t="shared" si="89"/>
        <v>8</v>
      </c>
      <c r="H760" s="14">
        <v>20.95</v>
      </c>
      <c r="I760" s="1">
        <v>6</v>
      </c>
      <c r="J760" s="4">
        <f t="shared" si="87"/>
        <v>0</v>
      </c>
      <c r="U760" s="73"/>
      <c r="V760" s="74"/>
    </row>
    <row r="761" spans="1:22" x14ac:dyDescent="0.2">
      <c r="A761" s="20">
        <v>36853</v>
      </c>
      <c r="B761" s="19">
        <f t="shared" si="88"/>
        <v>10</v>
      </c>
      <c r="C761" s="93">
        <f t="shared" si="86"/>
        <v>0</v>
      </c>
      <c r="E761" s="23">
        <f t="shared" si="89"/>
        <v>9</v>
      </c>
      <c r="H761" s="14">
        <v>19.97</v>
      </c>
      <c r="I761" s="1">
        <v>6</v>
      </c>
      <c r="J761" s="4">
        <f t="shared" si="87"/>
        <v>0</v>
      </c>
      <c r="U761" s="73"/>
      <c r="V761" s="74"/>
    </row>
    <row r="762" spans="1:22" x14ac:dyDescent="0.2">
      <c r="A762" s="20">
        <v>36853</v>
      </c>
      <c r="B762" s="19">
        <f t="shared" si="88"/>
        <v>11</v>
      </c>
      <c r="C762" s="93">
        <f t="shared" si="86"/>
        <v>25</v>
      </c>
      <c r="E762" s="23">
        <f t="shared" si="89"/>
        <v>10</v>
      </c>
      <c r="F762" s="3">
        <v>50</v>
      </c>
      <c r="G762" s="14">
        <v>-297.02999999999997</v>
      </c>
      <c r="H762" s="14">
        <v>18.37</v>
      </c>
      <c r="I762" s="1">
        <v>6</v>
      </c>
      <c r="J762" s="4">
        <f t="shared" si="87"/>
        <v>15469.999999999998</v>
      </c>
      <c r="U762" s="73"/>
      <c r="V762" s="74"/>
    </row>
    <row r="763" spans="1:22" x14ac:dyDescent="0.2">
      <c r="A763" s="20">
        <v>36853</v>
      </c>
      <c r="B763" s="19">
        <f t="shared" si="88"/>
        <v>12</v>
      </c>
      <c r="C763" s="93">
        <f t="shared" si="86"/>
        <v>0</v>
      </c>
      <c r="E763" s="23">
        <f t="shared" si="89"/>
        <v>11</v>
      </c>
      <c r="H763" s="14">
        <v>18.600000000000001</v>
      </c>
      <c r="I763" s="1">
        <v>6</v>
      </c>
      <c r="J763" s="4">
        <f t="shared" si="87"/>
        <v>0</v>
      </c>
      <c r="U763" s="73"/>
      <c r="V763" s="74"/>
    </row>
    <row r="764" spans="1:22" x14ac:dyDescent="0.2">
      <c r="A764" s="20">
        <v>36853</v>
      </c>
      <c r="B764" s="19">
        <f t="shared" si="88"/>
        <v>13</v>
      </c>
      <c r="C764" s="93">
        <f t="shared" si="86"/>
        <v>0</v>
      </c>
      <c r="E764" s="23">
        <f t="shared" si="89"/>
        <v>12</v>
      </c>
      <c r="H764" s="14">
        <v>16.7</v>
      </c>
      <c r="I764" s="1">
        <v>6</v>
      </c>
      <c r="J764" s="4">
        <f t="shared" si="87"/>
        <v>0</v>
      </c>
      <c r="U764" s="73"/>
      <c r="V764" s="74"/>
    </row>
    <row r="765" spans="1:22" x14ac:dyDescent="0.2">
      <c r="A765" s="20">
        <v>36853</v>
      </c>
      <c r="B765" s="19">
        <f t="shared" si="88"/>
        <v>14</v>
      </c>
      <c r="C765" s="93">
        <f t="shared" si="86"/>
        <v>25</v>
      </c>
      <c r="E765" s="23">
        <f t="shared" si="89"/>
        <v>13</v>
      </c>
      <c r="F765" s="3">
        <v>50</v>
      </c>
      <c r="G765" s="14">
        <v>3.28</v>
      </c>
      <c r="H765" s="14">
        <v>14.33</v>
      </c>
      <c r="I765" s="1">
        <v>6</v>
      </c>
      <c r="J765" s="4">
        <f t="shared" si="87"/>
        <v>252.50000000000003</v>
      </c>
      <c r="U765" s="73"/>
      <c r="V765" s="74"/>
    </row>
    <row r="766" spans="1:22" x14ac:dyDescent="0.2">
      <c r="A766" s="20">
        <v>36853</v>
      </c>
      <c r="B766" s="19">
        <f t="shared" si="88"/>
        <v>15</v>
      </c>
      <c r="C766" s="93">
        <f t="shared" si="86"/>
        <v>0</v>
      </c>
      <c r="E766" s="23">
        <f t="shared" si="89"/>
        <v>14</v>
      </c>
      <c r="H766" s="14">
        <v>13.09</v>
      </c>
      <c r="I766" s="1">
        <v>6</v>
      </c>
      <c r="J766" s="4">
        <f t="shared" si="87"/>
        <v>0</v>
      </c>
      <c r="U766" s="73"/>
      <c r="V766" s="74"/>
    </row>
    <row r="767" spans="1:22" x14ac:dyDescent="0.2">
      <c r="A767" s="20">
        <v>36853</v>
      </c>
      <c r="B767" s="19">
        <f t="shared" si="88"/>
        <v>16</v>
      </c>
      <c r="C767" s="93">
        <f t="shared" si="86"/>
        <v>0</v>
      </c>
      <c r="E767" s="23">
        <f t="shared" si="89"/>
        <v>15</v>
      </c>
      <c r="H767" s="14">
        <v>12.7</v>
      </c>
      <c r="I767" s="1">
        <v>6</v>
      </c>
      <c r="J767" s="4">
        <f t="shared" si="87"/>
        <v>0</v>
      </c>
      <c r="U767" s="73"/>
      <c r="V767" s="74"/>
    </row>
    <row r="768" spans="1:22" x14ac:dyDescent="0.2">
      <c r="A768" s="20">
        <v>36853</v>
      </c>
      <c r="B768" s="19">
        <f t="shared" si="88"/>
        <v>17</v>
      </c>
      <c r="C768" s="93">
        <f t="shared" si="86"/>
        <v>0</v>
      </c>
      <c r="E768" s="23">
        <f t="shared" si="89"/>
        <v>16</v>
      </c>
      <c r="H768" s="14">
        <v>13.06</v>
      </c>
      <c r="I768" s="1">
        <v>6</v>
      </c>
      <c r="J768" s="103">
        <f t="shared" si="87"/>
        <v>0</v>
      </c>
      <c r="U768" s="73"/>
      <c r="V768" s="74"/>
    </row>
    <row r="769" spans="1:23" x14ac:dyDescent="0.2">
      <c r="A769" s="20">
        <v>36853</v>
      </c>
      <c r="B769" s="19">
        <f t="shared" si="88"/>
        <v>18</v>
      </c>
      <c r="C769" s="93">
        <f t="shared" si="86"/>
        <v>0</v>
      </c>
      <c r="E769" s="23">
        <f t="shared" si="89"/>
        <v>17</v>
      </c>
      <c r="H769" s="14">
        <v>16.28</v>
      </c>
      <c r="I769" s="1">
        <v>6</v>
      </c>
      <c r="J769" s="4">
        <f t="shared" si="87"/>
        <v>0</v>
      </c>
      <c r="U769" s="73"/>
      <c r="V769" s="74"/>
    </row>
    <row r="770" spans="1:23" x14ac:dyDescent="0.2">
      <c r="A770" s="20">
        <v>36853</v>
      </c>
      <c r="B770" s="19">
        <f t="shared" si="88"/>
        <v>19</v>
      </c>
      <c r="C770" s="93">
        <f t="shared" si="86"/>
        <v>0</v>
      </c>
      <c r="E770" s="23">
        <f t="shared" si="89"/>
        <v>18</v>
      </c>
      <c r="H770" s="14">
        <v>15.49</v>
      </c>
      <c r="I770" s="1">
        <v>6</v>
      </c>
      <c r="J770" s="4">
        <f t="shared" si="87"/>
        <v>0</v>
      </c>
      <c r="U770" s="73"/>
      <c r="V770" s="74"/>
    </row>
    <row r="771" spans="1:23" x14ac:dyDescent="0.2">
      <c r="A771" s="20">
        <v>36853</v>
      </c>
      <c r="B771" s="19">
        <f t="shared" si="88"/>
        <v>20</v>
      </c>
      <c r="C771" s="93">
        <f t="shared" si="86"/>
        <v>25</v>
      </c>
      <c r="E771" s="23">
        <f t="shared" si="89"/>
        <v>19</v>
      </c>
      <c r="F771" s="3">
        <v>50</v>
      </c>
      <c r="G771" s="14">
        <v>6.04</v>
      </c>
      <c r="H771" s="14">
        <v>16.57</v>
      </c>
      <c r="I771" s="1">
        <v>6</v>
      </c>
      <c r="J771" s="4">
        <f t="shared" si="87"/>
        <v>226.50000000000006</v>
      </c>
      <c r="U771" s="73"/>
      <c r="V771" s="74"/>
    </row>
    <row r="772" spans="1:23" x14ac:dyDescent="0.2">
      <c r="A772" s="20">
        <v>36853</v>
      </c>
      <c r="B772" s="19">
        <f t="shared" si="88"/>
        <v>21</v>
      </c>
      <c r="C772" s="93">
        <f t="shared" si="86"/>
        <v>0</v>
      </c>
      <c r="E772" s="23">
        <f t="shared" si="89"/>
        <v>20</v>
      </c>
      <c r="H772" s="14">
        <v>53.01</v>
      </c>
      <c r="I772" s="1">
        <v>6</v>
      </c>
      <c r="J772" s="4">
        <f t="shared" si="87"/>
        <v>0</v>
      </c>
      <c r="U772" s="73"/>
      <c r="V772" s="74"/>
    </row>
    <row r="773" spans="1:23" x14ac:dyDescent="0.2">
      <c r="A773" s="20">
        <v>36853</v>
      </c>
      <c r="B773" s="19">
        <f>B772+1</f>
        <v>22</v>
      </c>
      <c r="C773" s="93">
        <f t="shared" si="86"/>
        <v>0</v>
      </c>
      <c r="E773" s="23">
        <f>E772+1</f>
        <v>21</v>
      </c>
      <c r="H773" s="14">
        <v>20.51</v>
      </c>
      <c r="I773" s="1">
        <v>6</v>
      </c>
      <c r="J773" s="4">
        <f t="shared" si="87"/>
        <v>0</v>
      </c>
      <c r="U773" s="73"/>
      <c r="V773" s="74"/>
    </row>
    <row r="774" spans="1:23" x14ac:dyDescent="0.2">
      <c r="A774" s="20">
        <v>36853</v>
      </c>
      <c r="B774" s="19">
        <f>B773+1</f>
        <v>23</v>
      </c>
      <c r="C774" s="93">
        <f t="shared" si="86"/>
        <v>0</v>
      </c>
      <c r="E774" s="23">
        <f>E773+1</f>
        <v>22</v>
      </c>
      <c r="H774" s="14">
        <v>18.23</v>
      </c>
      <c r="I774" s="1">
        <v>6</v>
      </c>
      <c r="J774" s="4">
        <f t="shared" si="87"/>
        <v>0</v>
      </c>
      <c r="U774" s="73"/>
      <c r="V774" s="74"/>
    </row>
    <row r="775" spans="1:23" x14ac:dyDescent="0.2">
      <c r="A775" s="20">
        <v>36853</v>
      </c>
      <c r="B775" s="19">
        <f>B774+1</f>
        <v>24</v>
      </c>
      <c r="C775" s="93">
        <f t="shared" si="86"/>
        <v>0</v>
      </c>
      <c r="E775" s="23">
        <f>E774+1</f>
        <v>23</v>
      </c>
      <c r="H775" s="14">
        <v>17.399999999999999</v>
      </c>
      <c r="I775" s="1">
        <v>6</v>
      </c>
      <c r="J775" s="4">
        <f t="shared" si="87"/>
        <v>0</v>
      </c>
      <c r="U775" s="73"/>
      <c r="V775" s="74"/>
    </row>
    <row r="776" spans="1:23" s="6" customFormat="1" ht="13.5" thickBot="1" x14ac:dyDescent="0.25">
      <c r="A776" s="7"/>
      <c r="B776" s="21"/>
      <c r="C776" s="94"/>
      <c r="D776" s="90"/>
      <c r="E776" s="22"/>
      <c r="F776" s="8"/>
      <c r="G776" s="15"/>
      <c r="H776" s="15"/>
      <c r="I776" s="8" t="s">
        <v>5</v>
      </c>
      <c r="J776" s="101">
        <f>SUM(J752:J775)</f>
        <v>15948.999999999998</v>
      </c>
      <c r="K776" s="112"/>
      <c r="L776" s="9"/>
      <c r="M776" s="9"/>
      <c r="N776" s="9"/>
      <c r="O776" s="39"/>
      <c r="P776" s="7"/>
      <c r="Q776" s="22"/>
      <c r="R776" s="7"/>
      <c r="S776" s="7"/>
      <c r="T776" s="51"/>
      <c r="U776" s="72"/>
      <c r="V776" s="76"/>
      <c r="W776" s="7"/>
    </row>
    <row r="777" spans="1:23" x14ac:dyDescent="0.2">
      <c r="A777" s="20"/>
      <c r="F777" s="3" t="s">
        <v>7</v>
      </c>
      <c r="G777" s="33">
        <v>466262</v>
      </c>
      <c r="H777" s="33">
        <v>466264</v>
      </c>
      <c r="I777" s="18">
        <v>466267</v>
      </c>
      <c r="J777" s="50"/>
      <c r="L777" s="17" t="s">
        <v>7</v>
      </c>
      <c r="M777" s="17" t="s">
        <v>8</v>
      </c>
      <c r="N777" s="17"/>
      <c r="U777" s="73"/>
      <c r="V777" s="74"/>
    </row>
    <row r="778" spans="1:23" x14ac:dyDescent="0.2">
      <c r="A778" s="20"/>
      <c r="F778" s="3" t="s">
        <v>8</v>
      </c>
      <c r="G778" s="33">
        <v>466257</v>
      </c>
      <c r="H778" s="33">
        <v>466263</v>
      </c>
      <c r="I778" s="18">
        <v>466265</v>
      </c>
      <c r="J778" s="50"/>
      <c r="K778" s="111" t="s">
        <v>9</v>
      </c>
      <c r="L778" s="82">
        <v>466270</v>
      </c>
      <c r="M778" s="2">
        <v>466269</v>
      </c>
      <c r="U778" s="73"/>
      <c r="V778" s="74"/>
    </row>
    <row r="779" spans="1:23" x14ac:dyDescent="0.2">
      <c r="A779" s="20">
        <v>36854</v>
      </c>
      <c r="B779" s="19">
        <v>1</v>
      </c>
      <c r="C779" s="93">
        <f t="shared" ref="C779:C802" si="90">F779/2</f>
        <v>0</v>
      </c>
      <c r="E779" s="10">
        <v>0</v>
      </c>
      <c r="H779" s="14">
        <v>14.69</v>
      </c>
      <c r="I779" s="1">
        <v>6</v>
      </c>
      <c r="J779" s="4">
        <f t="shared" ref="J779:J802" si="91">IF(G779&gt;0,(H779-G779-I779)*F779,(H779+(-G779)-I779)*F779)</f>
        <v>0</v>
      </c>
      <c r="K779" s="111" t="s">
        <v>10</v>
      </c>
      <c r="L779" s="2">
        <v>466272</v>
      </c>
      <c r="M779" s="2">
        <v>466271</v>
      </c>
      <c r="U779" s="73"/>
      <c r="V779" s="74"/>
    </row>
    <row r="780" spans="1:23" x14ac:dyDescent="0.2">
      <c r="A780" s="20">
        <v>36854</v>
      </c>
      <c r="B780" s="19">
        <f>B779+1</f>
        <v>2</v>
      </c>
      <c r="C780" s="93">
        <f t="shared" si="90"/>
        <v>25</v>
      </c>
      <c r="E780" s="23">
        <f>E779+1</f>
        <v>1</v>
      </c>
      <c r="F780" s="3">
        <v>50</v>
      </c>
      <c r="G780" s="14">
        <v>6.07</v>
      </c>
      <c r="H780" s="14">
        <v>13.48</v>
      </c>
      <c r="I780" s="1">
        <v>6</v>
      </c>
      <c r="J780" s="4">
        <f t="shared" si="91"/>
        <v>70.5</v>
      </c>
      <c r="K780" s="111" t="s">
        <v>11</v>
      </c>
      <c r="L780" s="2">
        <v>466274</v>
      </c>
      <c r="M780" s="2">
        <v>466273</v>
      </c>
      <c r="U780" s="73"/>
      <c r="V780" s="74"/>
    </row>
    <row r="781" spans="1:23" x14ac:dyDescent="0.2">
      <c r="A781" s="20">
        <v>36854</v>
      </c>
      <c r="B781" s="19">
        <f t="shared" ref="B781:B799" si="92">B780+1</f>
        <v>3</v>
      </c>
      <c r="C781" s="93">
        <f t="shared" si="90"/>
        <v>25</v>
      </c>
      <c r="E781" s="23">
        <f t="shared" ref="E781:E799" si="93">E780+1</f>
        <v>2</v>
      </c>
      <c r="F781" s="3">
        <v>50</v>
      </c>
      <c r="G781" s="14">
        <v>6.51</v>
      </c>
      <c r="H781" s="14">
        <v>13.72</v>
      </c>
      <c r="I781" s="1">
        <v>6</v>
      </c>
      <c r="J781" s="4">
        <f t="shared" si="91"/>
        <v>60.500000000000043</v>
      </c>
      <c r="K781" s="111" t="s">
        <v>12</v>
      </c>
      <c r="L781" s="2">
        <v>466276</v>
      </c>
      <c r="M781" s="2">
        <v>466275</v>
      </c>
      <c r="U781" s="73"/>
      <c r="V781" s="74"/>
    </row>
    <row r="782" spans="1:23" x14ac:dyDescent="0.2">
      <c r="A782" s="20">
        <v>36854</v>
      </c>
      <c r="B782" s="19">
        <f t="shared" si="92"/>
        <v>4</v>
      </c>
      <c r="C782" s="93">
        <f t="shared" si="90"/>
        <v>25</v>
      </c>
      <c r="E782" s="23">
        <f t="shared" si="93"/>
        <v>3</v>
      </c>
      <c r="F782" s="3">
        <v>50</v>
      </c>
      <c r="G782" s="14">
        <v>6.57</v>
      </c>
      <c r="H782" s="14">
        <v>14.91</v>
      </c>
      <c r="I782" s="1">
        <v>6</v>
      </c>
      <c r="J782" s="4">
        <f>IF(G782&gt;0,(H782-G782-I782)*F782,(H782+(-G782)-I782)*F782)</f>
        <v>117</v>
      </c>
      <c r="U782" s="73"/>
      <c r="V782" s="74"/>
    </row>
    <row r="783" spans="1:23" x14ac:dyDescent="0.2">
      <c r="A783" s="20">
        <v>36854</v>
      </c>
      <c r="B783" s="19">
        <f t="shared" si="92"/>
        <v>5</v>
      </c>
      <c r="C783" s="93">
        <f t="shared" si="90"/>
        <v>0</v>
      </c>
      <c r="E783" s="23">
        <f t="shared" si="93"/>
        <v>4</v>
      </c>
      <c r="F783" s="3">
        <v>0</v>
      </c>
      <c r="G783" s="14">
        <v>6.5</v>
      </c>
      <c r="H783" s="14">
        <v>15.78</v>
      </c>
      <c r="I783" s="1">
        <v>6</v>
      </c>
      <c r="J783" s="4">
        <f t="shared" si="91"/>
        <v>0</v>
      </c>
      <c r="U783" s="73"/>
      <c r="V783" s="74"/>
    </row>
    <row r="784" spans="1:23" x14ac:dyDescent="0.2">
      <c r="A784" s="20">
        <v>36854</v>
      </c>
      <c r="B784" s="19">
        <f t="shared" si="92"/>
        <v>6</v>
      </c>
      <c r="C784" s="93">
        <f t="shared" si="90"/>
        <v>0</v>
      </c>
      <c r="E784" s="23">
        <f t="shared" si="93"/>
        <v>5</v>
      </c>
      <c r="F784" s="3">
        <v>0</v>
      </c>
      <c r="G784" s="14">
        <v>18</v>
      </c>
      <c r="H784" s="14">
        <v>16.84</v>
      </c>
      <c r="I784" s="1">
        <v>6</v>
      </c>
      <c r="J784" s="4">
        <f t="shared" si="91"/>
        <v>0</v>
      </c>
      <c r="U784" s="73"/>
      <c r="V784" s="74"/>
    </row>
    <row r="785" spans="1:22" x14ac:dyDescent="0.2">
      <c r="A785" s="20">
        <v>36854</v>
      </c>
      <c r="B785" s="19">
        <f t="shared" si="92"/>
        <v>7</v>
      </c>
      <c r="C785" s="93">
        <f t="shared" si="90"/>
        <v>0</v>
      </c>
      <c r="E785" s="23">
        <f t="shared" si="93"/>
        <v>6</v>
      </c>
      <c r="F785" s="3">
        <v>0</v>
      </c>
      <c r="G785" s="14">
        <v>20</v>
      </c>
      <c r="H785" s="14">
        <v>19.98</v>
      </c>
      <c r="I785" s="1">
        <v>6</v>
      </c>
      <c r="J785" s="4">
        <f t="shared" si="91"/>
        <v>0</v>
      </c>
      <c r="U785" s="73"/>
      <c r="V785" s="74"/>
    </row>
    <row r="786" spans="1:22" x14ac:dyDescent="0.2">
      <c r="A786" s="20">
        <v>36854</v>
      </c>
      <c r="B786" s="19">
        <f t="shared" si="92"/>
        <v>8</v>
      </c>
      <c r="C786" s="93">
        <f t="shared" si="90"/>
        <v>0</v>
      </c>
      <c r="E786" s="23">
        <f t="shared" si="93"/>
        <v>7</v>
      </c>
      <c r="H786" s="14">
        <v>29.3</v>
      </c>
      <c r="I786" s="1">
        <v>6</v>
      </c>
      <c r="J786" s="4">
        <f t="shared" si="91"/>
        <v>0</v>
      </c>
      <c r="U786" s="73"/>
      <c r="V786" s="74"/>
    </row>
    <row r="787" spans="1:22" x14ac:dyDescent="0.2">
      <c r="A787" s="20">
        <v>36854</v>
      </c>
      <c r="B787" s="19">
        <f t="shared" si="92"/>
        <v>9</v>
      </c>
      <c r="C787" s="93">
        <f t="shared" si="90"/>
        <v>0</v>
      </c>
      <c r="E787" s="23">
        <f t="shared" si="93"/>
        <v>8</v>
      </c>
      <c r="H787" s="14">
        <v>41.54</v>
      </c>
      <c r="I787" s="1">
        <v>6</v>
      </c>
      <c r="J787" s="4">
        <f t="shared" si="91"/>
        <v>0</v>
      </c>
      <c r="U787" s="73"/>
      <c r="V787" s="74"/>
    </row>
    <row r="788" spans="1:22" x14ac:dyDescent="0.2">
      <c r="A788" s="20">
        <v>36854</v>
      </c>
      <c r="B788" s="19">
        <f t="shared" si="92"/>
        <v>10</v>
      </c>
      <c r="C788" s="93">
        <f t="shared" si="90"/>
        <v>0</v>
      </c>
      <c r="E788" s="23">
        <f t="shared" si="93"/>
        <v>9</v>
      </c>
      <c r="H788" s="14">
        <v>18.34</v>
      </c>
      <c r="I788" s="1">
        <v>6</v>
      </c>
      <c r="J788" s="4">
        <f t="shared" si="91"/>
        <v>0</v>
      </c>
      <c r="U788" s="73"/>
      <c r="V788" s="74"/>
    </row>
    <row r="789" spans="1:22" x14ac:dyDescent="0.2">
      <c r="A789" s="20">
        <v>36854</v>
      </c>
      <c r="B789" s="19">
        <f t="shared" si="92"/>
        <v>11</v>
      </c>
      <c r="C789" s="93">
        <f t="shared" si="90"/>
        <v>100</v>
      </c>
      <c r="E789" s="23">
        <f t="shared" si="93"/>
        <v>10</v>
      </c>
      <c r="F789" s="3">
        <v>200</v>
      </c>
      <c r="G789" s="14">
        <v>-98.66</v>
      </c>
      <c r="H789" s="14">
        <v>18.7</v>
      </c>
      <c r="I789" s="1">
        <v>6</v>
      </c>
      <c r="J789" s="4">
        <f t="shared" si="91"/>
        <v>22272</v>
      </c>
      <c r="U789" s="73"/>
      <c r="V789" s="74"/>
    </row>
    <row r="790" spans="1:22" x14ac:dyDescent="0.2">
      <c r="A790" s="20">
        <v>36854</v>
      </c>
      <c r="B790" s="19">
        <f t="shared" si="92"/>
        <v>12</v>
      </c>
      <c r="C790" s="93">
        <f t="shared" si="90"/>
        <v>100</v>
      </c>
      <c r="E790" s="23">
        <f t="shared" si="93"/>
        <v>11</v>
      </c>
      <c r="F790" s="3">
        <v>200</v>
      </c>
      <c r="G790" s="14">
        <v>4.97</v>
      </c>
      <c r="H790" s="14">
        <v>20.22</v>
      </c>
      <c r="I790" s="1">
        <v>6</v>
      </c>
      <c r="J790" s="4">
        <f t="shared" si="91"/>
        <v>1850</v>
      </c>
      <c r="U790" s="73"/>
      <c r="V790" s="74"/>
    </row>
    <row r="791" spans="1:22" x14ac:dyDescent="0.2">
      <c r="A791" s="20">
        <v>36854</v>
      </c>
      <c r="B791" s="19">
        <f t="shared" si="92"/>
        <v>13</v>
      </c>
      <c r="C791" s="93">
        <f t="shared" si="90"/>
        <v>0</v>
      </c>
      <c r="E791" s="23">
        <f t="shared" si="93"/>
        <v>12</v>
      </c>
      <c r="H791" s="14">
        <v>41.8</v>
      </c>
      <c r="I791" s="1">
        <v>6</v>
      </c>
      <c r="J791" s="4">
        <f t="shared" si="91"/>
        <v>0</v>
      </c>
      <c r="U791" s="73"/>
      <c r="V791" s="74"/>
    </row>
    <row r="792" spans="1:22" x14ac:dyDescent="0.2">
      <c r="A792" s="20">
        <v>36854</v>
      </c>
      <c r="B792" s="19">
        <f t="shared" si="92"/>
        <v>14</v>
      </c>
      <c r="C792" s="93">
        <f t="shared" si="90"/>
        <v>0</v>
      </c>
      <c r="E792" s="23">
        <f t="shared" si="93"/>
        <v>13</v>
      </c>
      <c r="H792" s="14">
        <v>24.39</v>
      </c>
      <c r="I792" s="1">
        <v>6</v>
      </c>
      <c r="J792" s="4">
        <f t="shared" si="91"/>
        <v>0</v>
      </c>
      <c r="U792" s="73"/>
      <c r="V792" s="74"/>
    </row>
    <row r="793" spans="1:22" x14ac:dyDescent="0.2">
      <c r="A793" s="20">
        <v>36854</v>
      </c>
      <c r="B793" s="19">
        <f t="shared" si="92"/>
        <v>15</v>
      </c>
      <c r="C793" s="93">
        <f t="shared" si="90"/>
        <v>0</v>
      </c>
      <c r="E793" s="23">
        <f t="shared" si="93"/>
        <v>14</v>
      </c>
      <c r="H793" s="14">
        <v>77.63</v>
      </c>
      <c r="I793" s="1">
        <v>6</v>
      </c>
      <c r="J793" s="4">
        <f t="shared" si="91"/>
        <v>0</v>
      </c>
      <c r="U793" s="73"/>
      <c r="V793" s="74"/>
    </row>
    <row r="794" spans="1:22" x14ac:dyDescent="0.2">
      <c r="A794" s="20">
        <v>36854</v>
      </c>
      <c r="B794" s="19">
        <f t="shared" si="92"/>
        <v>16</v>
      </c>
      <c r="C794" s="93">
        <f t="shared" si="90"/>
        <v>100</v>
      </c>
      <c r="E794" s="23">
        <f t="shared" si="93"/>
        <v>15</v>
      </c>
      <c r="F794" s="3">
        <v>200</v>
      </c>
      <c r="G794" s="14">
        <v>6.07</v>
      </c>
      <c r="H794" s="14">
        <v>96.99</v>
      </c>
      <c r="I794" s="1">
        <v>6</v>
      </c>
      <c r="J794" s="4">
        <f t="shared" si="91"/>
        <v>16983.999999999996</v>
      </c>
      <c r="U794" s="73"/>
      <c r="V794" s="74"/>
    </row>
    <row r="795" spans="1:22" x14ac:dyDescent="0.2">
      <c r="A795" s="20">
        <v>36854</v>
      </c>
      <c r="B795" s="19">
        <f t="shared" si="92"/>
        <v>17</v>
      </c>
      <c r="C795" s="93">
        <f t="shared" si="90"/>
        <v>0</v>
      </c>
      <c r="E795" s="23">
        <f t="shared" si="93"/>
        <v>16</v>
      </c>
      <c r="H795" s="14">
        <v>93.14</v>
      </c>
      <c r="I795" s="1">
        <v>6</v>
      </c>
      <c r="J795" s="103">
        <f t="shared" si="91"/>
        <v>0</v>
      </c>
      <c r="U795" s="73"/>
      <c r="V795" s="74"/>
    </row>
    <row r="796" spans="1:22" x14ac:dyDescent="0.2">
      <c r="A796" s="20">
        <v>36854</v>
      </c>
      <c r="B796" s="19">
        <f t="shared" si="92"/>
        <v>18</v>
      </c>
      <c r="C796" s="93">
        <f t="shared" si="90"/>
        <v>0</v>
      </c>
      <c r="E796" s="23">
        <f t="shared" si="93"/>
        <v>17</v>
      </c>
      <c r="H796" s="14">
        <v>126.53</v>
      </c>
      <c r="I796" s="1">
        <v>6</v>
      </c>
      <c r="J796" s="4">
        <f t="shared" si="91"/>
        <v>0</v>
      </c>
      <c r="U796" s="73"/>
      <c r="V796" s="74"/>
    </row>
    <row r="797" spans="1:22" x14ac:dyDescent="0.2">
      <c r="A797" s="20">
        <v>36854</v>
      </c>
      <c r="B797" s="19">
        <f t="shared" si="92"/>
        <v>19</v>
      </c>
      <c r="C797" s="93">
        <f t="shared" si="90"/>
        <v>0</v>
      </c>
      <c r="E797" s="23">
        <f t="shared" si="93"/>
        <v>18</v>
      </c>
      <c r="H797" s="14">
        <v>84.83</v>
      </c>
      <c r="I797" s="1">
        <v>6</v>
      </c>
      <c r="J797" s="4">
        <f t="shared" si="91"/>
        <v>0</v>
      </c>
      <c r="U797" s="73"/>
      <c r="V797" s="74"/>
    </row>
    <row r="798" spans="1:22" x14ac:dyDescent="0.2">
      <c r="A798" s="20">
        <v>36854</v>
      </c>
      <c r="B798" s="19">
        <f t="shared" si="92"/>
        <v>20</v>
      </c>
      <c r="C798" s="93">
        <f t="shared" si="90"/>
        <v>75</v>
      </c>
      <c r="E798" s="23">
        <f t="shared" si="93"/>
        <v>19</v>
      </c>
      <c r="F798" s="3">
        <v>150</v>
      </c>
      <c r="G798" s="14">
        <v>41.06</v>
      </c>
      <c r="H798" s="14">
        <v>17.63</v>
      </c>
      <c r="I798" s="1">
        <v>6</v>
      </c>
      <c r="J798" s="4">
        <f t="shared" si="91"/>
        <v>-4414.5000000000009</v>
      </c>
      <c r="U798" s="73"/>
      <c r="V798" s="74"/>
    </row>
    <row r="799" spans="1:22" x14ac:dyDescent="0.2">
      <c r="A799" s="20">
        <v>36854</v>
      </c>
      <c r="B799" s="19">
        <f t="shared" si="92"/>
        <v>21</v>
      </c>
      <c r="C799" s="93">
        <f t="shared" si="90"/>
        <v>0</v>
      </c>
      <c r="E799" s="23">
        <f t="shared" si="93"/>
        <v>20</v>
      </c>
      <c r="F799" s="3">
        <v>0</v>
      </c>
      <c r="G799" s="14">
        <v>40.39</v>
      </c>
      <c r="H799" s="14">
        <v>19.97</v>
      </c>
      <c r="I799" s="1">
        <v>6</v>
      </c>
      <c r="J799" s="4">
        <f t="shared" si="91"/>
        <v>0</v>
      </c>
      <c r="U799" s="73"/>
      <c r="V799" s="74"/>
    </row>
    <row r="800" spans="1:22" x14ac:dyDescent="0.2">
      <c r="A800" s="20">
        <v>36854</v>
      </c>
      <c r="B800" s="19">
        <f>B799+1</f>
        <v>22</v>
      </c>
      <c r="C800" s="93">
        <f t="shared" si="90"/>
        <v>0</v>
      </c>
      <c r="E800" s="23">
        <f>E799+1</f>
        <v>21</v>
      </c>
      <c r="F800" s="3">
        <v>0</v>
      </c>
      <c r="G800" s="14">
        <v>11</v>
      </c>
      <c r="H800" s="14">
        <v>25.43</v>
      </c>
      <c r="I800" s="1">
        <v>6</v>
      </c>
      <c r="J800" s="4">
        <f t="shared" si="91"/>
        <v>0</v>
      </c>
      <c r="U800" s="73"/>
      <c r="V800" s="74"/>
    </row>
    <row r="801" spans="1:23" x14ac:dyDescent="0.2">
      <c r="A801" s="20">
        <v>36854</v>
      </c>
      <c r="B801" s="19">
        <f>B800+1</f>
        <v>23</v>
      </c>
      <c r="C801" s="93">
        <f t="shared" si="90"/>
        <v>125</v>
      </c>
      <c r="E801" s="23">
        <f>E800+1</f>
        <v>22</v>
      </c>
      <c r="F801" s="3">
        <v>250</v>
      </c>
      <c r="G801" s="14">
        <v>5.21</v>
      </c>
      <c r="H801" s="14">
        <v>27.92</v>
      </c>
      <c r="I801" s="1">
        <v>6</v>
      </c>
      <c r="J801" s="4">
        <f t="shared" si="91"/>
        <v>4177.5</v>
      </c>
      <c r="U801" s="73"/>
      <c r="V801" s="74"/>
    </row>
    <row r="802" spans="1:23" x14ac:dyDescent="0.2">
      <c r="A802" s="20">
        <v>36854</v>
      </c>
      <c r="B802" s="19">
        <f>B801+1</f>
        <v>24</v>
      </c>
      <c r="C802" s="93">
        <f t="shared" si="90"/>
        <v>100</v>
      </c>
      <c r="E802" s="23">
        <f>E801+1</f>
        <v>23</v>
      </c>
      <c r="F802" s="3">
        <v>200</v>
      </c>
      <c r="G802" s="14">
        <v>8.69</v>
      </c>
      <c r="H802" s="14">
        <v>16.88</v>
      </c>
      <c r="I802" s="1">
        <v>6</v>
      </c>
      <c r="J802" s="4">
        <f t="shared" si="91"/>
        <v>437.99999999999989</v>
      </c>
      <c r="U802" s="73"/>
      <c r="V802" s="74"/>
    </row>
    <row r="803" spans="1:23" s="6" customFormat="1" ht="13.5" thickBot="1" x14ac:dyDescent="0.25">
      <c r="A803" s="7"/>
      <c r="B803" s="21"/>
      <c r="C803" s="94"/>
      <c r="D803" s="90"/>
      <c r="E803" s="22"/>
      <c r="F803" s="8"/>
      <c r="G803" s="15"/>
      <c r="H803" s="15"/>
      <c r="I803" s="8" t="s">
        <v>5</v>
      </c>
      <c r="J803" s="101">
        <f>SUM(J779:J802)</f>
        <v>41555</v>
      </c>
      <c r="K803" s="112"/>
      <c r="L803" s="9"/>
      <c r="M803" s="9"/>
      <c r="N803" s="9"/>
      <c r="O803" s="39"/>
      <c r="P803" s="7"/>
      <c r="Q803" s="22"/>
      <c r="R803" s="7"/>
      <c r="S803" s="7"/>
      <c r="T803" s="51"/>
      <c r="U803" s="72"/>
      <c r="V803" s="76"/>
      <c r="W803" s="7"/>
    </row>
    <row r="804" spans="1:23" x14ac:dyDescent="0.2">
      <c r="A804" s="20"/>
      <c r="F804" s="3" t="s">
        <v>7</v>
      </c>
      <c r="G804" s="33"/>
      <c r="H804" s="33"/>
      <c r="I804" s="18"/>
      <c r="J804" s="50"/>
      <c r="L804" s="17" t="s">
        <v>7</v>
      </c>
      <c r="M804" s="17" t="s">
        <v>8</v>
      </c>
      <c r="N804" s="17"/>
      <c r="U804" s="73"/>
      <c r="V804" s="74"/>
    </row>
    <row r="805" spans="1:23" x14ac:dyDescent="0.2">
      <c r="A805" s="20"/>
      <c r="F805" s="3" t="s">
        <v>8</v>
      </c>
      <c r="G805" s="33"/>
      <c r="H805" s="33"/>
      <c r="I805" s="18"/>
      <c r="J805" s="50"/>
      <c r="K805" s="111" t="s">
        <v>9</v>
      </c>
      <c r="L805" s="82"/>
      <c r="U805" s="73"/>
      <c r="V805" s="74"/>
    </row>
    <row r="806" spans="1:23" x14ac:dyDescent="0.2">
      <c r="A806" s="20">
        <v>36855</v>
      </c>
      <c r="B806" s="19">
        <v>1</v>
      </c>
      <c r="C806" s="93">
        <f t="shared" ref="C806:C829" si="94">F806/2</f>
        <v>0</v>
      </c>
      <c r="E806" s="10">
        <v>0</v>
      </c>
      <c r="F806" s="3">
        <v>0</v>
      </c>
      <c r="G806" s="14">
        <v>0</v>
      </c>
      <c r="H806" s="14">
        <v>16.899999999999999</v>
      </c>
      <c r="I806" s="1">
        <v>6</v>
      </c>
      <c r="J806" s="4">
        <f t="shared" ref="J806:J829" si="95">IF(G806&gt;0,(H806-G806-I806)*F806,(H806+(-G806)-I806)*F806)</f>
        <v>0</v>
      </c>
      <c r="K806" s="111" t="s">
        <v>10</v>
      </c>
      <c r="U806" s="73"/>
      <c r="V806" s="74"/>
    </row>
    <row r="807" spans="1:23" x14ac:dyDescent="0.2">
      <c r="A807" s="20">
        <v>36855</v>
      </c>
      <c r="B807" s="19">
        <f>B806+1</f>
        <v>2</v>
      </c>
      <c r="C807" s="93">
        <f t="shared" si="94"/>
        <v>0</v>
      </c>
      <c r="E807" s="23">
        <f>E806+1</f>
        <v>1</v>
      </c>
      <c r="F807" s="3">
        <v>0</v>
      </c>
      <c r="G807" s="14">
        <v>10.19</v>
      </c>
      <c r="H807" s="14">
        <v>15.1</v>
      </c>
      <c r="I807" s="1">
        <v>6</v>
      </c>
      <c r="J807" s="4">
        <f t="shared" si="95"/>
        <v>0</v>
      </c>
      <c r="K807" s="111" t="s">
        <v>11</v>
      </c>
      <c r="U807" s="73"/>
      <c r="V807" s="74"/>
    </row>
    <row r="808" spans="1:23" x14ac:dyDescent="0.2">
      <c r="A808" s="20">
        <v>36855</v>
      </c>
      <c r="B808" s="19">
        <f t="shared" ref="B808:B826" si="96">B807+1</f>
        <v>3</v>
      </c>
      <c r="C808" s="93">
        <f t="shared" si="94"/>
        <v>0</v>
      </c>
      <c r="E808" s="23">
        <f t="shared" ref="E808:E826" si="97">E807+1</f>
        <v>2</v>
      </c>
      <c r="F808" s="3">
        <v>0</v>
      </c>
      <c r="G808" s="14">
        <v>9.99</v>
      </c>
      <c r="I808" s="1">
        <v>6</v>
      </c>
      <c r="J808" s="4">
        <f t="shared" si="95"/>
        <v>0</v>
      </c>
      <c r="K808" s="111" t="s">
        <v>12</v>
      </c>
      <c r="U808" s="73"/>
      <c r="V808" s="74"/>
    </row>
    <row r="809" spans="1:23" x14ac:dyDescent="0.2">
      <c r="A809" s="20">
        <v>36855</v>
      </c>
      <c r="B809" s="19">
        <f t="shared" si="96"/>
        <v>4</v>
      </c>
      <c r="C809" s="93">
        <f t="shared" si="94"/>
        <v>0</v>
      </c>
      <c r="E809" s="23">
        <f t="shared" si="97"/>
        <v>3</v>
      </c>
      <c r="I809" s="1">
        <v>6</v>
      </c>
      <c r="J809" s="4">
        <f t="shared" si="95"/>
        <v>0</v>
      </c>
      <c r="U809" s="73"/>
      <c r="V809" s="74"/>
    </row>
    <row r="810" spans="1:23" x14ac:dyDescent="0.2">
      <c r="A810" s="20">
        <v>36855</v>
      </c>
      <c r="B810" s="19">
        <f t="shared" si="96"/>
        <v>5</v>
      </c>
      <c r="C810" s="93">
        <f t="shared" si="94"/>
        <v>0</v>
      </c>
      <c r="E810" s="23">
        <f t="shared" si="97"/>
        <v>4</v>
      </c>
      <c r="I810" s="1">
        <v>6</v>
      </c>
      <c r="J810" s="4">
        <f t="shared" si="95"/>
        <v>0</v>
      </c>
      <c r="U810" s="73"/>
      <c r="V810" s="74"/>
    </row>
    <row r="811" spans="1:23" x14ac:dyDescent="0.2">
      <c r="A811" s="20">
        <v>36855</v>
      </c>
      <c r="B811" s="19">
        <f t="shared" si="96"/>
        <v>6</v>
      </c>
      <c r="C811" s="93">
        <f t="shared" si="94"/>
        <v>0</v>
      </c>
      <c r="E811" s="23">
        <f t="shared" si="97"/>
        <v>5</v>
      </c>
      <c r="I811" s="1">
        <v>6</v>
      </c>
      <c r="J811" s="4">
        <f t="shared" si="95"/>
        <v>0</v>
      </c>
      <c r="U811" s="73"/>
      <c r="V811" s="74"/>
    </row>
    <row r="812" spans="1:23" x14ac:dyDescent="0.2">
      <c r="A812" s="20">
        <v>36855</v>
      </c>
      <c r="B812" s="19">
        <f t="shared" si="96"/>
        <v>7</v>
      </c>
      <c r="C812" s="93">
        <f t="shared" si="94"/>
        <v>0</v>
      </c>
      <c r="E812" s="23">
        <f t="shared" si="97"/>
        <v>6</v>
      </c>
      <c r="I812" s="1">
        <v>6</v>
      </c>
      <c r="J812" s="4">
        <f t="shared" si="95"/>
        <v>0</v>
      </c>
      <c r="U812" s="73"/>
      <c r="V812" s="74"/>
    </row>
    <row r="813" spans="1:23" x14ac:dyDescent="0.2">
      <c r="A813" s="20">
        <v>36855</v>
      </c>
      <c r="B813" s="19">
        <f t="shared" si="96"/>
        <v>8</v>
      </c>
      <c r="C813" s="93">
        <f t="shared" si="94"/>
        <v>0</v>
      </c>
      <c r="E813" s="23">
        <f t="shared" si="97"/>
        <v>7</v>
      </c>
      <c r="I813" s="1">
        <v>6</v>
      </c>
      <c r="J813" s="4">
        <f t="shared" si="95"/>
        <v>0</v>
      </c>
      <c r="U813" s="73"/>
      <c r="V813" s="74"/>
    </row>
    <row r="814" spans="1:23" x14ac:dyDescent="0.2">
      <c r="A814" s="20">
        <v>36855</v>
      </c>
      <c r="B814" s="19">
        <f t="shared" si="96"/>
        <v>9</v>
      </c>
      <c r="C814" s="93">
        <f t="shared" si="94"/>
        <v>0</v>
      </c>
      <c r="E814" s="23">
        <f t="shared" si="97"/>
        <v>8</v>
      </c>
      <c r="I814" s="1">
        <v>6</v>
      </c>
      <c r="J814" s="4">
        <f t="shared" si="95"/>
        <v>0</v>
      </c>
      <c r="U814" s="73"/>
      <c r="V814" s="74"/>
    </row>
    <row r="815" spans="1:23" x14ac:dyDescent="0.2">
      <c r="A815" s="20">
        <v>36855</v>
      </c>
      <c r="B815" s="19">
        <f t="shared" si="96"/>
        <v>10</v>
      </c>
      <c r="C815" s="93">
        <f t="shared" si="94"/>
        <v>0</v>
      </c>
      <c r="E815" s="23">
        <f t="shared" si="97"/>
        <v>9</v>
      </c>
      <c r="I815" s="1">
        <v>6</v>
      </c>
      <c r="J815" s="4">
        <f t="shared" si="95"/>
        <v>0</v>
      </c>
      <c r="U815" s="73"/>
      <c r="V815" s="74"/>
    </row>
    <row r="816" spans="1:23" x14ac:dyDescent="0.2">
      <c r="A816" s="20">
        <v>36855</v>
      </c>
      <c r="B816" s="19">
        <f t="shared" si="96"/>
        <v>11</v>
      </c>
      <c r="C816" s="93">
        <f t="shared" si="94"/>
        <v>0</v>
      </c>
      <c r="E816" s="23">
        <f t="shared" si="97"/>
        <v>10</v>
      </c>
      <c r="I816" s="1">
        <v>6</v>
      </c>
      <c r="J816" s="4">
        <f t="shared" si="95"/>
        <v>0</v>
      </c>
      <c r="U816" s="73"/>
      <c r="V816" s="74"/>
    </row>
    <row r="817" spans="1:23" x14ac:dyDescent="0.2">
      <c r="A817" s="20">
        <v>36855</v>
      </c>
      <c r="B817" s="19">
        <f t="shared" si="96"/>
        <v>12</v>
      </c>
      <c r="C817" s="93">
        <f t="shared" si="94"/>
        <v>0</v>
      </c>
      <c r="E817" s="23">
        <f t="shared" si="97"/>
        <v>11</v>
      </c>
      <c r="I817" s="1">
        <v>6</v>
      </c>
      <c r="J817" s="4">
        <f t="shared" si="95"/>
        <v>0</v>
      </c>
      <c r="U817" s="73"/>
      <c r="V817" s="74"/>
    </row>
    <row r="818" spans="1:23" x14ac:dyDescent="0.2">
      <c r="A818" s="20">
        <v>36855</v>
      </c>
      <c r="B818" s="19">
        <f t="shared" si="96"/>
        <v>13</v>
      </c>
      <c r="C818" s="93">
        <f t="shared" si="94"/>
        <v>0</v>
      </c>
      <c r="E818" s="23">
        <f t="shared" si="97"/>
        <v>12</v>
      </c>
      <c r="I818" s="1">
        <v>6</v>
      </c>
      <c r="J818" s="4">
        <f t="shared" si="95"/>
        <v>0</v>
      </c>
      <c r="U818" s="73"/>
      <c r="V818" s="74"/>
    </row>
    <row r="819" spans="1:23" x14ac:dyDescent="0.2">
      <c r="A819" s="20">
        <v>36855</v>
      </c>
      <c r="B819" s="19">
        <f t="shared" si="96"/>
        <v>14</v>
      </c>
      <c r="C819" s="93">
        <f t="shared" si="94"/>
        <v>0</v>
      </c>
      <c r="E819" s="23">
        <f t="shared" si="97"/>
        <v>13</v>
      </c>
      <c r="I819" s="1">
        <v>6</v>
      </c>
      <c r="J819" s="4">
        <f t="shared" si="95"/>
        <v>0</v>
      </c>
      <c r="U819" s="73"/>
      <c r="V819" s="74"/>
    </row>
    <row r="820" spans="1:23" x14ac:dyDescent="0.2">
      <c r="A820" s="20">
        <v>36855</v>
      </c>
      <c r="B820" s="19">
        <f t="shared" si="96"/>
        <v>15</v>
      </c>
      <c r="C820" s="93">
        <f t="shared" si="94"/>
        <v>0</v>
      </c>
      <c r="E820" s="23">
        <f t="shared" si="97"/>
        <v>14</v>
      </c>
      <c r="I820" s="1">
        <v>6</v>
      </c>
      <c r="J820" s="4">
        <f t="shared" si="95"/>
        <v>0</v>
      </c>
      <c r="U820" s="73"/>
      <c r="V820" s="74"/>
    </row>
    <row r="821" spans="1:23" x14ac:dyDescent="0.2">
      <c r="A821" s="20">
        <v>36855</v>
      </c>
      <c r="B821" s="19">
        <f t="shared" si="96"/>
        <v>16</v>
      </c>
      <c r="C821" s="93">
        <f t="shared" si="94"/>
        <v>0</v>
      </c>
      <c r="E821" s="23">
        <f t="shared" si="97"/>
        <v>15</v>
      </c>
      <c r="I821" s="1">
        <v>6</v>
      </c>
      <c r="J821" s="4">
        <f t="shared" si="95"/>
        <v>0</v>
      </c>
      <c r="U821" s="73"/>
      <c r="V821" s="74"/>
    </row>
    <row r="822" spans="1:23" x14ac:dyDescent="0.2">
      <c r="A822" s="20">
        <v>36855</v>
      </c>
      <c r="B822" s="19">
        <f t="shared" si="96"/>
        <v>17</v>
      </c>
      <c r="C822" s="93">
        <f t="shared" si="94"/>
        <v>0</v>
      </c>
      <c r="E822" s="23">
        <f t="shared" si="97"/>
        <v>16</v>
      </c>
      <c r="I822" s="1">
        <v>6</v>
      </c>
      <c r="J822" s="103">
        <f t="shared" si="95"/>
        <v>0</v>
      </c>
      <c r="U822" s="73"/>
      <c r="V822" s="74"/>
    </row>
    <row r="823" spans="1:23" x14ac:dyDescent="0.2">
      <c r="A823" s="20">
        <v>36855</v>
      </c>
      <c r="B823" s="19">
        <f t="shared" si="96"/>
        <v>18</v>
      </c>
      <c r="C823" s="93">
        <f t="shared" si="94"/>
        <v>0</v>
      </c>
      <c r="E823" s="23">
        <f t="shared" si="97"/>
        <v>17</v>
      </c>
      <c r="I823" s="1">
        <v>6</v>
      </c>
      <c r="J823" s="4">
        <f t="shared" si="95"/>
        <v>0</v>
      </c>
      <c r="U823" s="73"/>
      <c r="V823" s="74"/>
    </row>
    <row r="824" spans="1:23" x14ac:dyDescent="0.2">
      <c r="A824" s="20">
        <v>36855</v>
      </c>
      <c r="B824" s="19">
        <f t="shared" si="96"/>
        <v>19</v>
      </c>
      <c r="C824" s="93">
        <f t="shared" si="94"/>
        <v>0</v>
      </c>
      <c r="E824" s="23">
        <f t="shared" si="97"/>
        <v>18</v>
      </c>
      <c r="I824" s="1">
        <v>6</v>
      </c>
      <c r="J824" s="4">
        <f t="shared" si="95"/>
        <v>0</v>
      </c>
      <c r="U824" s="73"/>
      <c r="V824" s="74"/>
    </row>
    <row r="825" spans="1:23" x14ac:dyDescent="0.2">
      <c r="A825" s="20">
        <v>36855</v>
      </c>
      <c r="B825" s="19">
        <f t="shared" si="96"/>
        <v>20</v>
      </c>
      <c r="C825" s="93">
        <f t="shared" si="94"/>
        <v>0</v>
      </c>
      <c r="E825" s="23">
        <f t="shared" si="97"/>
        <v>19</v>
      </c>
      <c r="I825" s="1">
        <v>6</v>
      </c>
      <c r="J825" s="4">
        <f t="shared" si="95"/>
        <v>0</v>
      </c>
      <c r="U825" s="73"/>
      <c r="V825" s="74"/>
    </row>
    <row r="826" spans="1:23" x14ac:dyDescent="0.2">
      <c r="A826" s="20">
        <v>36855</v>
      </c>
      <c r="B826" s="19">
        <f t="shared" si="96"/>
        <v>21</v>
      </c>
      <c r="C826" s="93">
        <f t="shared" si="94"/>
        <v>0</v>
      </c>
      <c r="E826" s="23">
        <f t="shared" si="97"/>
        <v>20</v>
      </c>
      <c r="I826" s="1">
        <v>6</v>
      </c>
      <c r="J826" s="4">
        <f t="shared" si="95"/>
        <v>0</v>
      </c>
      <c r="U826" s="73"/>
      <c r="V826" s="74"/>
    </row>
    <row r="827" spans="1:23" x14ac:dyDescent="0.2">
      <c r="A827" s="20">
        <v>36855</v>
      </c>
      <c r="B827" s="19">
        <f>B826+1</f>
        <v>22</v>
      </c>
      <c r="C827" s="93">
        <f t="shared" si="94"/>
        <v>0</v>
      </c>
      <c r="E827" s="23">
        <f>E826+1</f>
        <v>21</v>
      </c>
      <c r="I827" s="1">
        <v>6</v>
      </c>
      <c r="J827" s="4">
        <f t="shared" si="95"/>
        <v>0</v>
      </c>
      <c r="U827" s="73"/>
      <c r="V827" s="74"/>
    </row>
    <row r="828" spans="1:23" x14ac:dyDescent="0.2">
      <c r="A828" s="20">
        <v>36855</v>
      </c>
      <c r="B828" s="19">
        <f>B827+1</f>
        <v>23</v>
      </c>
      <c r="C828" s="93">
        <f t="shared" si="94"/>
        <v>0</v>
      </c>
      <c r="E828" s="23">
        <f>E827+1</f>
        <v>22</v>
      </c>
      <c r="I828" s="1">
        <v>6</v>
      </c>
      <c r="J828" s="4">
        <f t="shared" si="95"/>
        <v>0</v>
      </c>
      <c r="U828" s="73"/>
      <c r="V828" s="74"/>
    </row>
    <row r="829" spans="1:23" x14ac:dyDescent="0.2">
      <c r="A829" s="20">
        <v>36855</v>
      </c>
      <c r="B829" s="19">
        <f>B828+1</f>
        <v>24</v>
      </c>
      <c r="C829" s="93">
        <f t="shared" si="94"/>
        <v>0</v>
      </c>
      <c r="E829" s="23">
        <f>E828+1</f>
        <v>23</v>
      </c>
      <c r="I829" s="1">
        <v>6</v>
      </c>
      <c r="J829" s="4">
        <f t="shared" si="95"/>
        <v>0</v>
      </c>
      <c r="U829" s="73"/>
      <c r="V829" s="74"/>
    </row>
    <row r="830" spans="1:23" s="6" customFormat="1" ht="13.5" thickBot="1" x14ac:dyDescent="0.25">
      <c r="A830" s="7"/>
      <c r="B830" s="21"/>
      <c r="C830" s="94"/>
      <c r="D830" s="90"/>
      <c r="E830" s="22"/>
      <c r="F830" s="8"/>
      <c r="G830" s="15"/>
      <c r="H830" s="15"/>
      <c r="I830" s="8" t="s">
        <v>5</v>
      </c>
      <c r="J830" s="105">
        <f>SUM(J806:J829)</f>
        <v>0</v>
      </c>
      <c r="K830" s="112"/>
      <c r="L830" s="9"/>
      <c r="M830" s="9"/>
      <c r="N830" s="9"/>
      <c r="O830" s="39"/>
      <c r="P830" s="7"/>
      <c r="Q830" s="22"/>
      <c r="R830" s="7"/>
      <c r="S830" s="7"/>
      <c r="T830" s="51"/>
      <c r="U830" s="72"/>
      <c r="V830" s="76"/>
      <c r="W830" s="7"/>
    </row>
    <row r="831" spans="1:23" x14ac:dyDescent="0.2">
      <c r="A831" s="20"/>
      <c r="F831" s="3" t="s">
        <v>7</v>
      </c>
      <c r="G831" s="33">
        <v>466477</v>
      </c>
      <c r="H831" s="33">
        <v>466479</v>
      </c>
      <c r="I831" s="18">
        <v>466481</v>
      </c>
      <c r="J831" s="50"/>
      <c r="L831" s="17" t="s">
        <v>7</v>
      </c>
      <c r="M831" s="17" t="s">
        <v>8</v>
      </c>
      <c r="N831" s="17"/>
      <c r="U831" s="73"/>
      <c r="V831" s="74"/>
    </row>
    <row r="832" spans="1:23" x14ac:dyDescent="0.2">
      <c r="A832" s="20"/>
      <c r="F832" s="3" t="s">
        <v>8</v>
      </c>
      <c r="G832" s="33">
        <v>466476</v>
      </c>
      <c r="H832" s="33">
        <v>466480</v>
      </c>
      <c r="I832" s="18">
        <v>466482</v>
      </c>
      <c r="J832" s="50"/>
      <c r="K832" s="111" t="s">
        <v>9</v>
      </c>
      <c r="L832" s="82">
        <v>466483</v>
      </c>
      <c r="M832" s="2">
        <v>466484</v>
      </c>
      <c r="U832" s="73"/>
      <c r="V832" s="74"/>
    </row>
    <row r="833" spans="1:22" x14ac:dyDescent="0.2">
      <c r="A833" s="20">
        <v>36856</v>
      </c>
      <c r="B833" s="19">
        <v>1</v>
      </c>
      <c r="C833" s="93">
        <f t="shared" ref="C833:C856" si="98">F833/2</f>
        <v>25</v>
      </c>
      <c r="E833" s="10">
        <v>0</v>
      </c>
      <c r="F833" s="3">
        <v>50</v>
      </c>
      <c r="G833" s="14">
        <v>9.18</v>
      </c>
      <c r="H833" s="14">
        <v>13.42</v>
      </c>
      <c r="I833" s="1">
        <v>6</v>
      </c>
      <c r="J833" s="4">
        <f t="shared" ref="J833:J856" si="99">IF(G833&gt;0,(H833-G833-I833)*F833,(H833+(-G833)-I833)*F833)</f>
        <v>-87.999999999999986</v>
      </c>
      <c r="K833" s="111" t="s">
        <v>10</v>
      </c>
      <c r="L833" s="2">
        <v>466486</v>
      </c>
      <c r="M833" s="2">
        <v>466485</v>
      </c>
      <c r="U833" s="73"/>
      <c r="V833" s="74"/>
    </row>
    <row r="834" spans="1:22" x14ac:dyDescent="0.2">
      <c r="A834" s="20">
        <v>36856</v>
      </c>
      <c r="B834" s="19">
        <f>B833+1</f>
        <v>2</v>
      </c>
      <c r="C834" s="93">
        <f t="shared" si="98"/>
        <v>0</v>
      </c>
      <c r="E834" s="23">
        <f>E833+1</f>
        <v>1</v>
      </c>
      <c r="H834" s="14">
        <v>13</v>
      </c>
      <c r="I834" s="1">
        <v>6</v>
      </c>
      <c r="J834" s="4">
        <f t="shared" si="99"/>
        <v>0</v>
      </c>
      <c r="K834" s="111" t="s">
        <v>11</v>
      </c>
      <c r="L834" s="2">
        <v>466487</v>
      </c>
      <c r="M834" s="2">
        <v>466488</v>
      </c>
      <c r="U834" s="73"/>
      <c r="V834" s="74"/>
    </row>
    <row r="835" spans="1:22" x14ac:dyDescent="0.2">
      <c r="A835" s="20">
        <v>36856</v>
      </c>
      <c r="B835" s="19">
        <f t="shared" ref="B835:B853" si="100">B834+1</f>
        <v>3</v>
      </c>
      <c r="C835" s="93">
        <f t="shared" si="98"/>
        <v>75</v>
      </c>
      <c r="E835" s="23">
        <f t="shared" ref="E835:E853" si="101">E834+1</f>
        <v>2</v>
      </c>
      <c r="F835" s="3">
        <v>150</v>
      </c>
      <c r="G835" s="14">
        <v>6.89</v>
      </c>
      <c r="H835" s="14">
        <v>11.93</v>
      </c>
      <c r="I835" s="1">
        <v>6</v>
      </c>
      <c r="J835" s="4">
        <f t="shared" si="99"/>
        <v>-144</v>
      </c>
      <c r="K835" s="111" t="s">
        <v>12</v>
      </c>
      <c r="L835" s="2">
        <v>466490</v>
      </c>
      <c r="M835" s="2">
        <v>466489</v>
      </c>
      <c r="U835" s="73"/>
      <c r="V835" s="74"/>
    </row>
    <row r="836" spans="1:22" x14ac:dyDescent="0.2">
      <c r="A836" s="20">
        <v>36856</v>
      </c>
      <c r="B836" s="19">
        <f t="shared" si="100"/>
        <v>4</v>
      </c>
      <c r="C836" s="93">
        <f t="shared" si="98"/>
        <v>25</v>
      </c>
      <c r="E836" s="23">
        <f t="shared" si="101"/>
        <v>3</v>
      </c>
      <c r="F836" s="3">
        <v>50</v>
      </c>
      <c r="G836" s="14">
        <v>4.99</v>
      </c>
      <c r="H836" s="14">
        <v>10.3</v>
      </c>
      <c r="I836" s="1">
        <v>6</v>
      </c>
      <c r="J836" s="4">
        <f t="shared" si="99"/>
        <v>-34.499999999999972</v>
      </c>
      <c r="U836" s="73"/>
      <c r="V836" s="74"/>
    </row>
    <row r="837" spans="1:22" x14ac:dyDescent="0.2">
      <c r="A837" s="20">
        <v>36856</v>
      </c>
      <c r="B837" s="19">
        <f t="shared" si="100"/>
        <v>5</v>
      </c>
      <c r="C837" s="93">
        <f t="shared" si="98"/>
        <v>0</v>
      </c>
      <c r="E837" s="23">
        <f t="shared" si="101"/>
        <v>4</v>
      </c>
      <c r="H837" s="14">
        <v>13.56</v>
      </c>
      <c r="I837" s="1">
        <v>6</v>
      </c>
      <c r="J837" s="4">
        <f t="shared" si="99"/>
        <v>0</v>
      </c>
      <c r="U837" s="73"/>
      <c r="V837" s="74"/>
    </row>
    <row r="838" spans="1:22" x14ac:dyDescent="0.2">
      <c r="A838" s="20">
        <v>36856</v>
      </c>
      <c r="B838" s="19">
        <f t="shared" si="100"/>
        <v>6</v>
      </c>
      <c r="C838" s="93">
        <f t="shared" si="98"/>
        <v>0</v>
      </c>
      <c r="E838" s="23">
        <f t="shared" si="101"/>
        <v>5</v>
      </c>
      <c r="H838" s="14">
        <v>19.32</v>
      </c>
      <c r="I838" s="1">
        <v>6</v>
      </c>
      <c r="J838" s="4">
        <f t="shared" si="99"/>
        <v>0</v>
      </c>
      <c r="U838" s="73"/>
      <c r="V838" s="74"/>
    </row>
    <row r="839" spans="1:22" x14ac:dyDescent="0.2">
      <c r="A839" s="20">
        <v>36856</v>
      </c>
      <c r="B839" s="19">
        <f t="shared" si="100"/>
        <v>7</v>
      </c>
      <c r="C839" s="93">
        <f t="shared" si="98"/>
        <v>0</v>
      </c>
      <c r="E839" s="23">
        <f t="shared" si="101"/>
        <v>6</v>
      </c>
      <c r="H839" s="14">
        <v>19.36</v>
      </c>
      <c r="I839" s="1">
        <v>6</v>
      </c>
      <c r="J839" s="4">
        <f t="shared" si="99"/>
        <v>0</v>
      </c>
      <c r="U839" s="73"/>
      <c r="V839" s="74"/>
    </row>
    <row r="840" spans="1:22" x14ac:dyDescent="0.2">
      <c r="A840" s="20">
        <v>36856</v>
      </c>
      <c r="B840" s="19">
        <f t="shared" si="100"/>
        <v>8</v>
      </c>
      <c r="C840" s="93">
        <f t="shared" si="98"/>
        <v>0</v>
      </c>
      <c r="E840" s="23">
        <f t="shared" si="101"/>
        <v>7</v>
      </c>
      <c r="H840" s="14">
        <v>19.37</v>
      </c>
      <c r="I840" s="1">
        <v>6</v>
      </c>
      <c r="J840" s="4">
        <f t="shared" si="99"/>
        <v>0</v>
      </c>
      <c r="U840" s="73"/>
      <c r="V840" s="74"/>
    </row>
    <row r="841" spans="1:22" x14ac:dyDescent="0.2">
      <c r="A841" s="20">
        <v>36856</v>
      </c>
      <c r="B841" s="19">
        <f t="shared" si="100"/>
        <v>9</v>
      </c>
      <c r="C841" s="93">
        <f t="shared" si="98"/>
        <v>125</v>
      </c>
      <c r="E841" s="23">
        <f t="shared" si="101"/>
        <v>8</v>
      </c>
      <c r="F841" s="3">
        <v>250</v>
      </c>
      <c r="G841" s="14">
        <v>5</v>
      </c>
      <c r="H841" s="14">
        <v>100.64</v>
      </c>
      <c r="I841" s="1">
        <v>6</v>
      </c>
      <c r="J841" s="4">
        <f t="shared" si="99"/>
        <v>22410</v>
      </c>
      <c r="U841" s="73"/>
      <c r="V841" s="74"/>
    </row>
    <row r="842" spans="1:22" x14ac:dyDescent="0.2">
      <c r="A842" s="20">
        <v>36856</v>
      </c>
      <c r="B842" s="19">
        <f t="shared" si="100"/>
        <v>10</v>
      </c>
      <c r="C842" s="93">
        <f t="shared" si="98"/>
        <v>0</v>
      </c>
      <c r="E842" s="23">
        <f t="shared" si="101"/>
        <v>9</v>
      </c>
      <c r="H842" s="14">
        <v>90.39</v>
      </c>
      <c r="I842" s="1">
        <v>6</v>
      </c>
      <c r="J842" s="4">
        <f t="shared" si="99"/>
        <v>0</v>
      </c>
      <c r="U842" s="73"/>
      <c r="V842" s="74"/>
    </row>
    <row r="843" spans="1:22" x14ac:dyDescent="0.2">
      <c r="A843" s="20">
        <v>36856</v>
      </c>
      <c r="B843" s="19">
        <f t="shared" si="100"/>
        <v>11</v>
      </c>
      <c r="C843" s="93">
        <f t="shared" si="98"/>
        <v>100</v>
      </c>
      <c r="E843" s="23">
        <f t="shared" si="101"/>
        <v>10</v>
      </c>
      <c r="F843" s="3">
        <v>200</v>
      </c>
      <c r="G843" s="14">
        <v>5</v>
      </c>
      <c r="H843" s="14">
        <v>19.28</v>
      </c>
      <c r="I843" s="1">
        <v>6</v>
      </c>
      <c r="J843" s="4">
        <f t="shared" si="99"/>
        <v>1656.0000000000002</v>
      </c>
      <c r="U843" s="73"/>
      <c r="V843" s="74"/>
    </row>
    <row r="844" spans="1:22" x14ac:dyDescent="0.2">
      <c r="A844" s="20">
        <v>36856</v>
      </c>
      <c r="B844" s="19">
        <f t="shared" si="100"/>
        <v>12</v>
      </c>
      <c r="C844" s="93">
        <f t="shared" si="98"/>
        <v>0</v>
      </c>
      <c r="E844" s="23">
        <f t="shared" si="101"/>
        <v>11</v>
      </c>
      <c r="H844" s="14">
        <v>84.39</v>
      </c>
      <c r="I844" s="1">
        <v>6</v>
      </c>
      <c r="J844" s="4">
        <f t="shared" si="99"/>
        <v>0</v>
      </c>
      <c r="U844" s="73"/>
      <c r="V844" s="74"/>
    </row>
    <row r="845" spans="1:22" x14ac:dyDescent="0.2">
      <c r="A845" s="20">
        <v>36856</v>
      </c>
      <c r="B845" s="19">
        <f t="shared" si="100"/>
        <v>13</v>
      </c>
      <c r="C845" s="93">
        <f t="shared" si="98"/>
        <v>0</v>
      </c>
      <c r="E845" s="23">
        <f t="shared" si="101"/>
        <v>12</v>
      </c>
      <c r="H845" s="14">
        <v>101.34</v>
      </c>
      <c r="I845" s="1">
        <v>6</v>
      </c>
      <c r="J845" s="4">
        <f t="shared" si="99"/>
        <v>0</v>
      </c>
      <c r="U845" s="73"/>
      <c r="V845" s="74"/>
    </row>
    <row r="846" spans="1:22" x14ac:dyDescent="0.2">
      <c r="A846" s="20">
        <v>36856</v>
      </c>
      <c r="B846" s="19">
        <f t="shared" si="100"/>
        <v>14</v>
      </c>
      <c r="C846" s="93">
        <f t="shared" si="98"/>
        <v>0</v>
      </c>
      <c r="E846" s="23">
        <f t="shared" si="101"/>
        <v>13</v>
      </c>
      <c r="H846" s="14">
        <v>100.72</v>
      </c>
      <c r="I846" s="1">
        <v>6</v>
      </c>
      <c r="J846" s="4">
        <f t="shared" si="99"/>
        <v>0</v>
      </c>
      <c r="U846" s="73"/>
      <c r="V846" s="74"/>
    </row>
    <row r="847" spans="1:22" x14ac:dyDescent="0.2">
      <c r="A847" s="20">
        <v>36856</v>
      </c>
      <c r="B847" s="19">
        <f t="shared" si="100"/>
        <v>15</v>
      </c>
      <c r="C847" s="93">
        <f t="shared" si="98"/>
        <v>0</v>
      </c>
      <c r="E847" s="23">
        <f t="shared" si="101"/>
        <v>14</v>
      </c>
      <c r="H847" s="14">
        <v>107.28</v>
      </c>
      <c r="I847" s="1">
        <v>6</v>
      </c>
      <c r="J847" s="4">
        <f t="shared" si="99"/>
        <v>0</v>
      </c>
      <c r="U847" s="73"/>
      <c r="V847" s="74"/>
    </row>
    <row r="848" spans="1:22" x14ac:dyDescent="0.2">
      <c r="A848" s="20">
        <v>36856</v>
      </c>
      <c r="B848" s="19">
        <f t="shared" si="100"/>
        <v>16</v>
      </c>
      <c r="C848" s="93">
        <f t="shared" si="98"/>
        <v>0</v>
      </c>
      <c r="E848" s="23">
        <f t="shared" si="101"/>
        <v>15</v>
      </c>
      <c r="H848" s="14">
        <v>107.95</v>
      </c>
      <c r="I848" s="1">
        <v>6</v>
      </c>
      <c r="J848" s="4">
        <f t="shared" si="99"/>
        <v>0</v>
      </c>
      <c r="U848" s="73"/>
      <c r="V848" s="74"/>
    </row>
    <row r="849" spans="1:23" x14ac:dyDescent="0.2">
      <c r="A849" s="20">
        <v>36856</v>
      </c>
      <c r="B849" s="19">
        <f t="shared" si="100"/>
        <v>17</v>
      </c>
      <c r="C849" s="93">
        <f t="shared" si="98"/>
        <v>0</v>
      </c>
      <c r="E849" s="23">
        <f t="shared" si="101"/>
        <v>16</v>
      </c>
      <c r="H849" s="14">
        <v>109.85</v>
      </c>
      <c r="I849" s="1">
        <v>6</v>
      </c>
      <c r="J849" s="103">
        <f t="shared" si="99"/>
        <v>0</v>
      </c>
      <c r="U849" s="73"/>
      <c r="V849" s="74"/>
    </row>
    <row r="850" spans="1:23" x14ac:dyDescent="0.2">
      <c r="A850" s="20">
        <v>36856</v>
      </c>
      <c r="B850" s="19">
        <f t="shared" si="100"/>
        <v>18</v>
      </c>
      <c r="C850" s="93">
        <f t="shared" si="98"/>
        <v>0</v>
      </c>
      <c r="E850" s="23">
        <f t="shared" si="101"/>
        <v>17</v>
      </c>
      <c r="H850" s="14">
        <v>66.55</v>
      </c>
      <c r="I850" s="1">
        <v>6</v>
      </c>
      <c r="J850" s="4">
        <f t="shared" si="99"/>
        <v>0</v>
      </c>
      <c r="U850" s="73"/>
      <c r="V850" s="74"/>
    </row>
    <row r="851" spans="1:23" x14ac:dyDescent="0.2">
      <c r="A851" s="20">
        <v>36856</v>
      </c>
      <c r="B851" s="19">
        <f t="shared" si="100"/>
        <v>19</v>
      </c>
      <c r="C851" s="93">
        <f t="shared" si="98"/>
        <v>0</v>
      </c>
      <c r="E851" s="23">
        <f t="shared" si="101"/>
        <v>18</v>
      </c>
      <c r="H851" s="14">
        <v>51.79</v>
      </c>
      <c r="I851" s="1">
        <v>6</v>
      </c>
      <c r="J851" s="4">
        <f t="shared" si="99"/>
        <v>0</v>
      </c>
      <c r="U851" s="73"/>
      <c r="V851" s="74"/>
    </row>
    <row r="852" spans="1:23" x14ac:dyDescent="0.2">
      <c r="A852" s="20">
        <v>36856</v>
      </c>
      <c r="B852" s="19">
        <f t="shared" si="100"/>
        <v>20</v>
      </c>
      <c r="C852" s="93">
        <f t="shared" si="98"/>
        <v>0</v>
      </c>
      <c r="E852" s="23">
        <f t="shared" si="101"/>
        <v>19</v>
      </c>
      <c r="H852" s="14">
        <v>51.86</v>
      </c>
      <c r="I852" s="1">
        <v>6</v>
      </c>
      <c r="J852" s="4">
        <f t="shared" si="99"/>
        <v>0</v>
      </c>
      <c r="U852" s="73"/>
      <c r="V852" s="74"/>
    </row>
    <row r="853" spans="1:23" x14ac:dyDescent="0.2">
      <c r="A853" s="20">
        <v>36856</v>
      </c>
      <c r="B853" s="19">
        <f t="shared" si="100"/>
        <v>21</v>
      </c>
      <c r="C853" s="93">
        <f t="shared" si="98"/>
        <v>0</v>
      </c>
      <c r="E853" s="23">
        <f t="shared" si="101"/>
        <v>20</v>
      </c>
      <c r="H853" s="14">
        <v>51.89</v>
      </c>
      <c r="I853" s="1">
        <v>6</v>
      </c>
      <c r="J853" s="4">
        <f t="shared" si="99"/>
        <v>0</v>
      </c>
      <c r="U853" s="73"/>
      <c r="V853" s="74"/>
    </row>
    <row r="854" spans="1:23" x14ac:dyDescent="0.2">
      <c r="A854" s="20">
        <v>36856</v>
      </c>
      <c r="B854" s="19">
        <f>B853+1</f>
        <v>22</v>
      </c>
      <c r="C854" s="93">
        <f t="shared" si="98"/>
        <v>0</v>
      </c>
      <c r="E854" s="23">
        <f>E853+1</f>
        <v>21</v>
      </c>
      <c r="H854" s="14">
        <v>51.63</v>
      </c>
      <c r="I854" s="1">
        <v>6</v>
      </c>
      <c r="J854" s="4">
        <f t="shared" si="99"/>
        <v>0</v>
      </c>
      <c r="U854" s="73"/>
      <c r="V854" s="74"/>
    </row>
    <row r="855" spans="1:23" x14ac:dyDescent="0.2">
      <c r="A855" s="20">
        <v>36856</v>
      </c>
      <c r="B855" s="19">
        <f>B854+1</f>
        <v>23</v>
      </c>
      <c r="C855" s="93">
        <f t="shared" si="98"/>
        <v>0</v>
      </c>
      <c r="E855" s="23">
        <f>E854+1</f>
        <v>22</v>
      </c>
      <c r="H855" s="14">
        <v>95.15</v>
      </c>
      <c r="I855" s="1">
        <v>6</v>
      </c>
      <c r="J855" s="4">
        <f t="shared" si="99"/>
        <v>0</v>
      </c>
      <c r="U855" s="73"/>
      <c r="V855" s="74"/>
    </row>
    <row r="856" spans="1:23" x14ac:dyDescent="0.2">
      <c r="A856" s="20">
        <v>36856</v>
      </c>
      <c r="B856" s="19">
        <f>B855+1</f>
        <v>24</v>
      </c>
      <c r="C856" s="93">
        <f t="shared" si="98"/>
        <v>0</v>
      </c>
      <c r="E856" s="23">
        <f>E855+1</f>
        <v>23</v>
      </c>
      <c r="H856" s="14">
        <v>68.73</v>
      </c>
      <c r="I856" s="1">
        <v>6</v>
      </c>
      <c r="J856" s="4">
        <f t="shared" si="99"/>
        <v>0</v>
      </c>
      <c r="U856" s="73"/>
      <c r="V856" s="74"/>
    </row>
    <row r="857" spans="1:23" s="6" customFormat="1" ht="13.5" thickBot="1" x14ac:dyDescent="0.25">
      <c r="A857" s="7"/>
      <c r="B857" s="21"/>
      <c r="C857" s="94"/>
      <c r="D857" s="90"/>
      <c r="E857" s="22"/>
      <c r="F857" s="8"/>
      <c r="G857" s="15"/>
      <c r="H857" s="15"/>
      <c r="I857" s="8" t="s">
        <v>5</v>
      </c>
      <c r="J857" s="105">
        <f>SUM(J833:J856)</f>
        <v>23799.5</v>
      </c>
      <c r="K857" s="112"/>
      <c r="L857" s="9"/>
      <c r="M857" s="9"/>
      <c r="N857" s="9"/>
      <c r="O857" s="39"/>
      <c r="P857" s="7"/>
      <c r="Q857" s="22"/>
      <c r="R857" s="7"/>
      <c r="S857" s="7"/>
      <c r="T857" s="51"/>
      <c r="U857" s="72"/>
      <c r="V857" s="76"/>
      <c r="W857" s="7"/>
    </row>
    <row r="858" spans="1:23" x14ac:dyDescent="0.2">
      <c r="A858" s="20"/>
      <c r="F858" s="3" t="s">
        <v>7</v>
      </c>
      <c r="G858" s="33">
        <v>467951</v>
      </c>
      <c r="H858" s="33">
        <v>467960</v>
      </c>
      <c r="I858" s="18">
        <v>467971</v>
      </c>
      <c r="J858" s="50"/>
      <c r="L858" s="17" t="s">
        <v>7</v>
      </c>
      <c r="M858" s="17" t="s">
        <v>8</v>
      </c>
      <c r="N858" s="17"/>
      <c r="U858" s="73"/>
      <c r="V858" s="74"/>
    </row>
    <row r="859" spans="1:23" x14ac:dyDescent="0.2">
      <c r="A859" s="20"/>
      <c r="F859" s="3" t="s">
        <v>8</v>
      </c>
      <c r="G859" s="33">
        <v>467953</v>
      </c>
      <c r="H859" s="33">
        <v>467965</v>
      </c>
      <c r="I859" s="18">
        <v>467973</v>
      </c>
      <c r="J859" s="50"/>
      <c r="K859" s="111" t="s">
        <v>9</v>
      </c>
      <c r="L859" s="82">
        <v>468014</v>
      </c>
      <c r="M859" s="2">
        <v>468017</v>
      </c>
      <c r="U859" s="73"/>
      <c r="V859" s="74"/>
    </row>
    <row r="860" spans="1:23" x14ac:dyDescent="0.2">
      <c r="A860" s="20">
        <v>36857</v>
      </c>
      <c r="B860" s="19">
        <v>1</v>
      </c>
      <c r="C860" s="93">
        <f t="shared" ref="C860:C883" si="102">F860/2</f>
        <v>250</v>
      </c>
      <c r="E860" s="10">
        <v>0</v>
      </c>
      <c r="F860" s="3">
        <v>500</v>
      </c>
      <c r="G860" s="14">
        <v>7.56</v>
      </c>
      <c r="H860" s="14">
        <v>9.1</v>
      </c>
      <c r="I860" s="1">
        <v>6</v>
      </c>
      <c r="J860" s="4">
        <f t="shared" ref="J860:J883" si="103">IF(G860&gt;0,(H860-G860-I860)*F860,(H860+(-G860)-I860)*F860)</f>
        <v>-2230</v>
      </c>
      <c r="K860" s="111" t="s">
        <v>10</v>
      </c>
      <c r="L860" s="2">
        <v>468020</v>
      </c>
      <c r="M860" s="2">
        <v>468027</v>
      </c>
      <c r="U860" s="73"/>
      <c r="V860" s="74"/>
    </row>
    <row r="861" spans="1:23" x14ac:dyDescent="0.2">
      <c r="A861" s="20">
        <v>36857</v>
      </c>
      <c r="B861" s="19">
        <f>B860+1</f>
        <v>2</v>
      </c>
      <c r="C861" s="93">
        <f t="shared" si="102"/>
        <v>100</v>
      </c>
      <c r="E861" s="23">
        <f>E860+1</f>
        <v>1</v>
      </c>
      <c r="F861" s="3">
        <v>200</v>
      </c>
      <c r="G861" s="14">
        <v>7.85</v>
      </c>
      <c r="H861" s="14">
        <v>10</v>
      </c>
      <c r="I861" s="1">
        <v>6</v>
      </c>
      <c r="J861" s="4">
        <f t="shared" si="103"/>
        <v>-769.99999999999989</v>
      </c>
      <c r="K861" s="111" t="s">
        <v>11</v>
      </c>
      <c r="L861" s="2">
        <v>468030</v>
      </c>
      <c r="M861" s="2">
        <v>468034</v>
      </c>
      <c r="U861" s="73"/>
      <c r="V861" s="74"/>
    </row>
    <row r="862" spans="1:23" x14ac:dyDescent="0.2">
      <c r="A862" s="20">
        <v>36857</v>
      </c>
      <c r="B862" s="19">
        <f t="shared" ref="B862:B880" si="104">B861+1</f>
        <v>3</v>
      </c>
      <c r="C862" s="93">
        <f t="shared" si="102"/>
        <v>0</v>
      </c>
      <c r="E862" s="23">
        <f t="shared" ref="E862:E880" si="105">E861+1</f>
        <v>2</v>
      </c>
      <c r="F862" s="3">
        <v>0</v>
      </c>
      <c r="G862" s="14">
        <v>3.13</v>
      </c>
      <c r="H862" s="14">
        <v>11.4</v>
      </c>
      <c r="I862" s="1">
        <v>6</v>
      </c>
      <c r="J862" s="4">
        <f t="shared" si="103"/>
        <v>0</v>
      </c>
      <c r="K862" s="111" t="s">
        <v>12</v>
      </c>
      <c r="L862" s="2">
        <v>468035</v>
      </c>
      <c r="M862" s="2">
        <v>468036</v>
      </c>
      <c r="U862" s="73"/>
      <c r="V862" s="74"/>
    </row>
    <row r="863" spans="1:23" x14ac:dyDescent="0.2">
      <c r="A863" s="20">
        <v>36857</v>
      </c>
      <c r="B863" s="19">
        <f t="shared" si="104"/>
        <v>4</v>
      </c>
      <c r="C863" s="93">
        <f t="shared" si="102"/>
        <v>0</v>
      </c>
      <c r="E863" s="23">
        <f t="shared" si="105"/>
        <v>3</v>
      </c>
      <c r="F863" s="3">
        <v>0</v>
      </c>
      <c r="G863" s="14">
        <v>14.99</v>
      </c>
      <c r="I863" s="1">
        <v>6</v>
      </c>
      <c r="J863" s="4">
        <f t="shared" si="103"/>
        <v>0</v>
      </c>
      <c r="U863" s="73"/>
      <c r="V863" s="74"/>
    </row>
    <row r="864" spans="1:23" x14ac:dyDescent="0.2">
      <c r="A864" s="20">
        <v>36857</v>
      </c>
      <c r="B864" s="19">
        <f t="shared" si="104"/>
        <v>5</v>
      </c>
      <c r="C864" s="93">
        <f t="shared" si="102"/>
        <v>0</v>
      </c>
      <c r="E864" s="23">
        <f t="shared" si="105"/>
        <v>4</v>
      </c>
      <c r="F864" s="3">
        <v>0</v>
      </c>
      <c r="G864" s="14">
        <v>11</v>
      </c>
      <c r="I864" s="1">
        <v>6</v>
      </c>
      <c r="J864" s="4">
        <f t="shared" si="103"/>
        <v>0</v>
      </c>
      <c r="U864" s="73"/>
      <c r="V864" s="74"/>
    </row>
    <row r="865" spans="1:22" x14ac:dyDescent="0.2">
      <c r="A865" s="20">
        <v>36857</v>
      </c>
      <c r="B865" s="19">
        <f t="shared" si="104"/>
        <v>6</v>
      </c>
      <c r="C865" s="93">
        <f t="shared" si="102"/>
        <v>0</v>
      </c>
      <c r="E865" s="23">
        <f t="shared" si="105"/>
        <v>5</v>
      </c>
      <c r="I865" s="1">
        <v>6</v>
      </c>
      <c r="J865" s="4">
        <f t="shared" si="103"/>
        <v>0</v>
      </c>
      <c r="U865" s="73"/>
      <c r="V865" s="74"/>
    </row>
    <row r="866" spans="1:22" x14ac:dyDescent="0.2">
      <c r="A866" s="20">
        <v>36857</v>
      </c>
      <c r="B866" s="19">
        <f t="shared" si="104"/>
        <v>7</v>
      </c>
      <c r="C866" s="93">
        <f t="shared" si="102"/>
        <v>0</v>
      </c>
      <c r="E866" s="23">
        <f t="shared" si="105"/>
        <v>6</v>
      </c>
      <c r="I866" s="1">
        <v>6</v>
      </c>
      <c r="J866" s="4">
        <f t="shared" si="103"/>
        <v>0</v>
      </c>
      <c r="U866" s="73"/>
      <c r="V866" s="74"/>
    </row>
    <row r="867" spans="1:22" x14ac:dyDescent="0.2">
      <c r="A867" s="20">
        <v>36857</v>
      </c>
      <c r="B867" s="19">
        <f t="shared" si="104"/>
        <v>8</v>
      </c>
      <c r="C867" s="93">
        <f t="shared" si="102"/>
        <v>0</v>
      </c>
      <c r="E867" s="23">
        <f t="shared" si="105"/>
        <v>7</v>
      </c>
      <c r="I867" s="1">
        <v>6</v>
      </c>
      <c r="J867" s="4">
        <f t="shared" si="103"/>
        <v>0</v>
      </c>
      <c r="U867" s="73"/>
      <c r="V867" s="74"/>
    </row>
    <row r="868" spans="1:22" x14ac:dyDescent="0.2">
      <c r="A868" s="20">
        <v>36857</v>
      </c>
      <c r="B868" s="19">
        <f t="shared" si="104"/>
        <v>9</v>
      </c>
      <c r="C868" s="93">
        <f t="shared" si="102"/>
        <v>0</v>
      </c>
      <c r="E868" s="23">
        <f t="shared" si="105"/>
        <v>8</v>
      </c>
      <c r="I868" s="1">
        <v>6</v>
      </c>
      <c r="J868" s="4">
        <f t="shared" si="103"/>
        <v>0</v>
      </c>
      <c r="U868" s="73"/>
      <c r="V868" s="74"/>
    </row>
    <row r="869" spans="1:22" x14ac:dyDescent="0.2">
      <c r="A869" s="20">
        <v>36857</v>
      </c>
      <c r="B869" s="19">
        <f t="shared" si="104"/>
        <v>10</v>
      </c>
      <c r="C869" s="93">
        <f t="shared" si="102"/>
        <v>0</v>
      </c>
      <c r="E869" s="23">
        <f t="shared" si="105"/>
        <v>9</v>
      </c>
      <c r="I869" s="1">
        <v>6</v>
      </c>
      <c r="J869" s="4">
        <f t="shared" si="103"/>
        <v>0</v>
      </c>
      <c r="U869" s="73"/>
      <c r="V869" s="74"/>
    </row>
    <row r="870" spans="1:22" x14ac:dyDescent="0.2">
      <c r="A870" s="20">
        <v>36857</v>
      </c>
      <c r="B870" s="19">
        <f t="shared" si="104"/>
        <v>11</v>
      </c>
      <c r="C870" s="93">
        <f t="shared" si="102"/>
        <v>0</v>
      </c>
      <c r="E870" s="23">
        <f t="shared" si="105"/>
        <v>10</v>
      </c>
      <c r="I870" s="1">
        <v>6</v>
      </c>
      <c r="J870" s="4">
        <f t="shared" si="103"/>
        <v>0</v>
      </c>
      <c r="U870" s="73"/>
      <c r="V870" s="74"/>
    </row>
    <row r="871" spans="1:22" x14ac:dyDescent="0.2">
      <c r="A871" s="20">
        <v>36857</v>
      </c>
      <c r="B871" s="19">
        <f t="shared" si="104"/>
        <v>12</v>
      </c>
      <c r="C871" s="93">
        <f t="shared" si="102"/>
        <v>0</v>
      </c>
      <c r="E871" s="23">
        <f t="shared" si="105"/>
        <v>11</v>
      </c>
      <c r="I871" s="1">
        <v>6</v>
      </c>
      <c r="J871" s="4">
        <f t="shared" si="103"/>
        <v>0</v>
      </c>
      <c r="U871" s="73"/>
      <c r="V871" s="74"/>
    </row>
    <row r="872" spans="1:22" x14ac:dyDescent="0.2">
      <c r="A872" s="20">
        <v>36857</v>
      </c>
      <c r="B872" s="19">
        <f t="shared" si="104"/>
        <v>13</v>
      </c>
      <c r="C872" s="93">
        <f t="shared" si="102"/>
        <v>75</v>
      </c>
      <c r="E872" s="23">
        <f t="shared" si="105"/>
        <v>12</v>
      </c>
      <c r="F872" s="3">
        <v>150</v>
      </c>
      <c r="G872" s="14">
        <v>45.33</v>
      </c>
      <c r="H872" s="14">
        <v>106</v>
      </c>
      <c r="I872" s="1">
        <v>6</v>
      </c>
      <c r="J872" s="4">
        <f t="shared" si="103"/>
        <v>8200.5</v>
      </c>
      <c r="U872" s="73"/>
      <c r="V872" s="74"/>
    </row>
    <row r="873" spans="1:22" x14ac:dyDescent="0.2">
      <c r="A873" s="20">
        <v>36857</v>
      </c>
      <c r="B873" s="19">
        <f t="shared" si="104"/>
        <v>14</v>
      </c>
      <c r="C873" s="93">
        <f t="shared" si="102"/>
        <v>100</v>
      </c>
      <c r="E873" s="23">
        <f t="shared" si="105"/>
        <v>13</v>
      </c>
      <c r="F873" s="3">
        <v>200</v>
      </c>
      <c r="G873" s="14">
        <v>42.17</v>
      </c>
      <c r="H873" s="14">
        <v>66.8</v>
      </c>
      <c r="I873" s="1">
        <v>6</v>
      </c>
      <c r="J873" s="4">
        <f t="shared" si="103"/>
        <v>3725.9999999999991</v>
      </c>
      <c r="U873" s="73"/>
      <c r="V873" s="74"/>
    </row>
    <row r="874" spans="1:22" x14ac:dyDescent="0.2">
      <c r="A874" s="20">
        <v>36857</v>
      </c>
      <c r="B874" s="19">
        <f t="shared" si="104"/>
        <v>15</v>
      </c>
      <c r="C874" s="93">
        <f t="shared" si="102"/>
        <v>100</v>
      </c>
      <c r="E874" s="23">
        <f t="shared" si="105"/>
        <v>14</v>
      </c>
      <c r="F874" s="3">
        <v>200</v>
      </c>
      <c r="G874" s="14">
        <v>44.49</v>
      </c>
      <c r="H874" s="14">
        <v>19</v>
      </c>
      <c r="I874" s="1">
        <v>6</v>
      </c>
      <c r="J874" s="4">
        <f t="shared" si="103"/>
        <v>-6298</v>
      </c>
      <c r="U874" s="73"/>
      <c r="V874" s="74"/>
    </row>
    <row r="875" spans="1:22" x14ac:dyDescent="0.2">
      <c r="A875" s="20">
        <v>36857</v>
      </c>
      <c r="B875" s="19">
        <f t="shared" si="104"/>
        <v>16</v>
      </c>
      <c r="C875" s="93">
        <f t="shared" si="102"/>
        <v>100</v>
      </c>
      <c r="E875" s="23">
        <f t="shared" si="105"/>
        <v>15</v>
      </c>
      <c r="F875" s="3">
        <v>200</v>
      </c>
      <c r="G875" s="14">
        <v>44.49</v>
      </c>
      <c r="H875" s="14">
        <v>19.02</v>
      </c>
      <c r="I875" s="1">
        <v>6</v>
      </c>
      <c r="J875" s="4">
        <f t="shared" si="103"/>
        <v>-6294.0000000000009</v>
      </c>
      <c r="U875" s="73"/>
      <c r="V875" s="74"/>
    </row>
    <row r="876" spans="1:22" x14ac:dyDescent="0.2">
      <c r="A876" s="20">
        <v>36857</v>
      </c>
      <c r="B876" s="19">
        <f t="shared" si="104"/>
        <v>17</v>
      </c>
      <c r="C876" s="93">
        <f t="shared" si="102"/>
        <v>100</v>
      </c>
      <c r="E876" s="23">
        <f t="shared" si="105"/>
        <v>16</v>
      </c>
      <c r="F876" s="3">
        <v>200</v>
      </c>
      <c r="G876" s="14">
        <v>55.51</v>
      </c>
      <c r="H876" s="14">
        <v>88.5</v>
      </c>
      <c r="I876" s="1">
        <v>6</v>
      </c>
      <c r="J876" s="103">
        <f t="shared" si="103"/>
        <v>5398</v>
      </c>
      <c r="U876" s="73"/>
      <c r="V876" s="74"/>
    </row>
    <row r="877" spans="1:22" x14ac:dyDescent="0.2">
      <c r="A877" s="20">
        <v>36857</v>
      </c>
      <c r="B877" s="19">
        <f t="shared" si="104"/>
        <v>18</v>
      </c>
      <c r="C877" s="93">
        <f t="shared" si="102"/>
        <v>0</v>
      </c>
      <c r="E877" s="23">
        <f t="shared" si="105"/>
        <v>17</v>
      </c>
      <c r="F877" s="3">
        <v>0</v>
      </c>
      <c r="H877" s="14">
        <v>128.5</v>
      </c>
      <c r="I877" s="1">
        <v>6</v>
      </c>
      <c r="J877" s="4">
        <f t="shared" si="103"/>
        <v>0</v>
      </c>
      <c r="U877" s="73"/>
      <c r="V877" s="74"/>
    </row>
    <row r="878" spans="1:22" x14ac:dyDescent="0.2">
      <c r="A878" s="20">
        <v>36857</v>
      </c>
      <c r="B878" s="19">
        <f t="shared" si="104"/>
        <v>19</v>
      </c>
      <c r="C878" s="93">
        <f t="shared" si="102"/>
        <v>100</v>
      </c>
      <c r="E878" s="23">
        <f t="shared" si="105"/>
        <v>18</v>
      </c>
      <c r="F878" s="3">
        <v>200</v>
      </c>
      <c r="G878" s="14">
        <v>47.5</v>
      </c>
      <c r="H878" s="14">
        <v>64.900000000000006</v>
      </c>
      <c r="I878" s="1">
        <v>6</v>
      </c>
      <c r="J878" s="4">
        <f t="shared" si="103"/>
        <v>2280.0000000000009</v>
      </c>
      <c r="U878" s="73"/>
      <c r="V878" s="74"/>
    </row>
    <row r="879" spans="1:22" x14ac:dyDescent="0.2">
      <c r="A879" s="20">
        <v>36857</v>
      </c>
      <c r="B879" s="19">
        <f t="shared" si="104"/>
        <v>20</v>
      </c>
      <c r="C879" s="93">
        <f t="shared" si="102"/>
        <v>50</v>
      </c>
      <c r="E879" s="23">
        <f t="shared" si="105"/>
        <v>19</v>
      </c>
      <c r="F879" s="3">
        <v>100</v>
      </c>
      <c r="G879" s="14">
        <v>45.92</v>
      </c>
      <c r="H879" s="14">
        <v>53</v>
      </c>
      <c r="I879" s="1">
        <v>6</v>
      </c>
      <c r="J879" s="4">
        <f t="shared" si="103"/>
        <v>107.99999999999983</v>
      </c>
      <c r="U879" s="73"/>
      <c r="V879" s="74"/>
    </row>
    <row r="880" spans="1:22" x14ac:dyDescent="0.2">
      <c r="A880" s="20">
        <v>36857</v>
      </c>
      <c r="B880" s="19">
        <f t="shared" si="104"/>
        <v>21</v>
      </c>
      <c r="C880" s="93">
        <f t="shared" si="102"/>
        <v>50</v>
      </c>
      <c r="E880" s="23">
        <f t="shared" si="105"/>
        <v>20</v>
      </c>
      <c r="F880" s="3">
        <v>100</v>
      </c>
      <c r="G880" s="14">
        <v>43</v>
      </c>
      <c r="H880" s="14">
        <v>111</v>
      </c>
      <c r="I880" s="1">
        <v>6</v>
      </c>
      <c r="J880" s="4">
        <f t="shared" si="103"/>
        <v>6200</v>
      </c>
      <c r="U880" s="73"/>
      <c r="V880" s="74"/>
    </row>
    <row r="881" spans="1:23" x14ac:dyDescent="0.2">
      <c r="A881" s="20">
        <v>36857</v>
      </c>
      <c r="B881" s="19">
        <f>B880+1</f>
        <v>22</v>
      </c>
      <c r="C881" s="93">
        <f t="shared" si="102"/>
        <v>0</v>
      </c>
      <c r="E881" s="23">
        <f>E880+1</f>
        <v>21</v>
      </c>
      <c r="H881" s="14">
        <v>123</v>
      </c>
      <c r="I881" s="1">
        <v>6</v>
      </c>
      <c r="J881" s="4">
        <f t="shared" si="103"/>
        <v>0</v>
      </c>
      <c r="U881" s="73"/>
      <c r="V881" s="74"/>
    </row>
    <row r="882" spans="1:23" x14ac:dyDescent="0.2">
      <c r="A882" s="20">
        <v>36857</v>
      </c>
      <c r="B882" s="19">
        <f>B881+1</f>
        <v>23</v>
      </c>
      <c r="C882" s="93">
        <f t="shared" si="102"/>
        <v>0</v>
      </c>
      <c r="E882" s="23">
        <f>E881+1</f>
        <v>22</v>
      </c>
      <c r="H882" s="14">
        <v>69.3</v>
      </c>
      <c r="I882" s="1">
        <v>6</v>
      </c>
      <c r="J882" s="4">
        <f t="shared" si="103"/>
        <v>0</v>
      </c>
      <c r="U882" s="73"/>
      <c r="V882" s="74"/>
    </row>
    <row r="883" spans="1:23" x14ac:dyDescent="0.2">
      <c r="A883" s="20">
        <v>36857</v>
      </c>
      <c r="B883" s="19">
        <f>B882+1</f>
        <v>24</v>
      </c>
      <c r="C883" s="93">
        <f t="shared" si="102"/>
        <v>0</v>
      </c>
      <c r="E883" s="23">
        <f>E882+1</f>
        <v>23</v>
      </c>
      <c r="H883" s="14">
        <v>51.3</v>
      </c>
      <c r="I883" s="1">
        <v>6</v>
      </c>
      <c r="J883" s="4">
        <f t="shared" si="103"/>
        <v>0</v>
      </c>
      <c r="U883" s="73"/>
      <c r="V883" s="74"/>
    </row>
    <row r="884" spans="1:23" s="6" customFormat="1" ht="13.5" thickBot="1" x14ac:dyDescent="0.25">
      <c r="A884" s="7"/>
      <c r="B884" s="21"/>
      <c r="C884" s="94"/>
      <c r="D884" s="90"/>
      <c r="E884" s="22"/>
      <c r="F884" s="8"/>
      <c r="G884" s="15"/>
      <c r="H884" s="15"/>
      <c r="I884" s="8" t="s">
        <v>5</v>
      </c>
      <c r="J884" s="105">
        <f>SUM(J860:J883)</f>
        <v>10320.5</v>
      </c>
      <c r="K884" s="112"/>
      <c r="L884" s="9"/>
      <c r="M884" s="9"/>
      <c r="N884" s="9"/>
      <c r="O884" s="39"/>
      <c r="P884" s="7"/>
      <c r="Q884" s="22"/>
      <c r="R884" s="7"/>
      <c r="S884" s="7"/>
      <c r="T884" s="51"/>
      <c r="U884" s="72"/>
      <c r="V884" s="76"/>
      <c r="W884" s="7"/>
    </row>
    <row r="885" spans="1:23" x14ac:dyDescent="0.2">
      <c r="A885" s="20"/>
      <c r="F885" s="3" t="s">
        <v>7</v>
      </c>
      <c r="G885" s="33">
        <v>469138</v>
      </c>
      <c r="H885" s="33">
        <v>469166</v>
      </c>
      <c r="I885" s="18">
        <v>469168</v>
      </c>
      <c r="J885" s="50"/>
      <c r="L885" s="17" t="s">
        <v>7</v>
      </c>
      <c r="M885" s="17" t="s">
        <v>8</v>
      </c>
      <c r="N885" s="17"/>
      <c r="U885" s="73"/>
      <c r="V885" s="74"/>
    </row>
    <row r="886" spans="1:23" x14ac:dyDescent="0.2">
      <c r="A886" s="20"/>
      <c r="F886" s="3" t="s">
        <v>8</v>
      </c>
      <c r="G886" s="33">
        <v>469161</v>
      </c>
      <c r="H886" s="33">
        <v>469167</v>
      </c>
      <c r="I886" s="18">
        <v>469171</v>
      </c>
      <c r="J886" s="50"/>
      <c r="K886" s="111" t="s">
        <v>9</v>
      </c>
      <c r="L886" s="82">
        <v>469189</v>
      </c>
      <c r="M886" s="2">
        <v>469190</v>
      </c>
      <c r="U886" s="73"/>
      <c r="V886" s="74"/>
    </row>
    <row r="887" spans="1:23" x14ac:dyDescent="0.2">
      <c r="A887" s="20">
        <v>36858</v>
      </c>
      <c r="B887" s="19">
        <v>1</v>
      </c>
      <c r="C887" s="93">
        <f t="shared" ref="C887:C910" si="106">F887/2</f>
        <v>0</v>
      </c>
      <c r="E887" s="10">
        <v>0</v>
      </c>
      <c r="I887" s="1">
        <v>6</v>
      </c>
      <c r="J887" s="4">
        <f t="shared" ref="J887:J910" si="107">IF(G887&gt;0,(H887-G887-I887)*F887,(H887+(-G887)-I887)*F887)</f>
        <v>0</v>
      </c>
      <c r="K887" s="111" t="s">
        <v>10</v>
      </c>
      <c r="L887" s="2">
        <v>469192</v>
      </c>
      <c r="M887" s="2">
        <v>469193</v>
      </c>
      <c r="U887" s="73"/>
      <c r="V887" s="74"/>
    </row>
    <row r="888" spans="1:23" x14ac:dyDescent="0.2">
      <c r="A888" s="20">
        <v>36858</v>
      </c>
      <c r="B888" s="19">
        <f>B887+1</f>
        <v>2</v>
      </c>
      <c r="C888" s="93">
        <f t="shared" si="106"/>
        <v>0</v>
      </c>
      <c r="E888" s="23">
        <f>E887+1</f>
        <v>1</v>
      </c>
      <c r="I888" s="1">
        <v>6</v>
      </c>
      <c r="J888" s="4">
        <f t="shared" si="107"/>
        <v>0</v>
      </c>
      <c r="K888" s="111" t="s">
        <v>11</v>
      </c>
      <c r="L888" s="2">
        <v>469194</v>
      </c>
      <c r="M888" s="2">
        <v>469198</v>
      </c>
      <c r="U888" s="73"/>
      <c r="V888" s="74"/>
    </row>
    <row r="889" spans="1:23" x14ac:dyDescent="0.2">
      <c r="A889" s="20">
        <v>36858</v>
      </c>
      <c r="B889" s="19">
        <f t="shared" ref="B889:B907" si="108">B888+1</f>
        <v>3</v>
      </c>
      <c r="C889" s="93">
        <f t="shared" si="106"/>
        <v>0</v>
      </c>
      <c r="E889" s="23">
        <f t="shared" ref="E889:E907" si="109">E888+1</f>
        <v>2</v>
      </c>
      <c r="I889" s="1">
        <v>6</v>
      </c>
      <c r="J889" s="4">
        <f t="shared" si="107"/>
        <v>0</v>
      </c>
      <c r="K889" s="111" t="s">
        <v>12</v>
      </c>
      <c r="L889" s="2">
        <v>469211</v>
      </c>
      <c r="M889" s="2">
        <v>469212</v>
      </c>
      <c r="U889" s="73"/>
      <c r="V889" s="74"/>
    </row>
    <row r="890" spans="1:23" x14ac:dyDescent="0.2">
      <c r="A890" s="20">
        <v>36858</v>
      </c>
      <c r="B890" s="19">
        <f t="shared" si="108"/>
        <v>4</v>
      </c>
      <c r="C890" s="93">
        <f t="shared" si="106"/>
        <v>0</v>
      </c>
      <c r="E890" s="23">
        <f t="shared" si="109"/>
        <v>3</v>
      </c>
      <c r="I890" s="1">
        <v>6</v>
      </c>
      <c r="J890" s="4">
        <f t="shared" si="107"/>
        <v>0</v>
      </c>
      <c r="U890" s="73"/>
      <c r="V890" s="74"/>
    </row>
    <row r="891" spans="1:23" x14ac:dyDescent="0.2">
      <c r="A891" s="20">
        <v>36858</v>
      </c>
      <c r="B891" s="19">
        <f t="shared" si="108"/>
        <v>5</v>
      </c>
      <c r="C891" s="93">
        <f t="shared" si="106"/>
        <v>0</v>
      </c>
      <c r="E891" s="23">
        <f t="shared" si="109"/>
        <v>4</v>
      </c>
      <c r="I891" s="1">
        <v>6</v>
      </c>
      <c r="J891" s="4">
        <f t="shared" si="107"/>
        <v>0</v>
      </c>
      <c r="U891" s="73"/>
      <c r="V891" s="74"/>
    </row>
    <row r="892" spans="1:23" x14ac:dyDescent="0.2">
      <c r="A892" s="20">
        <v>36858</v>
      </c>
      <c r="B892" s="19">
        <f t="shared" si="108"/>
        <v>6</v>
      </c>
      <c r="C892" s="93">
        <f t="shared" si="106"/>
        <v>0</v>
      </c>
      <c r="E892" s="23">
        <f t="shared" si="109"/>
        <v>5</v>
      </c>
      <c r="I892" s="1">
        <v>6</v>
      </c>
      <c r="J892" s="4">
        <f t="shared" si="107"/>
        <v>0</v>
      </c>
      <c r="U892" s="73"/>
      <c r="V892" s="74"/>
    </row>
    <row r="893" spans="1:23" x14ac:dyDescent="0.2">
      <c r="A893" s="20">
        <v>36858</v>
      </c>
      <c r="B893" s="19">
        <f t="shared" si="108"/>
        <v>7</v>
      </c>
      <c r="C893" s="93">
        <f t="shared" si="106"/>
        <v>0</v>
      </c>
      <c r="E893" s="23">
        <f t="shared" si="109"/>
        <v>6</v>
      </c>
      <c r="I893" s="1">
        <v>6</v>
      </c>
      <c r="J893" s="4">
        <f t="shared" si="107"/>
        <v>0</v>
      </c>
      <c r="U893" s="73"/>
      <c r="V893" s="74"/>
    </row>
    <row r="894" spans="1:23" x14ac:dyDescent="0.2">
      <c r="A894" s="20">
        <v>36858</v>
      </c>
      <c r="B894" s="19">
        <f t="shared" si="108"/>
        <v>8</v>
      </c>
      <c r="C894" s="93">
        <f t="shared" si="106"/>
        <v>0</v>
      </c>
      <c r="E894" s="23">
        <f t="shared" si="109"/>
        <v>7</v>
      </c>
      <c r="I894" s="1">
        <v>6</v>
      </c>
      <c r="J894" s="4">
        <f t="shared" si="107"/>
        <v>0</v>
      </c>
      <c r="U894" s="73"/>
      <c r="V894" s="74"/>
    </row>
    <row r="895" spans="1:23" x14ac:dyDescent="0.2">
      <c r="A895" s="20">
        <v>36858</v>
      </c>
      <c r="B895" s="19">
        <f t="shared" si="108"/>
        <v>9</v>
      </c>
      <c r="C895" s="93">
        <f t="shared" si="106"/>
        <v>0</v>
      </c>
      <c r="E895" s="23">
        <f t="shared" si="109"/>
        <v>8</v>
      </c>
      <c r="I895" s="1">
        <v>6</v>
      </c>
      <c r="J895" s="4">
        <f t="shared" si="107"/>
        <v>0</v>
      </c>
      <c r="U895" s="73"/>
      <c r="V895" s="74"/>
    </row>
    <row r="896" spans="1:23" x14ac:dyDescent="0.2">
      <c r="A896" s="20">
        <v>36858</v>
      </c>
      <c r="B896" s="19">
        <f t="shared" si="108"/>
        <v>10</v>
      </c>
      <c r="C896" s="93">
        <f t="shared" si="106"/>
        <v>0</v>
      </c>
      <c r="E896" s="23">
        <f t="shared" si="109"/>
        <v>9</v>
      </c>
      <c r="I896" s="1">
        <v>6</v>
      </c>
      <c r="J896" s="4">
        <f t="shared" si="107"/>
        <v>0</v>
      </c>
      <c r="U896" s="73"/>
      <c r="V896" s="74"/>
    </row>
    <row r="897" spans="1:23" x14ac:dyDescent="0.2">
      <c r="A897" s="20">
        <v>36858</v>
      </c>
      <c r="B897" s="19">
        <f t="shared" si="108"/>
        <v>11</v>
      </c>
      <c r="C897" s="93">
        <f t="shared" si="106"/>
        <v>50</v>
      </c>
      <c r="E897" s="23">
        <f t="shared" si="109"/>
        <v>10</v>
      </c>
      <c r="F897" s="3">
        <v>100</v>
      </c>
      <c r="G897" s="14">
        <v>41.74</v>
      </c>
      <c r="H897" s="14">
        <v>108</v>
      </c>
      <c r="I897" s="1">
        <v>6</v>
      </c>
      <c r="J897" s="4">
        <f t="shared" si="107"/>
        <v>6025.9999999999991</v>
      </c>
      <c r="U897" s="73"/>
      <c r="V897" s="74"/>
    </row>
    <row r="898" spans="1:23" x14ac:dyDescent="0.2">
      <c r="A898" s="20">
        <v>36858</v>
      </c>
      <c r="B898" s="19">
        <f t="shared" si="108"/>
        <v>12</v>
      </c>
      <c r="C898" s="93">
        <f t="shared" si="106"/>
        <v>50</v>
      </c>
      <c r="E898" s="23">
        <f t="shared" si="109"/>
        <v>11</v>
      </c>
      <c r="F898" s="3">
        <v>100</v>
      </c>
      <c r="G898" s="14">
        <v>-300</v>
      </c>
      <c r="H898" s="14">
        <v>106.8</v>
      </c>
      <c r="I898" s="1">
        <v>6</v>
      </c>
      <c r="J898" s="4">
        <f t="shared" si="107"/>
        <v>40080</v>
      </c>
      <c r="U898" s="73"/>
      <c r="V898" s="74"/>
    </row>
    <row r="899" spans="1:23" x14ac:dyDescent="0.2">
      <c r="A899" s="20">
        <v>36858</v>
      </c>
      <c r="B899" s="19">
        <f t="shared" si="108"/>
        <v>13</v>
      </c>
      <c r="C899" s="93">
        <f t="shared" si="106"/>
        <v>50</v>
      </c>
      <c r="E899" s="23">
        <f t="shared" si="109"/>
        <v>12</v>
      </c>
      <c r="F899" s="3">
        <v>100</v>
      </c>
      <c r="G899" s="14">
        <v>39.6</v>
      </c>
      <c r="H899" s="14">
        <v>107.3</v>
      </c>
      <c r="I899" s="1">
        <v>6</v>
      </c>
      <c r="J899" s="4">
        <f t="shared" si="107"/>
        <v>6169.9999999999991</v>
      </c>
      <c r="U899" s="73"/>
      <c r="V899" s="74"/>
    </row>
    <row r="900" spans="1:23" x14ac:dyDescent="0.2">
      <c r="A900" s="20">
        <v>36858</v>
      </c>
      <c r="B900" s="19">
        <f t="shared" si="108"/>
        <v>14</v>
      </c>
      <c r="C900" s="93">
        <f t="shared" si="106"/>
        <v>50</v>
      </c>
      <c r="E900" s="23">
        <f t="shared" si="109"/>
        <v>13</v>
      </c>
      <c r="F900" s="3">
        <v>100</v>
      </c>
      <c r="G900" s="14">
        <v>40.69</v>
      </c>
      <c r="H900" s="14">
        <v>108</v>
      </c>
      <c r="I900" s="1">
        <v>6</v>
      </c>
      <c r="J900" s="4">
        <f t="shared" si="107"/>
        <v>6131</v>
      </c>
      <c r="U900" s="73"/>
      <c r="V900" s="74"/>
    </row>
    <row r="901" spans="1:23" x14ac:dyDescent="0.2">
      <c r="A901" s="20">
        <v>36858</v>
      </c>
      <c r="B901" s="19">
        <f t="shared" si="108"/>
        <v>15</v>
      </c>
      <c r="C901" s="93">
        <f t="shared" si="106"/>
        <v>100</v>
      </c>
      <c r="E901" s="23">
        <f t="shared" si="109"/>
        <v>14</v>
      </c>
      <c r="F901" s="3">
        <v>200</v>
      </c>
      <c r="G901" s="14">
        <v>40.74</v>
      </c>
      <c r="H901" s="14">
        <v>101.7</v>
      </c>
      <c r="I901" s="1">
        <v>6</v>
      </c>
      <c r="J901" s="4">
        <f t="shared" si="107"/>
        <v>10992</v>
      </c>
      <c r="U901" s="73"/>
      <c r="V901" s="74"/>
    </row>
    <row r="902" spans="1:23" x14ac:dyDescent="0.2">
      <c r="A902" s="20">
        <v>36858</v>
      </c>
      <c r="B902" s="19">
        <f t="shared" si="108"/>
        <v>16</v>
      </c>
      <c r="C902" s="93">
        <f t="shared" si="106"/>
        <v>100</v>
      </c>
      <c r="E902" s="23">
        <f t="shared" si="109"/>
        <v>15</v>
      </c>
      <c r="F902" s="3">
        <v>200</v>
      </c>
      <c r="G902" s="14">
        <v>37.64</v>
      </c>
      <c r="H902" s="14">
        <v>36.5</v>
      </c>
      <c r="I902" s="1">
        <v>6</v>
      </c>
      <c r="J902" s="4">
        <f t="shared" si="107"/>
        <v>-1428</v>
      </c>
      <c r="U902" s="73"/>
      <c r="V902" s="74"/>
    </row>
    <row r="903" spans="1:23" x14ac:dyDescent="0.2">
      <c r="A903" s="20">
        <v>36858</v>
      </c>
      <c r="B903" s="19">
        <f t="shared" si="108"/>
        <v>17</v>
      </c>
      <c r="C903" s="93">
        <f t="shared" si="106"/>
        <v>0</v>
      </c>
      <c r="E903" s="23">
        <f t="shared" si="109"/>
        <v>16</v>
      </c>
      <c r="F903" s="3">
        <v>0</v>
      </c>
      <c r="I903" s="1">
        <v>6</v>
      </c>
      <c r="J903" s="103">
        <f t="shared" si="107"/>
        <v>0</v>
      </c>
      <c r="U903" s="73"/>
      <c r="V903" s="74"/>
    </row>
    <row r="904" spans="1:23" x14ac:dyDescent="0.2">
      <c r="A904" s="20">
        <v>36858</v>
      </c>
      <c r="B904" s="19">
        <f t="shared" si="108"/>
        <v>18</v>
      </c>
      <c r="C904" s="93">
        <f t="shared" si="106"/>
        <v>0</v>
      </c>
      <c r="E904" s="23">
        <f t="shared" si="109"/>
        <v>17</v>
      </c>
      <c r="F904" s="3">
        <v>0</v>
      </c>
      <c r="I904" s="1">
        <v>6</v>
      </c>
      <c r="J904" s="4">
        <f t="shared" si="107"/>
        <v>0</v>
      </c>
      <c r="U904" s="73"/>
      <c r="V904" s="74"/>
    </row>
    <row r="905" spans="1:23" x14ac:dyDescent="0.2">
      <c r="A905" s="20">
        <v>36858</v>
      </c>
      <c r="B905" s="19">
        <f t="shared" si="108"/>
        <v>19</v>
      </c>
      <c r="C905" s="93">
        <f t="shared" si="106"/>
        <v>100</v>
      </c>
      <c r="E905" s="23">
        <f t="shared" si="109"/>
        <v>18</v>
      </c>
      <c r="F905" s="3">
        <v>200</v>
      </c>
      <c r="G905" s="14">
        <v>45.32</v>
      </c>
      <c r="H905" s="14">
        <v>54.9</v>
      </c>
      <c r="I905" s="1">
        <v>6</v>
      </c>
      <c r="J905" s="4">
        <f t="shared" si="107"/>
        <v>715.99999999999966</v>
      </c>
      <c r="U905" s="73"/>
      <c r="V905" s="74"/>
    </row>
    <row r="906" spans="1:23" x14ac:dyDescent="0.2">
      <c r="A906" s="20">
        <v>36858</v>
      </c>
      <c r="B906" s="19">
        <f t="shared" si="108"/>
        <v>20</v>
      </c>
      <c r="C906" s="93">
        <f t="shared" si="106"/>
        <v>144.5</v>
      </c>
      <c r="E906" s="23">
        <f t="shared" si="109"/>
        <v>19</v>
      </c>
      <c r="F906" s="3">
        <v>289</v>
      </c>
      <c r="G906" s="14">
        <v>51.38</v>
      </c>
      <c r="H906" s="14">
        <v>35.4</v>
      </c>
      <c r="I906" s="1">
        <v>6</v>
      </c>
      <c r="J906" s="4">
        <f t="shared" si="107"/>
        <v>-6352.2200000000012</v>
      </c>
      <c r="P906" s="44">
        <v>19</v>
      </c>
      <c r="Q906" s="106">
        <v>89</v>
      </c>
      <c r="R906" s="3">
        <v>35.4</v>
      </c>
      <c r="S906" s="3">
        <v>51.34</v>
      </c>
      <c r="T906" s="11">
        <f>(S906-R906)*Q906</f>
        <v>1418.6600000000005</v>
      </c>
      <c r="U906" s="73">
        <v>89</v>
      </c>
      <c r="V906" s="74">
        <f>U906*-(1.15)</f>
        <v>-102.35</v>
      </c>
      <c r="W906" s="11">
        <f>T906+V906</f>
        <v>1316.3100000000006</v>
      </c>
    </row>
    <row r="907" spans="1:23" x14ac:dyDescent="0.2">
      <c r="A907" s="20">
        <v>36858</v>
      </c>
      <c r="B907" s="19">
        <f t="shared" si="108"/>
        <v>21</v>
      </c>
      <c r="C907" s="93">
        <f t="shared" si="106"/>
        <v>0</v>
      </c>
      <c r="E907" s="23">
        <f t="shared" si="109"/>
        <v>20</v>
      </c>
      <c r="I907" s="1">
        <v>6</v>
      </c>
      <c r="J907" s="4">
        <f t="shared" si="107"/>
        <v>0</v>
      </c>
      <c r="T907" s="11"/>
      <c r="U907" s="73"/>
      <c r="V907" s="74"/>
    </row>
    <row r="908" spans="1:23" x14ac:dyDescent="0.2">
      <c r="A908" s="20">
        <v>36858</v>
      </c>
      <c r="B908" s="19">
        <f>B907+1</f>
        <v>22</v>
      </c>
      <c r="C908" s="93">
        <f t="shared" si="106"/>
        <v>0</v>
      </c>
      <c r="E908" s="23">
        <f>E907+1</f>
        <v>21</v>
      </c>
      <c r="I908" s="1">
        <v>6</v>
      </c>
      <c r="J908" s="4">
        <f t="shared" si="107"/>
        <v>0</v>
      </c>
      <c r="T908" s="11"/>
      <c r="U908" s="73"/>
      <c r="V908" s="74"/>
      <c r="W908" s="73">
        <v>469398</v>
      </c>
    </row>
    <row r="909" spans="1:23" x14ac:dyDescent="0.2">
      <c r="A909" s="20">
        <v>36858</v>
      </c>
      <c r="B909" s="19">
        <f>B908+1</f>
        <v>23</v>
      </c>
      <c r="C909" s="93">
        <f t="shared" si="106"/>
        <v>0</v>
      </c>
      <c r="E909" s="23">
        <f>E908+1</f>
        <v>22</v>
      </c>
      <c r="I909" s="1">
        <v>6</v>
      </c>
      <c r="J909" s="4">
        <f t="shared" si="107"/>
        <v>0</v>
      </c>
      <c r="T909" s="11"/>
      <c r="U909" s="73"/>
      <c r="V909" s="74"/>
      <c r="W909" s="73">
        <v>469402</v>
      </c>
    </row>
    <row r="910" spans="1:23" x14ac:dyDescent="0.2">
      <c r="A910" s="20">
        <v>36858</v>
      </c>
      <c r="B910" s="19">
        <f>B909+1</f>
        <v>24</v>
      </c>
      <c r="C910" s="93">
        <f t="shared" si="106"/>
        <v>0</v>
      </c>
      <c r="E910" s="23">
        <f>E909+1</f>
        <v>23</v>
      </c>
      <c r="I910" s="1">
        <v>6</v>
      </c>
      <c r="J910" s="4">
        <f t="shared" si="107"/>
        <v>0</v>
      </c>
      <c r="U910" s="73"/>
      <c r="V910" s="74"/>
      <c r="W910" s="73">
        <v>469403</v>
      </c>
    </row>
    <row r="911" spans="1:23" s="6" customFormat="1" ht="13.5" thickBot="1" x14ac:dyDescent="0.25">
      <c r="A911" s="7"/>
      <c r="B911" s="21"/>
      <c r="C911" s="94"/>
      <c r="D911" s="90"/>
      <c r="E911" s="22"/>
      <c r="F911" s="8"/>
      <c r="G911" s="15"/>
      <c r="H911" s="15"/>
      <c r="I911" s="8" t="s">
        <v>5</v>
      </c>
      <c r="J911" s="105">
        <f>SUM(J887:J910)</f>
        <v>62334.78</v>
      </c>
      <c r="K911" s="112"/>
      <c r="L911" s="9"/>
      <c r="M911" s="9"/>
      <c r="N911" s="9"/>
      <c r="O911" s="39"/>
      <c r="P911" s="7"/>
      <c r="Q911" s="22"/>
      <c r="R911" s="7"/>
      <c r="S911" s="7"/>
      <c r="T911" s="51"/>
      <c r="U911" s="72"/>
      <c r="V911" s="76"/>
      <c r="W911" s="7"/>
    </row>
    <row r="912" spans="1:23" x14ac:dyDescent="0.2">
      <c r="A912" s="20"/>
      <c r="F912" s="3" t="s">
        <v>7</v>
      </c>
      <c r="G912" s="33">
        <v>470143</v>
      </c>
      <c r="H912" s="33">
        <v>470146</v>
      </c>
      <c r="I912" s="18">
        <v>470150</v>
      </c>
      <c r="J912" s="50"/>
      <c r="L912" s="17" t="s">
        <v>7</v>
      </c>
      <c r="M912" s="17" t="s">
        <v>8</v>
      </c>
      <c r="N912" s="17"/>
      <c r="U912" s="73"/>
      <c r="V912" s="74"/>
    </row>
    <row r="913" spans="1:26" x14ac:dyDescent="0.2">
      <c r="A913" s="20"/>
      <c r="F913" s="3" t="s">
        <v>8</v>
      </c>
      <c r="G913" s="33">
        <v>470145</v>
      </c>
      <c r="H913" s="33">
        <v>470147</v>
      </c>
      <c r="I913" s="18">
        <v>470152</v>
      </c>
      <c r="J913" s="50"/>
      <c r="K913" s="111" t="s">
        <v>9</v>
      </c>
      <c r="L913" s="82">
        <v>470153</v>
      </c>
      <c r="M913" s="2">
        <v>470155</v>
      </c>
      <c r="U913" s="73"/>
      <c r="V913" s="74"/>
    </row>
    <row r="914" spans="1:26" x14ac:dyDescent="0.2">
      <c r="A914" s="20">
        <v>36859</v>
      </c>
      <c r="B914" s="19">
        <v>1</v>
      </c>
      <c r="C914" s="93">
        <f t="shared" ref="C914:C937" si="110">F914/2</f>
        <v>0</v>
      </c>
      <c r="E914" s="10">
        <v>0</v>
      </c>
      <c r="I914" s="1">
        <v>6</v>
      </c>
      <c r="J914" s="4">
        <f t="shared" ref="J914:J937" si="111">IF(G914&gt;0,(H914-G914-I914)*F914,(H914+(-G914)-I914)*F914)</f>
        <v>0</v>
      </c>
      <c r="K914" s="111" t="s">
        <v>10</v>
      </c>
      <c r="L914" s="2">
        <v>470458</v>
      </c>
      <c r="M914" s="2">
        <v>470459</v>
      </c>
      <c r="U914" s="73"/>
      <c r="V914" s="74"/>
    </row>
    <row r="915" spans="1:26" x14ac:dyDescent="0.2">
      <c r="A915" s="20">
        <v>36859</v>
      </c>
      <c r="B915" s="19">
        <f>B914+1</f>
        <v>2</v>
      </c>
      <c r="C915" s="93">
        <f t="shared" si="110"/>
        <v>0</v>
      </c>
      <c r="E915" s="23">
        <f>E914+1</f>
        <v>1</v>
      </c>
      <c r="I915" s="1">
        <v>6</v>
      </c>
      <c r="J915" s="4">
        <f t="shared" si="111"/>
        <v>0</v>
      </c>
      <c r="K915" s="111" t="s">
        <v>11</v>
      </c>
      <c r="L915" s="2">
        <v>470461</v>
      </c>
      <c r="M915" s="2">
        <v>470465</v>
      </c>
      <c r="U915" s="73"/>
      <c r="V915" s="74"/>
    </row>
    <row r="916" spans="1:26" x14ac:dyDescent="0.2">
      <c r="A916" s="20">
        <v>36859</v>
      </c>
      <c r="B916" s="19">
        <f t="shared" ref="B916:B934" si="112">B915+1</f>
        <v>3</v>
      </c>
      <c r="C916" s="93">
        <f t="shared" si="110"/>
        <v>0</v>
      </c>
      <c r="E916" s="23">
        <f t="shared" ref="E916:E934" si="113">E915+1</f>
        <v>2</v>
      </c>
      <c r="I916" s="1">
        <v>6</v>
      </c>
      <c r="J916" s="4">
        <f t="shared" si="111"/>
        <v>0</v>
      </c>
      <c r="K916" s="111" t="s">
        <v>12</v>
      </c>
      <c r="L916" s="2">
        <v>470467</v>
      </c>
      <c r="M916" s="2">
        <v>470472</v>
      </c>
      <c r="U916" s="73"/>
      <c r="V916" s="74"/>
    </row>
    <row r="917" spans="1:26" x14ac:dyDescent="0.2">
      <c r="A917" s="20">
        <v>36859</v>
      </c>
      <c r="B917" s="19">
        <f t="shared" si="112"/>
        <v>4</v>
      </c>
      <c r="C917" s="93">
        <f t="shared" si="110"/>
        <v>0</v>
      </c>
      <c r="E917" s="23">
        <f t="shared" si="113"/>
        <v>3</v>
      </c>
      <c r="I917" s="1">
        <v>6</v>
      </c>
      <c r="J917" s="4">
        <f t="shared" si="111"/>
        <v>0</v>
      </c>
      <c r="U917" s="73"/>
      <c r="V917" s="74"/>
    </row>
    <row r="918" spans="1:26" x14ac:dyDescent="0.2">
      <c r="A918" s="20">
        <v>36859</v>
      </c>
      <c r="B918" s="19">
        <f t="shared" si="112"/>
        <v>5</v>
      </c>
      <c r="C918" s="93">
        <f t="shared" si="110"/>
        <v>0</v>
      </c>
      <c r="E918" s="23">
        <f t="shared" si="113"/>
        <v>4</v>
      </c>
      <c r="I918" s="1">
        <v>6</v>
      </c>
      <c r="J918" s="4">
        <f t="shared" si="111"/>
        <v>0</v>
      </c>
      <c r="U918" s="73"/>
      <c r="V918" s="74"/>
    </row>
    <row r="919" spans="1:26" x14ac:dyDescent="0.2">
      <c r="A919" s="20">
        <v>36859</v>
      </c>
      <c r="B919" s="19">
        <f t="shared" si="112"/>
        <v>6</v>
      </c>
      <c r="C919" s="93">
        <f t="shared" si="110"/>
        <v>0</v>
      </c>
      <c r="E919" s="23">
        <f t="shared" si="113"/>
        <v>5</v>
      </c>
      <c r="I919" s="1">
        <v>6</v>
      </c>
      <c r="J919" s="4">
        <f t="shared" si="111"/>
        <v>0</v>
      </c>
      <c r="U919" s="73"/>
      <c r="V919" s="74"/>
    </row>
    <row r="920" spans="1:26" x14ac:dyDescent="0.2">
      <c r="A920" s="20">
        <v>36859</v>
      </c>
      <c r="B920" s="19">
        <f t="shared" si="112"/>
        <v>7</v>
      </c>
      <c r="C920" s="93">
        <f t="shared" si="110"/>
        <v>0</v>
      </c>
      <c r="E920" s="23">
        <f t="shared" si="113"/>
        <v>6</v>
      </c>
      <c r="I920" s="1">
        <v>6</v>
      </c>
      <c r="J920" s="4">
        <f t="shared" si="111"/>
        <v>0</v>
      </c>
      <c r="U920" s="73"/>
      <c r="V920" s="74"/>
    </row>
    <row r="921" spans="1:26" x14ac:dyDescent="0.2">
      <c r="A921" s="20">
        <v>36859</v>
      </c>
      <c r="B921" s="19">
        <f t="shared" si="112"/>
        <v>8</v>
      </c>
      <c r="C921" s="93">
        <f t="shared" si="110"/>
        <v>0</v>
      </c>
      <c r="E921" s="23">
        <f t="shared" si="113"/>
        <v>7</v>
      </c>
      <c r="I921" s="1">
        <v>6</v>
      </c>
      <c r="J921" s="4">
        <f t="shared" si="111"/>
        <v>0</v>
      </c>
      <c r="U921" s="73"/>
      <c r="V921" s="74"/>
    </row>
    <row r="922" spans="1:26" x14ac:dyDescent="0.2">
      <c r="A922" s="20">
        <v>36859</v>
      </c>
      <c r="B922" s="19">
        <f t="shared" si="112"/>
        <v>9</v>
      </c>
      <c r="C922" s="93">
        <f t="shared" si="110"/>
        <v>0</v>
      </c>
      <c r="E922" s="23">
        <f t="shared" si="113"/>
        <v>8</v>
      </c>
      <c r="I922" s="1">
        <v>6</v>
      </c>
      <c r="J922" s="4">
        <f t="shared" si="111"/>
        <v>0</v>
      </c>
      <c r="U922" s="73"/>
      <c r="V922" s="74"/>
    </row>
    <row r="923" spans="1:26" x14ac:dyDescent="0.2">
      <c r="A923" s="20">
        <v>36859</v>
      </c>
      <c r="B923" s="19">
        <f t="shared" si="112"/>
        <v>10</v>
      </c>
      <c r="C923" s="93">
        <f t="shared" si="110"/>
        <v>0</v>
      </c>
      <c r="E923" s="23">
        <f t="shared" si="113"/>
        <v>9</v>
      </c>
      <c r="I923" s="1">
        <v>6</v>
      </c>
      <c r="J923" s="4">
        <f t="shared" si="111"/>
        <v>0</v>
      </c>
      <c r="U923" s="73"/>
      <c r="V923" s="74"/>
      <c r="W923" s="1" t="s">
        <v>7</v>
      </c>
      <c r="X923">
        <v>470586</v>
      </c>
      <c r="Y923">
        <v>470588</v>
      </c>
      <c r="Z923">
        <v>470590</v>
      </c>
    </row>
    <row r="924" spans="1:26" x14ac:dyDescent="0.2">
      <c r="A924" s="20">
        <v>36859</v>
      </c>
      <c r="B924" s="19">
        <f t="shared" si="112"/>
        <v>11</v>
      </c>
      <c r="C924" s="93">
        <f t="shared" si="110"/>
        <v>100</v>
      </c>
      <c r="E924" s="23">
        <f t="shared" si="113"/>
        <v>10</v>
      </c>
      <c r="F924" s="3">
        <v>200</v>
      </c>
      <c r="G924" s="14">
        <v>45.73</v>
      </c>
      <c r="H924" s="14">
        <v>25.3</v>
      </c>
      <c r="I924" s="1">
        <v>6</v>
      </c>
      <c r="J924" s="4">
        <f t="shared" si="111"/>
        <v>-5285.9999999999991</v>
      </c>
      <c r="U924" s="73"/>
      <c r="V924" s="74"/>
      <c r="W924" s="1" t="s">
        <v>8</v>
      </c>
      <c r="X924">
        <v>470584</v>
      </c>
      <c r="Y924">
        <v>470587</v>
      </c>
      <c r="Z924">
        <v>470589</v>
      </c>
    </row>
    <row r="925" spans="1:26" x14ac:dyDescent="0.2">
      <c r="A925" s="20">
        <v>36859</v>
      </c>
      <c r="B925" s="19">
        <f t="shared" si="112"/>
        <v>12</v>
      </c>
      <c r="C925" s="93">
        <f t="shared" si="110"/>
        <v>0</v>
      </c>
      <c r="E925" s="23">
        <f t="shared" si="113"/>
        <v>11</v>
      </c>
      <c r="I925" s="1">
        <v>6</v>
      </c>
      <c r="J925" s="4">
        <f t="shared" si="111"/>
        <v>0</v>
      </c>
      <c r="U925" s="73"/>
      <c r="V925" s="74"/>
    </row>
    <row r="926" spans="1:26" x14ac:dyDescent="0.2">
      <c r="A926" s="20">
        <v>36859</v>
      </c>
      <c r="B926" s="19">
        <f t="shared" si="112"/>
        <v>13</v>
      </c>
      <c r="C926" s="93">
        <f t="shared" si="110"/>
        <v>0</v>
      </c>
      <c r="E926" s="23">
        <f t="shared" si="113"/>
        <v>12</v>
      </c>
      <c r="I926" s="1">
        <v>6</v>
      </c>
      <c r="J926" s="4">
        <f t="shared" si="111"/>
        <v>0</v>
      </c>
      <c r="U926" s="73"/>
      <c r="V926" s="74"/>
    </row>
    <row r="927" spans="1:26" x14ac:dyDescent="0.2">
      <c r="A927" s="20">
        <v>36859</v>
      </c>
      <c r="B927" s="19">
        <f t="shared" si="112"/>
        <v>14</v>
      </c>
      <c r="C927" s="93">
        <f t="shared" si="110"/>
        <v>0</v>
      </c>
      <c r="E927" s="23">
        <f t="shared" si="113"/>
        <v>13</v>
      </c>
      <c r="I927" s="1">
        <v>6</v>
      </c>
      <c r="J927" s="4">
        <f t="shared" si="111"/>
        <v>0</v>
      </c>
      <c r="U927" s="73"/>
      <c r="V927" s="74"/>
    </row>
    <row r="928" spans="1:26" x14ac:dyDescent="0.2">
      <c r="A928" s="20">
        <v>36859</v>
      </c>
      <c r="B928" s="19">
        <f t="shared" si="112"/>
        <v>15</v>
      </c>
      <c r="C928" s="93">
        <f t="shared" si="110"/>
        <v>0</v>
      </c>
      <c r="E928" s="23">
        <f t="shared" si="113"/>
        <v>14</v>
      </c>
      <c r="I928" s="1">
        <v>6</v>
      </c>
      <c r="J928" s="4">
        <f t="shared" si="111"/>
        <v>0</v>
      </c>
      <c r="L928" s="2" t="s">
        <v>7</v>
      </c>
      <c r="M928" s="2" t="s">
        <v>8</v>
      </c>
      <c r="U928" s="73"/>
      <c r="V928" s="74"/>
    </row>
    <row r="929" spans="1:23" x14ac:dyDescent="0.2">
      <c r="A929" s="20">
        <v>36859</v>
      </c>
      <c r="B929" s="19">
        <f t="shared" si="112"/>
        <v>16</v>
      </c>
      <c r="C929" s="93">
        <f t="shared" si="110"/>
        <v>100</v>
      </c>
      <c r="E929" s="23">
        <f t="shared" si="113"/>
        <v>15</v>
      </c>
      <c r="F929" s="3">
        <v>200</v>
      </c>
      <c r="G929" s="14">
        <v>37.159999999999997</v>
      </c>
      <c r="H929" s="14">
        <v>97.4</v>
      </c>
      <c r="I929" s="1">
        <v>6</v>
      </c>
      <c r="J929" s="4">
        <f t="shared" si="111"/>
        <v>10848.000000000002</v>
      </c>
      <c r="L929" s="2">
        <v>470582</v>
      </c>
      <c r="M929" s="2">
        <v>470492</v>
      </c>
      <c r="U929" s="73"/>
      <c r="V929" s="74"/>
    </row>
    <row r="930" spans="1:23" x14ac:dyDescent="0.2">
      <c r="A930" s="20">
        <v>36859</v>
      </c>
      <c r="B930" s="19">
        <f t="shared" si="112"/>
        <v>17</v>
      </c>
      <c r="C930" s="93">
        <f t="shared" si="110"/>
        <v>100</v>
      </c>
      <c r="E930" s="23">
        <f t="shared" si="113"/>
        <v>16</v>
      </c>
      <c r="F930" s="3">
        <v>200</v>
      </c>
      <c r="G930" s="14">
        <v>60</v>
      </c>
      <c r="H930" s="14">
        <v>116.9</v>
      </c>
      <c r="I930" s="1">
        <v>6</v>
      </c>
      <c r="J930" s="103">
        <f t="shared" si="111"/>
        <v>10180.000000000002</v>
      </c>
      <c r="L930" s="2" t="s">
        <v>35</v>
      </c>
      <c r="M930" s="2" t="s">
        <v>36</v>
      </c>
      <c r="P930" s="42">
        <v>16</v>
      </c>
      <c r="R930" s="3" t="s">
        <v>33</v>
      </c>
      <c r="U930" s="73"/>
      <c r="V930" s="74"/>
    </row>
    <row r="931" spans="1:23" x14ac:dyDescent="0.2">
      <c r="A931" s="20">
        <v>36859</v>
      </c>
      <c r="B931" s="19">
        <f>B930+1</f>
        <v>18</v>
      </c>
      <c r="C931" s="93">
        <f t="shared" si="110"/>
        <v>25</v>
      </c>
      <c r="E931" s="23">
        <f>E930+1</f>
        <v>17</v>
      </c>
      <c r="F931" s="3">
        <v>50</v>
      </c>
      <c r="G931" s="14">
        <v>60.8</v>
      </c>
      <c r="H931" s="14">
        <v>83.1</v>
      </c>
      <c r="I931" s="1">
        <v>6</v>
      </c>
      <c r="J931" s="4">
        <f t="shared" si="111"/>
        <v>814.99999999999989</v>
      </c>
      <c r="L931" s="2" t="s">
        <v>32</v>
      </c>
      <c r="M931" s="2" t="s">
        <v>34</v>
      </c>
      <c r="P931" s="23">
        <f t="shared" ref="P931:P936" si="114">P930+1</f>
        <v>17</v>
      </c>
      <c r="Q931" s="10">
        <v>50</v>
      </c>
      <c r="R931" s="14">
        <v>78.3</v>
      </c>
      <c r="S931" s="14">
        <v>60.8</v>
      </c>
      <c r="T931" s="11">
        <f t="shared" ref="T931:T936" si="115">(S931-R931)*Q931</f>
        <v>-875</v>
      </c>
      <c r="U931" s="73">
        <v>50</v>
      </c>
      <c r="V931" s="74">
        <f t="shared" ref="V931:V936" si="116">U931*-(1.15)</f>
        <v>-57.499999999999993</v>
      </c>
      <c r="W931" s="11">
        <f t="shared" ref="W931:W936" si="117">T931+V931</f>
        <v>-932.5</v>
      </c>
    </row>
    <row r="932" spans="1:23" x14ac:dyDescent="0.2">
      <c r="A932" s="20">
        <v>36859</v>
      </c>
      <c r="B932" s="19">
        <f t="shared" si="112"/>
        <v>19</v>
      </c>
      <c r="C932" s="93">
        <f t="shared" si="110"/>
        <v>75</v>
      </c>
      <c r="E932" s="23">
        <f t="shared" si="113"/>
        <v>18</v>
      </c>
      <c r="F932" s="3">
        <v>150</v>
      </c>
      <c r="G932" s="14">
        <v>50.76</v>
      </c>
      <c r="H932" s="14">
        <v>42.5</v>
      </c>
      <c r="I932" s="1">
        <v>6</v>
      </c>
      <c r="J932" s="4">
        <f t="shared" si="111"/>
        <v>-2138.9999999999995</v>
      </c>
      <c r="K932" s="111">
        <v>100</v>
      </c>
      <c r="L932" s="115">
        <v>45</v>
      </c>
      <c r="M932" s="14">
        <v>50.76</v>
      </c>
      <c r="N932" s="14">
        <f>(M932-L932)*K932</f>
        <v>575.99999999999977</v>
      </c>
      <c r="P932" s="23">
        <f t="shared" si="114"/>
        <v>18</v>
      </c>
      <c r="Q932" s="10">
        <v>50</v>
      </c>
      <c r="R932" s="14">
        <v>42.5</v>
      </c>
      <c r="S932" s="14">
        <v>50.76</v>
      </c>
      <c r="T932" s="11">
        <f t="shared" si="115"/>
        <v>412.99999999999989</v>
      </c>
      <c r="U932" s="73">
        <v>50</v>
      </c>
      <c r="V932" s="74">
        <f t="shared" si="116"/>
        <v>-57.499999999999993</v>
      </c>
      <c r="W932" s="11">
        <f t="shared" si="117"/>
        <v>355.49999999999989</v>
      </c>
    </row>
    <row r="933" spans="1:23" x14ac:dyDescent="0.2">
      <c r="A933" s="20">
        <v>36859</v>
      </c>
      <c r="B933" s="19">
        <f t="shared" si="112"/>
        <v>20</v>
      </c>
      <c r="C933" s="93">
        <f t="shared" si="110"/>
        <v>75</v>
      </c>
      <c r="E933" s="23">
        <f t="shared" si="113"/>
        <v>19</v>
      </c>
      <c r="F933" s="3">
        <v>150</v>
      </c>
      <c r="G933" s="14">
        <v>50.22</v>
      </c>
      <c r="H933" s="14">
        <v>28.2</v>
      </c>
      <c r="I933" s="1">
        <v>6</v>
      </c>
      <c r="J933" s="4">
        <f t="shared" si="111"/>
        <v>-4203</v>
      </c>
      <c r="K933" s="111">
        <v>100</v>
      </c>
      <c r="L933" s="115">
        <v>45</v>
      </c>
      <c r="M933" s="14">
        <v>50.22</v>
      </c>
      <c r="N933" s="14">
        <f>(M933-L933)*K933</f>
        <v>521.99999999999989</v>
      </c>
      <c r="P933" s="23">
        <f t="shared" si="114"/>
        <v>19</v>
      </c>
      <c r="Q933" s="10">
        <v>50</v>
      </c>
      <c r="R933" s="14">
        <v>28.2</v>
      </c>
      <c r="S933" s="14">
        <v>50.22</v>
      </c>
      <c r="T933" s="11">
        <f t="shared" si="115"/>
        <v>1101</v>
      </c>
      <c r="U933" s="73">
        <v>50</v>
      </c>
      <c r="V933" s="74">
        <f t="shared" si="116"/>
        <v>-57.499999999999993</v>
      </c>
      <c r="W933" s="11">
        <f t="shared" si="117"/>
        <v>1043.5</v>
      </c>
    </row>
    <row r="934" spans="1:23" x14ac:dyDescent="0.2">
      <c r="A934" s="20">
        <v>36859</v>
      </c>
      <c r="B934" s="19">
        <f t="shared" si="112"/>
        <v>21</v>
      </c>
      <c r="C934" s="93">
        <f t="shared" si="110"/>
        <v>75</v>
      </c>
      <c r="E934" s="23">
        <f t="shared" si="113"/>
        <v>20</v>
      </c>
      <c r="F934" s="3">
        <v>150</v>
      </c>
      <c r="G934" s="14">
        <v>44.16</v>
      </c>
      <c r="H934" s="14">
        <v>26.2</v>
      </c>
      <c r="I934" s="1">
        <v>6</v>
      </c>
      <c r="J934" s="4">
        <f t="shared" si="111"/>
        <v>-3593.9999999999995</v>
      </c>
      <c r="K934" s="111">
        <v>100</v>
      </c>
      <c r="L934" s="115">
        <v>45</v>
      </c>
      <c r="M934" s="14">
        <v>44.16</v>
      </c>
      <c r="N934" s="14">
        <f>(M934-L934)*K934</f>
        <v>-84.000000000000341</v>
      </c>
      <c r="P934" s="23">
        <f t="shared" si="114"/>
        <v>20</v>
      </c>
      <c r="Q934" s="10">
        <v>50</v>
      </c>
      <c r="R934" s="14">
        <v>26.2</v>
      </c>
      <c r="S934" s="14">
        <v>44.16</v>
      </c>
      <c r="T934" s="11">
        <f t="shared" si="115"/>
        <v>897.99999999999989</v>
      </c>
      <c r="U934" s="73">
        <v>50</v>
      </c>
      <c r="V934" s="74">
        <f t="shared" si="116"/>
        <v>-57.499999999999993</v>
      </c>
      <c r="W934" s="11">
        <f t="shared" si="117"/>
        <v>840.49999999999989</v>
      </c>
    </row>
    <row r="935" spans="1:23" x14ac:dyDescent="0.2">
      <c r="A935" s="20">
        <v>36859</v>
      </c>
      <c r="B935" s="19">
        <f>B934+1</f>
        <v>22</v>
      </c>
      <c r="C935" s="93">
        <f t="shared" si="110"/>
        <v>75</v>
      </c>
      <c r="E935" s="23">
        <f>E934+1</f>
        <v>21</v>
      </c>
      <c r="F935" s="3">
        <v>150</v>
      </c>
      <c r="G935" s="14">
        <v>41.47</v>
      </c>
      <c r="H935" s="14">
        <v>88.4</v>
      </c>
      <c r="I935" s="1">
        <v>6</v>
      </c>
      <c r="J935" s="4">
        <f t="shared" si="111"/>
        <v>6139.5000000000009</v>
      </c>
      <c r="K935" s="111">
        <v>100</v>
      </c>
      <c r="L935" s="115">
        <v>45</v>
      </c>
      <c r="M935" s="14">
        <v>41.47</v>
      </c>
      <c r="N935" s="14">
        <f>(M935-L935)*K935</f>
        <v>-353.00000000000011</v>
      </c>
      <c r="P935" s="23">
        <f t="shared" si="114"/>
        <v>21</v>
      </c>
      <c r="Q935" s="10">
        <v>50</v>
      </c>
      <c r="R935" s="14">
        <v>27.3</v>
      </c>
      <c r="S935" s="14">
        <v>41.47</v>
      </c>
      <c r="T935" s="11">
        <f t="shared" si="115"/>
        <v>708.49999999999989</v>
      </c>
      <c r="U935" s="73">
        <v>50</v>
      </c>
      <c r="V935" s="74">
        <f t="shared" si="116"/>
        <v>-57.499999999999993</v>
      </c>
      <c r="W935" s="11">
        <f t="shared" si="117"/>
        <v>650.99999999999989</v>
      </c>
    </row>
    <row r="936" spans="1:23" x14ac:dyDescent="0.2">
      <c r="A936" s="20">
        <v>36859</v>
      </c>
      <c r="B936" s="19">
        <f>B935+1</f>
        <v>23</v>
      </c>
      <c r="C936" s="93">
        <f t="shared" si="110"/>
        <v>75</v>
      </c>
      <c r="E936" s="23">
        <f>E935+1</f>
        <v>22</v>
      </c>
      <c r="F936" s="3">
        <v>150</v>
      </c>
      <c r="G936" s="14">
        <v>36.619999999999997</v>
      </c>
      <c r="H936" s="14">
        <v>110.5</v>
      </c>
      <c r="I936" s="1">
        <v>6</v>
      </c>
      <c r="J936" s="4">
        <f t="shared" si="111"/>
        <v>10182</v>
      </c>
      <c r="K936" s="111">
        <v>100</v>
      </c>
      <c r="L936" s="115">
        <v>45</v>
      </c>
      <c r="M936" s="14">
        <v>36.619999999999997</v>
      </c>
      <c r="N936" s="14">
        <f>(M936-L936)*K936</f>
        <v>-838.00000000000023</v>
      </c>
      <c r="P936" s="23">
        <f t="shared" si="114"/>
        <v>22</v>
      </c>
      <c r="Q936" s="10">
        <v>50</v>
      </c>
      <c r="R936" s="14">
        <v>60.1</v>
      </c>
      <c r="S936" s="14">
        <v>36.619999999999997</v>
      </c>
      <c r="T936" s="11">
        <f t="shared" si="115"/>
        <v>-1174.0000000000002</v>
      </c>
      <c r="U936" s="73">
        <v>50</v>
      </c>
      <c r="V936" s="74">
        <f t="shared" si="116"/>
        <v>-57.499999999999993</v>
      </c>
      <c r="W936" s="11">
        <f t="shared" si="117"/>
        <v>-1231.5000000000002</v>
      </c>
    </row>
    <row r="937" spans="1:23" x14ac:dyDescent="0.2">
      <c r="A937" s="20">
        <v>36859</v>
      </c>
      <c r="B937" s="19">
        <f>B936+1</f>
        <v>24</v>
      </c>
      <c r="C937" s="93">
        <f t="shared" si="110"/>
        <v>0</v>
      </c>
      <c r="E937" s="23">
        <f>E936+1</f>
        <v>23</v>
      </c>
      <c r="I937" s="1">
        <v>6</v>
      </c>
      <c r="J937" s="4">
        <f t="shared" si="111"/>
        <v>0</v>
      </c>
      <c r="U937" s="73"/>
      <c r="V937" s="74"/>
      <c r="W937" s="11">
        <f>SUM(W931:W936)</f>
        <v>726.49999999999932</v>
      </c>
    </row>
    <row r="938" spans="1:23" s="6" customFormat="1" ht="13.5" thickBot="1" x14ac:dyDescent="0.25">
      <c r="A938" s="7"/>
      <c r="B938" s="21"/>
      <c r="C938" s="94"/>
      <c r="D938" s="90"/>
      <c r="E938" s="22"/>
      <c r="F938" s="8"/>
      <c r="G938" s="15"/>
      <c r="H938" s="15"/>
      <c r="I938" s="8" t="s">
        <v>5</v>
      </c>
      <c r="J938" s="105">
        <f>SUM(J914:J937)</f>
        <v>22942.500000000004</v>
      </c>
      <c r="K938" s="112"/>
      <c r="L938" s="9"/>
      <c r="M938" s="9"/>
      <c r="N938" s="9">
        <f>SUM(N932:N937)</f>
        <v>-177.00000000000114</v>
      </c>
      <c r="O938" s="39"/>
      <c r="P938" s="7"/>
      <c r="Q938" s="22"/>
      <c r="R938" s="7"/>
      <c r="S938" s="7"/>
      <c r="T938" s="51"/>
      <c r="U938" s="72"/>
      <c r="V938" s="76"/>
      <c r="W938" s="7"/>
    </row>
    <row r="939" spans="1:23" x14ac:dyDescent="0.2">
      <c r="A939" s="20"/>
      <c r="F939" s="3" t="s">
        <v>7</v>
      </c>
      <c r="G939" s="33"/>
      <c r="H939" s="33"/>
      <c r="I939" s="18"/>
      <c r="J939" s="50"/>
      <c r="L939" s="17" t="s">
        <v>7</v>
      </c>
      <c r="M939" s="17" t="s">
        <v>8</v>
      </c>
      <c r="N939" s="17"/>
      <c r="U939" s="73"/>
      <c r="V939" s="74"/>
    </row>
    <row r="940" spans="1:23" x14ac:dyDescent="0.2">
      <c r="A940" s="20"/>
      <c r="F940" s="3" t="s">
        <v>8</v>
      </c>
      <c r="G940" s="33"/>
      <c r="H940" s="33"/>
      <c r="I940" s="18"/>
      <c r="J940" s="50"/>
      <c r="K940" s="111" t="s">
        <v>9</v>
      </c>
      <c r="L940" s="82"/>
      <c r="U940" s="73"/>
      <c r="V940" s="74"/>
    </row>
    <row r="941" spans="1:23" x14ac:dyDescent="0.2">
      <c r="A941" s="20">
        <v>36860</v>
      </c>
      <c r="B941" s="19">
        <v>1</v>
      </c>
      <c r="C941" s="93">
        <f t="shared" ref="C941:C964" si="118">F941/2</f>
        <v>0</v>
      </c>
      <c r="E941" s="10">
        <v>0</v>
      </c>
      <c r="I941" s="1">
        <v>6</v>
      </c>
      <c r="J941" s="4">
        <f t="shared" ref="J941:J964" si="119">IF(G941&gt;0,(H941-G941-I941)*F941,(H941+(-G941)-I941)*F941)</f>
        <v>0</v>
      </c>
      <c r="K941" s="111" t="s">
        <v>10</v>
      </c>
      <c r="U941" s="73"/>
      <c r="V941" s="74"/>
    </row>
    <row r="942" spans="1:23" x14ac:dyDescent="0.2">
      <c r="A942" s="20">
        <v>36860</v>
      </c>
      <c r="B942" s="19">
        <f>B941+1</f>
        <v>2</v>
      </c>
      <c r="C942" s="93">
        <f t="shared" si="118"/>
        <v>0</v>
      </c>
      <c r="E942" s="23">
        <f>E941+1</f>
        <v>1</v>
      </c>
      <c r="I942" s="1">
        <v>6</v>
      </c>
      <c r="J942" s="4">
        <f t="shared" si="119"/>
        <v>0</v>
      </c>
      <c r="K942" s="111" t="s">
        <v>11</v>
      </c>
      <c r="U942" s="73"/>
      <c r="V942" s="74"/>
    </row>
    <row r="943" spans="1:23" x14ac:dyDescent="0.2">
      <c r="A943" s="20">
        <v>36860</v>
      </c>
      <c r="B943" s="19">
        <f t="shared" ref="B943:B957" si="120">B942+1</f>
        <v>3</v>
      </c>
      <c r="C943" s="93">
        <f t="shared" si="118"/>
        <v>0</v>
      </c>
      <c r="E943" s="23">
        <f t="shared" ref="E943:E957" si="121">E942+1</f>
        <v>2</v>
      </c>
      <c r="I943" s="1">
        <v>6</v>
      </c>
      <c r="J943" s="4">
        <f t="shared" si="119"/>
        <v>0</v>
      </c>
      <c r="K943" s="111" t="s">
        <v>12</v>
      </c>
      <c r="U943" s="73"/>
      <c r="V943" s="74"/>
    </row>
    <row r="944" spans="1:23" x14ac:dyDescent="0.2">
      <c r="A944" s="20">
        <v>36860</v>
      </c>
      <c r="B944" s="19">
        <f t="shared" si="120"/>
        <v>4</v>
      </c>
      <c r="C944" s="93">
        <f t="shared" si="118"/>
        <v>0</v>
      </c>
      <c r="E944" s="23">
        <f t="shared" si="121"/>
        <v>3</v>
      </c>
      <c r="I944" s="1">
        <v>6</v>
      </c>
      <c r="J944" s="4">
        <f t="shared" si="119"/>
        <v>0</v>
      </c>
      <c r="U944" s="73"/>
      <c r="V944" s="74"/>
    </row>
    <row r="945" spans="1:22" x14ac:dyDescent="0.2">
      <c r="A945" s="20">
        <v>36860</v>
      </c>
      <c r="B945" s="19">
        <f t="shared" si="120"/>
        <v>5</v>
      </c>
      <c r="C945" s="93">
        <f t="shared" si="118"/>
        <v>0</v>
      </c>
      <c r="E945" s="23">
        <f t="shared" si="121"/>
        <v>4</v>
      </c>
      <c r="I945" s="1">
        <v>6</v>
      </c>
      <c r="J945" s="4">
        <f t="shared" si="119"/>
        <v>0</v>
      </c>
      <c r="U945" s="73"/>
      <c r="V945" s="74"/>
    </row>
    <row r="946" spans="1:22" x14ac:dyDescent="0.2">
      <c r="A946" s="20">
        <v>36860</v>
      </c>
      <c r="B946" s="19">
        <f t="shared" si="120"/>
        <v>6</v>
      </c>
      <c r="C946" s="93">
        <f t="shared" si="118"/>
        <v>0</v>
      </c>
      <c r="E946" s="23">
        <f t="shared" si="121"/>
        <v>5</v>
      </c>
      <c r="I946" s="1">
        <v>6</v>
      </c>
      <c r="J946" s="4">
        <f t="shared" si="119"/>
        <v>0</v>
      </c>
      <c r="U946" s="73"/>
      <c r="V946" s="74"/>
    </row>
    <row r="947" spans="1:22" x14ac:dyDescent="0.2">
      <c r="A947" s="20">
        <v>36860</v>
      </c>
      <c r="B947" s="19">
        <f t="shared" si="120"/>
        <v>7</v>
      </c>
      <c r="C947" s="93">
        <f t="shared" si="118"/>
        <v>0</v>
      </c>
      <c r="E947" s="23">
        <f t="shared" si="121"/>
        <v>6</v>
      </c>
      <c r="I947" s="1">
        <v>6</v>
      </c>
      <c r="J947" s="4">
        <f t="shared" si="119"/>
        <v>0</v>
      </c>
      <c r="U947" s="73"/>
      <c r="V947" s="74"/>
    </row>
    <row r="948" spans="1:22" x14ac:dyDescent="0.2">
      <c r="A948" s="20">
        <v>36860</v>
      </c>
      <c r="B948" s="19">
        <f t="shared" si="120"/>
        <v>8</v>
      </c>
      <c r="C948" s="93">
        <f t="shared" si="118"/>
        <v>0</v>
      </c>
      <c r="E948" s="23">
        <f t="shared" si="121"/>
        <v>7</v>
      </c>
      <c r="I948" s="1">
        <v>6</v>
      </c>
      <c r="J948" s="4">
        <f t="shared" si="119"/>
        <v>0</v>
      </c>
      <c r="U948" s="73"/>
      <c r="V948" s="74"/>
    </row>
    <row r="949" spans="1:22" x14ac:dyDescent="0.2">
      <c r="A949" s="20">
        <v>36860</v>
      </c>
      <c r="B949" s="19">
        <f t="shared" si="120"/>
        <v>9</v>
      </c>
      <c r="C949" s="93">
        <f t="shared" si="118"/>
        <v>0</v>
      </c>
      <c r="E949" s="23">
        <f t="shared" si="121"/>
        <v>8</v>
      </c>
      <c r="I949" s="1">
        <v>6</v>
      </c>
      <c r="J949" s="4">
        <f t="shared" si="119"/>
        <v>0</v>
      </c>
      <c r="U949" s="73"/>
      <c r="V949" s="74"/>
    </row>
    <row r="950" spans="1:22" x14ac:dyDescent="0.2">
      <c r="A950" s="20">
        <v>36860</v>
      </c>
      <c r="B950" s="19">
        <f t="shared" si="120"/>
        <v>10</v>
      </c>
      <c r="C950" s="93">
        <f t="shared" si="118"/>
        <v>0</v>
      </c>
      <c r="E950" s="23">
        <f t="shared" si="121"/>
        <v>9</v>
      </c>
      <c r="I950" s="1">
        <v>6</v>
      </c>
      <c r="J950" s="4">
        <f t="shared" si="119"/>
        <v>0</v>
      </c>
      <c r="U950" s="73"/>
      <c r="V950" s="74"/>
    </row>
    <row r="951" spans="1:22" x14ac:dyDescent="0.2">
      <c r="A951" s="20">
        <v>36860</v>
      </c>
      <c r="B951" s="19">
        <f t="shared" si="120"/>
        <v>11</v>
      </c>
      <c r="C951" s="93">
        <f t="shared" si="118"/>
        <v>0</v>
      </c>
      <c r="E951" s="23">
        <f t="shared" si="121"/>
        <v>10</v>
      </c>
      <c r="I951" s="1">
        <v>6</v>
      </c>
      <c r="J951" s="4">
        <f t="shared" si="119"/>
        <v>0</v>
      </c>
      <c r="U951" s="73"/>
      <c r="V951" s="74"/>
    </row>
    <row r="952" spans="1:22" x14ac:dyDescent="0.2">
      <c r="A952" s="20">
        <v>36860</v>
      </c>
      <c r="B952" s="19">
        <f t="shared" si="120"/>
        <v>12</v>
      </c>
      <c r="C952" s="93">
        <f t="shared" si="118"/>
        <v>0</v>
      </c>
      <c r="E952" s="23">
        <f t="shared" si="121"/>
        <v>11</v>
      </c>
      <c r="I952" s="1">
        <v>6</v>
      </c>
      <c r="J952" s="4">
        <f t="shared" si="119"/>
        <v>0</v>
      </c>
      <c r="L952" s="2" t="s">
        <v>40</v>
      </c>
      <c r="M952" s="2" t="s">
        <v>41</v>
      </c>
      <c r="U952" s="73"/>
      <c r="V952" s="74"/>
    </row>
    <row r="953" spans="1:22" x14ac:dyDescent="0.2">
      <c r="A953" s="20">
        <v>36860</v>
      </c>
      <c r="B953" s="19">
        <f t="shared" si="120"/>
        <v>13</v>
      </c>
      <c r="C953" s="93">
        <f t="shared" si="118"/>
        <v>0</v>
      </c>
      <c r="E953" s="23">
        <f t="shared" si="121"/>
        <v>12</v>
      </c>
      <c r="I953" s="1">
        <v>6</v>
      </c>
      <c r="J953" s="4">
        <f t="shared" si="119"/>
        <v>0</v>
      </c>
      <c r="K953" s="116" t="s">
        <v>37</v>
      </c>
      <c r="L953" s="2" t="s">
        <v>38</v>
      </c>
      <c r="M953" s="2" t="s">
        <v>39</v>
      </c>
      <c r="U953" s="73"/>
      <c r="V953" s="74"/>
    </row>
    <row r="954" spans="1:22" x14ac:dyDescent="0.2">
      <c r="A954" s="20">
        <v>36860</v>
      </c>
      <c r="B954" s="19">
        <f t="shared" si="120"/>
        <v>14</v>
      </c>
      <c r="C954" s="93">
        <f t="shared" si="118"/>
        <v>25</v>
      </c>
      <c r="E954" s="23">
        <f t="shared" si="121"/>
        <v>13</v>
      </c>
      <c r="F954" s="3">
        <v>50</v>
      </c>
      <c r="I954" s="1">
        <v>6</v>
      </c>
      <c r="J954" s="4">
        <f t="shared" si="119"/>
        <v>-300</v>
      </c>
      <c r="K954" s="111">
        <v>50</v>
      </c>
      <c r="L954" s="2">
        <v>49</v>
      </c>
      <c r="M954" s="2">
        <v>60</v>
      </c>
      <c r="N954" s="2">
        <f>(M954-L954)*K954</f>
        <v>550</v>
      </c>
      <c r="U954" s="73"/>
      <c r="V954" s="74"/>
    </row>
    <row r="955" spans="1:22" x14ac:dyDescent="0.2">
      <c r="A955" s="20">
        <v>36860</v>
      </c>
      <c r="B955" s="19">
        <f t="shared" si="120"/>
        <v>15</v>
      </c>
      <c r="C955" s="93">
        <f t="shared" si="118"/>
        <v>25</v>
      </c>
      <c r="E955" s="23">
        <f t="shared" si="121"/>
        <v>14</v>
      </c>
      <c r="F955" s="3">
        <v>50</v>
      </c>
      <c r="I955" s="1">
        <v>6</v>
      </c>
      <c r="J955" s="4">
        <f t="shared" si="119"/>
        <v>-300</v>
      </c>
      <c r="K955" s="111">
        <v>50</v>
      </c>
      <c r="L955" s="2">
        <v>49</v>
      </c>
      <c r="M955" s="2">
        <v>60</v>
      </c>
      <c r="N955" s="2">
        <f t="shared" ref="N955:N963" si="122">(M955-L955)*K955</f>
        <v>550</v>
      </c>
      <c r="U955" s="73"/>
      <c r="V955" s="74"/>
    </row>
    <row r="956" spans="1:22" x14ac:dyDescent="0.2">
      <c r="A956" s="20">
        <v>36860</v>
      </c>
      <c r="B956" s="19">
        <f t="shared" si="120"/>
        <v>16</v>
      </c>
      <c r="C956" s="93">
        <f t="shared" si="118"/>
        <v>25</v>
      </c>
      <c r="E956" s="23">
        <f t="shared" si="121"/>
        <v>15</v>
      </c>
      <c r="F956" s="3">
        <v>50</v>
      </c>
      <c r="I956" s="1">
        <v>6</v>
      </c>
      <c r="J956" s="4">
        <f t="shared" si="119"/>
        <v>-300</v>
      </c>
      <c r="K956" s="111">
        <v>50</v>
      </c>
      <c r="L956" s="2">
        <v>49</v>
      </c>
      <c r="M956" s="2">
        <v>60</v>
      </c>
      <c r="N956" s="2">
        <f t="shared" si="122"/>
        <v>550</v>
      </c>
      <c r="U956" s="73"/>
      <c r="V956" s="74"/>
    </row>
    <row r="957" spans="1:22" x14ac:dyDescent="0.2">
      <c r="A957" s="20">
        <v>36860</v>
      </c>
      <c r="B957" s="19">
        <f t="shared" si="120"/>
        <v>17</v>
      </c>
      <c r="C957" s="93">
        <f t="shared" si="118"/>
        <v>25</v>
      </c>
      <c r="E957" s="23">
        <f t="shared" si="121"/>
        <v>16</v>
      </c>
      <c r="F957" s="3">
        <v>50</v>
      </c>
      <c r="I957" s="1">
        <v>6</v>
      </c>
      <c r="J957" s="103">
        <f t="shared" si="119"/>
        <v>-300</v>
      </c>
      <c r="K957" s="111">
        <v>50</v>
      </c>
      <c r="L957" s="2">
        <v>49</v>
      </c>
      <c r="M957" s="2">
        <v>60</v>
      </c>
      <c r="N957" s="2">
        <f t="shared" si="122"/>
        <v>550</v>
      </c>
      <c r="U957" s="73"/>
      <c r="V957" s="74"/>
    </row>
    <row r="958" spans="1:22" x14ac:dyDescent="0.2">
      <c r="A958" s="20">
        <v>36860</v>
      </c>
      <c r="B958" s="19">
        <f>B957+1</f>
        <v>18</v>
      </c>
      <c r="C958" s="93">
        <f t="shared" si="118"/>
        <v>25</v>
      </c>
      <c r="E958" s="23">
        <f>E957+1</f>
        <v>17</v>
      </c>
      <c r="F958" s="3">
        <v>50</v>
      </c>
      <c r="I958" s="1">
        <v>6</v>
      </c>
      <c r="J958" s="4">
        <f t="shared" si="119"/>
        <v>-300</v>
      </c>
      <c r="K958" s="111">
        <v>50</v>
      </c>
      <c r="L958" s="2">
        <v>49</v>
      </c>
      <c r="M958" s="2">
        <v>60</v>
      </c>
      <c r="N958" s="2">
        <f t="shared" si="122"/>
        <v>550</v>
      </c>
      <c r="U958" s="73"/>
      <c r="V958" s="74"/>
    </row>
    <row r="959" spans="1:22" x14ac:dyDescent="0.2">
      <c r="A959" s="20">
        <v>36860</v>
      </c>
      <c r="B959" s="19">
        <f t="shared" ref="B959:B961" si="123">B958+1</f>
        <v>19</v>
      </c>
      <c r="C959" s="93">
        <f t="shared" si="118"/>
        <v>25</v>
      </c>
      <c r="E959" s="23">
        <f t="shared" ref="E959:E961" si="124">E958+1</f>
        <v>18</v>
      </c>
      <c r="F959" s="3">
        <v>50</v>
      </c>
      <c r="I959" s="1">
        <v>6</v>
      </c>
      <c r="J959" s="4">
        <f t="shared" si="119"/>
        <v>-300</v>
      </c>
      <c r="K959" s="111">
        <v>50</v>
      </c>
      <c r="L959" s="2">
        <v>49</v>
      </c>
      <c r="M959" s="2">
        <v>60</v>
      </c>
      <c r="N959" s="2">
        <f t="shared" si="122"/>
        <v>550</v>
      </c>
      <c r="U959" s="73"/>
      <c r="V959" s="74"/>
    </row>
    <row r="960" spans="1:22" x14ac:dyDescent="0.2">
      <c r="A960" s="20">
        <v>36860</v>
      </c>
      <c r="B960" s="19">
        <f t="shared" si="123"/>
        <v>20</v>
      </c>
      <c r="C960" s="93">
        <f t="shared" si="118"/>
        <v>25</v>
      </c>
      <c r="E960" s="23">
        <f t="shared" si="124"/>
        <v>19</v>
      </c>
      <c r="F960" s="3">
        <v>50</v>
      </c>
      <c r="I960" s="1">
        <v>6</v>
      </c>
      <c r="J960" s="4">
        <f t="shared" si="119"/>
        <v>-300</v>
      </c>
      <c r="K960" s="111">
        <v>50</v>
      </c>
      <c r="L960" s="2">
        <v>49</v>
      </c>
      <c r="M960" s="2">
        <v>60</v>
      </c>
      <c r="N960" s="2">
        <f t="shared" si="122"/>
        <v>550</v>
      </c>
      <c r="U960" s="73"/>
      <c r="V960" s="74"/>
    </row>
    <row r="961" spans="1:22" x14ac:dyDescent="0.2">
      <c r="A961" s="20">
        <v>36860</v>
      </c>
      <c r="B961" s="19">
        <f t="shared" si="123"/>
        <v>21</v>
      </c>
      <c r="C961" s="93">
        <f t="shared" si="118"/>
        <v>25</v>
      </c>
      <c r="E961" s="23">
        <f t="shared" si="124"/>
        <v>20</v>
      </c>
      <c r="F961" s="3">
        <v>50</v>
      </c>
      <c r="I961" s="1">
        <v>6</v>
      </c>
      <c r="J961" s="4">
        <f t="shared" si="119"/>
        <v>-300</v>
      </c>
      <c r="K961" s="111">
        <v>50</v>
      </c>
      <c r="L961" s="2">
        <v>49</v>
      </c>
      <c r="M961" s="2">
        <v>60</v>
      </c>
      <c r="N961" s="2">
        <f t="shared" si="122"/>
        <v>550</v>
      </c>
      <c r="U961" s="73"/>
      <c r="V961" s="74"/>
    </row>
    <row r="962" spans="1:22" x14ac:dyDescent="0.2">
      <c r="A962" s="20">
        <v>36860</v>
      </c>
      <c r="B962" s="19">
        <f>B961+1</f>
        <v>22</v>
      </c>
      <c r="C962" s="93">
        <f t="shared" si="118"/>
        <v>25</v>
      </c>
      <c r="E962" s="23">
        <f>E961+1</f>
        <v>21</v>
      </c>
      <c r="F962" s="3">
        <v>50</v>
      </c>
      <c r="I962" s="1">
        <v>6</v>
      </c>
      <c r="J962" s="4">
        <f t="shared" si="119"/>
        <v>-300</v>
      </c>
      <c r="K962" s="111">
        <v>50</v>
      </c>
      <c r="L962" s="2">
        <v>49</v>
      </c>
      <c r="M962" s="2">
        <v>60</v>
      </c>
      <c r="N962" s="2">
        <f t="shared" si="122"/>
        <v>550</v>
      </c>
      <c r="U962" s="73"/>
      <c r="V962" s="74"/>
    </row>
    <row r="963" spans="1:22" x14ac:dyDescent="0.2">
      <c r="A963" s="20">
        <v>36860</v>
      </c>
      <c r="B963" s="19">
        <f>B962+1</f>
        <v>23</v>
      </c>
      <c r="C963" s="93">
        <f t="shared" si="118"/>
        <v>25</v>
      </c>
      <c r="E963" s="23">
        <f>E962+1</f>
        <v>22</v>
      </c>
      <c r="F963" s="3">
        <v>50</v>
      </c>
      <c r="I963" s="1">
        <v>6</v>
      </c>
      <c r="J963" s="4">
        <f t="shared" si="119"/>
        <v>-300</v>
      </c>
      <c r="K963" s="111">
        <v>50</v>
      </c>
      <c r="L963" s="2">
        <v>49</v>
      </c>
      <c r="M963" s="2">
        <v>60</v>
      </c>
      <c r="N963" s="2">
        <f t="shared" si="122"/>
        <v>550</v>
      </c>
      <c r="U963" s="73"/>
      <c r="V963" s="74"/>
    </row>
    <row r="964" spans="1:22" x14ac:dyDescent="0.2">
      <c r="A964" s="20">
        <v>36860</v>
      </c>
      <c r="B964" s="19">
        <f>B963+1</f>
        <v>24</v>
      </c>
      <c r="C964" s="93">
        <f t="shared" si="118"/>
        <v>0</v>
      </c>
      <c r="E964" s="23">
        <f>E963+1</f>
        <v>23</v>
      </c>
      <c r="I964" s="1">
        <v>6</v>
      </c>
      <c r="J964" s="4">
        <f t="shared" si="119"/>
        <v>0</v>
      </c>
      <c r="U964" s="73"/>
      <c r="V964" s="74"/>
    </row>
    <row r="965" spans="1:22" ht="13.5" thickBot="1" x14ac:dyDescent="0.25">
      <c r="A965" s="7"/>
      <c r="B965" s="21"/>
      <c r="C965" s="94"/>
      <c r="D965" s="90"/>
      <c r="E965" s="22"/>
      <c r="F965" s="8"/>
      <c r="G965" s="15"/>
      <c r="H965" s="15"/>
      <c r="I965" s="8" t="s">
        <v>5</v>
      </c>
      <c r="J965" s="105">
        <f>SUM(J941:J964)</f>
        <v>-3000</v>
      </c>
      <c r="K965" s="112"/>
      <c r="L965" s="9"/>
      <c r="M965" s="9"/>
      <c r="N965" s="9">
        <f>SUM(N959:N964)</f>
        <v>2750</v>
      </c>
      <c r="U965" s="73"/>
      <c r="V965" s="74"/>
    </row>
    <row r="966" spans="1:22" x14ac:dyDescent="0.2">
      <c r="U966" s="73"/>
      <c r="V966" s="74"/>
    </row>
    <row r="967" spans="1:22" x14ac:dyDescent="0.2">
      <c r="U967" s="73"/>
      <c r="V967" s="74"/>
    </row>
    <row r="968" spans="1:22" x14ac:dyDescent="0.2">
      <c r="U968" s="73"/>
      <c r="V968" s="74"/>
    </row>
    <row r="969" spans="1:22" x14ac:dyDescent="0.2">
      <c r="U969" s="73"/>
      <c r="V969" s="74"/>
    </row>
    <row r="970" spans="1:22" x14ac:dyDescent="0.2">
      <c r="U970" s="73"/>
      <c r="V970" s="74"/>
    </row>
    <row r="971" spans="1:22" x14ac:dyDescent="0.2">
      <c r="U971" s="73"/>
      <c r="V971" s="74"/>
    </row>
    <row r="972" spans="1:22" x14ac:dyDescent="0.2">
      <c r="U972" s="73"/>
      <c r="V972" s="74"/>
    </row>
    <row r="973" spans="1:22" x14ac:dyDescent="0.2">
      <c r="U973" s="73"/>
      <c r="V973" s="74"/>
    </row>
    <row r="974" spans="1:22" x14ac:dyDescent="0.2">
      <c r="U974" s="73"/>
      <c r="V974" s="74"/>
    </row>
    <row r="975" spans="1:22" x14ac:dyDescent="0.2">
      <c r="U975" s="73"/>
      <c r="V975" s="74"/>
    </row>
    <row r="976" spans="1:22" x14ac:dyDescent="0.2">
      <c r="U976" s="73"/>
      <c r="V976" s="74"/>
    </row>
    <row r="977" spans="21:22" x14ac:dyDescent="0.2">
      <c r="U977" s="73"/>
      <c r="V977" s="74"/>
    </row>
    <row r="978" spans="21:22" x14ac:dyDescent="0.2">
      <c r="U978" s="73"/>
      <c r="V978" s="74"/>
    </row>
    <row r="979" spans="21:22" x14ac:dyDescent="0.2">
      <c r="U979" s="73"/>
      <c r="V979" s="74"/>
    </row>
    <row r="980" spans="21:22" x14ac:dyDescent="0.2">
      <c r="U980" s="73"/>
      <c r="V980" s="74"/>
    </row>
    <row r="981" spans="21:22" x14ac:dyDescent="0.2">
      <c r="U981" s="73"/>
      <c r="V981" s="74"/>
    </row>
    <row r="982" spans="21:22" x14ac:dyDescent="0.2">
      <c r="U982" s="73"/>
      <c r="V982" s="74"/>
    </row>
    <row r="983" spans="21:22" x14ac:dyDescent="0.2">
      <c r="U983" s="73"/>
      <c r="V983" s="74"/>
    </row>
    <row r="984" spans="21:22" x14ac:dyDescent="0.2">
      <c r="U984" s="73"/>
      <c r="V984" s="74"/>
    </row>
    <row r="985" spans="21:22" x14ac:dyDescent="0.2">
      <c r="U985" s="73"/>
      <c r="V985" s="74"/>
    </row>
    <row r="986" spans="21:22" x14ac:dyDescent="0.2">
      <c r="U986" s="73"/>
      <c r="V986" s="74"/>
    </row>
    <row r="987" spans="21:22" x14ac:dyDescent="0.2">
      <c r="U987" s="73"/>
      <c r="V987" s="74"/>
    </row>
    <row r="988" spans="21:22" x14ac:dyDescent="0.2">
      <c r="U988" s="73"/>
      <c r="V988" s="74"/>
    </row>
    <row r="989" spans="21:22" x14ac:dyDescent="0.2">
      <c r="U989" s="73"/>
      <c r="V989" s="74"/>
    </row>
    <row r="990" spans="21:22" x14ac:dyDescent="0.2">
      <c r="U990" s="73"/>
      <c r="V990" s="74"/>
    </row>
    <row r="991" spans="21:22" x14ac:dyDescent="0.2">
      <c r="U991" s="73"/>
      <c r="V991" s="74"/>
    </row>
    <row r="992" spans="21:22" x14ac:dyDescent="0.2">
      <c r="U992" s="73"/>
      <c r="V992" s="74"/>
    </row>
    <row r="993" spans="21:22" x14ac:dyDescent="0.2">
      <c r="U993" s="73"/>
      <c r="V993" s="74"/>
    </row>
    <row r="994" spans="21:22" x14ac:dyDescent="0.2">
      <c r="U994" s="73"/>
      <c r="V994" s="74"/>
    </row>
    <row r="995" spans="21:22" x14ac:dyDescent="0.2">
      <c r="U995" s="73"/>
      <c r="V995" s="74"/>
    </row>
    <row r="996" spans="21:22" x14ac:dyDescent="0.2">
      <c r="U996" s="73"/>
      <c r="V996" s="74"/>
    </row>
    <row r="997" spans="21:22" x14ac:dyDescent="0.2">
      <c r="U997" s="73"/>
      <c r="V997" s="74"/>
    </row>
    <row r="998" spans="21:22" x14ac:dyDescent="0.2">
      <c r="U998" s="73"/>
      <c r="V998" s="74"/>
    </row>
    <row r="999" spans="21:22" x14ac:dyDescent="0.2">
      <c r="U999" s="73"/>
      <c r="V999" s="74"/>
    </row>
    <row r="1000" spans="21:22" x14ac:dyDescent="0.2">
      <c r="U1000" s="73"/>
      <c r="V1000" s="74"/>
    </row>
    <row r="1001" spans="21:22" x14ac:dyDescent="0.2">
      <c r="U1001" s="73"/>
      <c r="V1001" s="74"/>
    </row>
    <row r="1002" spans="21:22" x14ac:dyDescent="0.2">
      <c r="U1002" s="73"/>
      <c r="V1002" s="74"/>
    </row>
    <row r="1003" spans="21:22" x14ac:dyDescent="0.2">
      <c r="U1003" s="73"/>
      <c r="V1003" s="74"/>
    </row>
    <row r="1004" spans="21:22" x14ac:dyDescent="0.2">
      <c r="U1004" s="73"/>
      <c r="V1004" s="74"/>
    </row>
    <row r="1005" spans="21:22" x14ac:dyDescent="0.2">
      <c r="U1005" s="73"/>
      <c r="V1005" s="74"/>
    </row>
    <row r="1006" spans="21:22" x14ac:dyDescent="0.2">
      <c r="U1006" s="73"/>
      <c r="V1006" s="74"/>
    </row>
    <row r="1007" spans="21:22" x14ac:dyDescent="0.2">
      <c r="U1007" s="73"/>
      <c r="V1007" s="74"/>
    </row>
    <row r="1008" spans="21:22" x14ac:dyDescent="0.2">
      <c r="U1008" s="73"/>
      <c r="V1008" s="74"/>
    </row>
    <row r="1009" spans="21:22" x14ac:dyDescent="0.2">
      <c r="U1009" s="73"/>
      <c r="V1009" s="74"/>
    </row>
    <row r="1010" spans="21:22" x14ac:dyDescent="0.2">
      <c r="U1010" s="73"/>
      <c r="V1010" s="74"/>
    </row>
    <row r="1011" spans="21:22" x14ac:dyDescent="0.2">
      <c r="U1011" s="73"/>
      <c r="V1011" s="74"/>
    </row>
    <row r="1012" spans="21:22" x14ac:dyDescent="0.2">
      <c r="U1012" s="73"/>
      <c r="V1012" s="74"/>
    </row>
    <row r="1013" spans="21:22" x14ac:dyDescent="0.2">
      <c r="U1013" s="73"/>
      <c r="V1013" s="74"/>
    </row>
    <row r="1014" spans="21:22" x14ac:dyDescent="0.2">
      <c r="U1014" s="73"/>
      <c r="V1014" s="74"/>
    </row>
    <row r="1015" spans="21:22" x14ac:dyDescent="0.2">
      <c r="U1015" s="73"/>
      <c r="V1015" s="74"/>
    </row>
    <row r="1016" spans="21:22" x14ac:dyDescent="0.2">
      <c r="U1016" s="73"/>
      <c r="V1016" s="74"/>
    </row>
    <row r="1017" spans="21:22" x14ac:dyDescent="0.2">
      <c r="U1017" s="73"/>
      <c r="V1017" s="74"/>
    </row>
    <row r="1018" spans="21:22" x14ac:dyDescent="0.2">
      <c r="U1018" s="73"/>
      <c r="V1018" s="74"/>
    </row>
    <row r="1019" spans="21:22" x14ac:dyDescent="0.2">
      <c r="U1019" s="73"/>
      <c r="V1019" s="74"/>
    </row>
    <row r="1020" spans="21:22" x14ac:dyDescent="0.2">
      <c r="U1020" s="73"/>
      <c r="V1020" s="74"/>
    </row>
    <row r="1021" spans="21:22" x14ac:dyDescent="0.2">
      <c r="U1021" s="73"/>
      <c r="V1021" s="74"/>
    </row>
    <row r="1022" spans="21:22" x14ac:dyDescent="0.2">
      <c r="U1022" s="73"/>
      <c r="V1022" s="74"/>
    </row>
    <row r="1023" spans="21:22" x14ac:dyDescent="0.2">
      <c r="U1023" s="73"/>
      <c r="V1023" s="74"/>
    </row>
    <row r="1024" spans="21:22" x14ac:dyDescent="0.2">
      <c r="U1024" s="73"/>
      <c r="V1024" s="74"/>
    </row>
    <row r="1025" spans="21:22" x14ac:dyDescent="0.2">
      <c r="U1025" s="73"/>
      <c r="V1025" s="74"/>
    </row>
    <row r="1026" spans="21:22" x14ac:dyDescent="0.2">
      <c r="U1026" s="73"/>
      <c r="V1026" s="74"/>
    </row>
    <row r="1027" spans="21:22" x14ac:dyDescent="0.2">
      <c r="U1027" s="73"/>
      <c r="V1027" s="74"/>
    </row>
    <row r="1028" spans="21:22" x14ac:dyDescent="0.2">
      <c r="U1028" s="73"/>
      <c r="V1028" s="74"/>
    </row>
    <row r="1029" spans="21:22" x14ac:dyDescent="0.2">
      <c r="U1029" s="73"/>
      <c r="V1029" s="74"/>
    </row>
    <row r="1030" spans="21:22" x14ac:dyDescent="0.2">
      <c r="U1030" s="73"/>
      <c r="V1030" s="74"/>
    </row>
    <row r="1031" spans="21:22" x14ac:dyDescent="0.2">
      <c r="U1031" s="73"/>
      <c r="V1031" s="74"/>
    </row>
    <row r="1032" spans="21:22" x14ac:dyDescent="0.2">
      <c r="U1032" s="73"/>
      <c r="V1032" s="74"/>
    </row>
    <row r="1033" spans="21:22" x14ac:dyDescent="0.2">
      <c r="U1033" s="73"/>
      <c r="V1033" s="74"/>
    </row>
    <row r="1034" spans="21:22" x14ac:dyDescent="0.2">
      <c r="U1034" s="73"/>
      <c r="V1034" s="74"/>
    </row>
    <row r="1035" spans="21:22" x14ac:dyDescent="0.2">
      <c r="U1035" s="73"/>
      <c r="V1035" s="74"/>
    </row>
    <row r="1036" spans="21:22" x14ac:dyDescent="0.2">
      <c r="U1036" s="73"/>
      <c r="V1036" s="74"/>
    </row>
    <row r="1037" spans="21:22" x14ac:dyDescent="0.2">
      <c r="U1037" s="73"/>
      <c r="V1037" s="74"/>
    </row>
    <row r="1038" spans="21:22" x14ac:dyDescent="0.2">
      <c r="U1038" s="73"/>
      <c r="V1038" s="74"/>
    </row>
    <row r="1039" spans="21:22" x14ac:dyDescent="0.2">
      <c r="U1039" s="73"/>
      <c r="V1039" s="74"/>
    </row>
    <row r="1040" spans="21:22" x14ac:dyDescent="0.2">
      <c r="U1040" s="73"/>
      <c r="V1040" s="74"/>
    </row>
    <row r="1041" spans="21:22" x14ac:dyDescent="0.2">
      <c r="U1041" s="73"/>
      <c r="V1041" s="74"/>
    </row>
    <row r="1042" spans="21:22" x14ac:dyDescent="0.2">
      <c r="U1042" s="73"/>
      <c r="V1042" s="74"/>
    </row>
    <row r="1043" spans="21:22" x14ac:dyDescent="0.2">
      <c r="U1043" s="73"/>
      <c r="V1043" s="74"/>
    </row>
    <row r="1044" spans="21:22" x14ac:dyDescent="0.2">
      <c r="U1044" s="73"/>
      <c r="V1044" s="74"/>
    </row>
    <row r="1045" spans="21:22" x14ac:dyDescent="0.2">
      <c r="U1045" s="73"/>
      <c r="V1045" s="74"/>
    </row>
    <row r="1046" spans="21:22" x14ac:dyDescent="0.2">
      <c r="U1046" s="73"/>
      <c r="V1046" s="74"/>
    </row>
    <row r="1047" spans="21:22" x14ac:dyDescent="0.2">
      <c r="U1047" s="73"/>
      <c r="V1047" s="74"/>
    </row>
    <row r="1048" spans="21:22" x14ac:dyDescent="0.2">
      <c r="U1048" s="73"/>
      <c r="V1048" s="74"/>
    </row>
    <row r="1049" spans="21:22" x14ac:dyDescent="0.2">
      <c r="U1049" s="73"/>
      <c r="V1049" s="74"/>
    </row>
    <row r="1050" spans="21:22" x14ac:dyDescent="0.2">
      <c r="U1050" s="73"/>
      <c r="V1050" s="74"/>
    </row>
    <row r="1051" spans="21:22" x14ac:dyDescent="0.2">
      <c r="U1051" s="73"/>
      <c r="V1051" s="74"/>
    </row>
    <row r="1052" spans="21:22" x14ac:dyDescent="0.2">
      <c r="U1052" s="73"/>
      <c r="V1052" s="74"/>
    </row>
    <row r="1053" spans="21:22" x14ac:dyDescent="0.2">
      <c r="U1053" s="73"/>
      <c r="V1053" s="74"/>
    </row>
    <row r="1054" spans="21:22" x14ac:dyDescent="0.2">
      <c r="U1054" s="73"/>
      <c r="V1054" s="74"/>
    </row>
    <row r="1055" spans="21:22" x14ac:dyDescent="0.2">
      <c r="U1055" s="73"/>
      <c r="V1055" s="74"/>
    </row>
    <row r="1056" spans="21:22" x14ac:dyDescent="0.2">
      <c r="U1056" s="73"/>
      <c r="V1056" s="74"/>
    </row>
    <row r="1057" spans="21:22" x14ac:dyDescent="0.2">
      <c r="U1057" s="73"/>
      <c r="V1057" s="74"/>
    </row>
    <row r="1058" spans="21:22" x14ac:dyDescent="0.2">
      <c r="U1058" s="73"/>
      <c r="V1058" s="74"/>
    </row>
    <row r="1059" spans="21:22" x14ac:dyDescent="0.2">
      <c r="U1059" s="73"/>
      <c r="V1059" s="74"/>
    </row>
    <row r="1060" spans="21:22" x14ac:dyDescent="0.2">
      <c r="U1060" s="73"/>
      <c r="V1060" s="74"/>
    </row>
    <row r="1061" spans="21:22" x14ac:dyDescent="0.2">
      <c r="U1061" s="73"/>
      <c r="V1061" s="74"/>
    </row>
    <row r="1062" spans="21:22" x14ac:dyDescent="0.2">
      <c r="U1062" s="73"/>
      <c r="V1062" s="74"/>
    </row>
    <row r="1063" spans="21:22" x14ac:dyDescent="0.2">
      <c r="U1063" s="73"/>
      <c r="V1063" s="74"/>
    </row>
    <row r="1064" spans="21:22" x14ac:dyDescent="0.2">
      <c r="U1064" s="73"/>
      <c r="V1064" s="74"/>
    </row>
    <row r="1065" spans="21:22" x14ac:dyDescent="0.2">
      <c r="U1065" s="73"/>
      <c r="V1065" s="74"/>
    </row>
    <row r="1066" spans="21:22" x14ac:dyDescent="0.2">
      <c r="U1066" s="73"/>
      <c r="V1066" s="74"/>
    </row>
    <row r="1067" spans="21:22" x14ac:dyDescent="0.2">
      <c r="U1067" s="73"/>
      <c r="V1067" s="74"/>
    </row>
    <row r="1068" spans="21:22" x14ac:dyDescent="0.2">
      <c r="U1068" s="73"/>
      <c r="V1068" s="74"/>
    </row>
    <row r="1069" spans="21:22" x14ac:dyDescent="0.2">
      <c r="U1069" s="73"/>
      <c r="V1069" s="74"/>
    </row>
    <row r="1070" spans="21:22" x14ac:dyDescent="0.2">
      <c r="U1070" s="73"/>
      <c r="V1070" s="74"/>
    </row>
    <row r="1071" spans="21:22" x14ac:dyDescent="0.2">
      <c r="U1071" s="73"/>
      <c r="V1071" s="74"/>
    </row>
    <row r="1072" spans="21:22" x14ac:dyDescent="0.2">
      <c r="U1072" s="73"/>
      <c r="V1072" s="74"/>
    </row>
    <row r="1073" spans="21:22" x14ac:dyDescent="0.2">
      <c r="U1073" s="73"/>
      <c r="V1073" s="74"/>
    </row>
    <row r="1074" spans="21:22" x14ac:dyDescent="0.2">
      <c r="U1074" s="73"/>
      <c r="V1074" s="74"/>
    </row>
    <row r="1075" spans="21:22" x14ac:dyDescent="0.2">
      <c r="U1075" s="73"/>
      <c r="V1075" s="74"/>
    </row>
    <row r="1076" spans="21:22" x14ac:dyDescent="0.2">
      <c r="U1076" s="73"/>
      <c r="V1076" s="74"/>
    </row>
    <row r="1077" spans="21:22" x14ac:dyDescent="0.2">
      <c r="U1077" s="73"/>
      <c r="V1077" s="74"/>
    </row>
    <row r="1078" spans="21:22" x14ac:dyDescent="0.2">
      <c r="U1078" s="73"/>
      <c r="V1078" s="74"/>
    </row>
    <row r="1079" spans="21:22" x14ac:dyDescent="0.2">
      <c r="U1079" s="73"/>
      <c r="V1079" s="74"/>
    </row>
    <row r="1080" spans="21:22" x14ac:dyDescent="0.2">
      <c r="U1080" s="73"/>
      <c r="V1080" s="74"/>
    </row>
    <row r="1081" spans="21:22" x14ac:dyDescent="0.2">
      <c r="U1081" s="73"/>
      <c r="V1081" s="74"/>
    </row>
    <row r="1082" spans="21:22" x14ac:dyDescent="0.2">
      <c r="U1082" s="73"/>
      <c r="V1082" s="74"/>
    </row>
    <row r="1083" spans="21:22" x14ac:dyDescent="0.2">
      <c r="U1083" s="73"/>
      <c r="V1083" s="74"/>
    </row>
    <row r="1084" spans="21:22" x14ac:dyDescent="0.2">
      <c r="U1084" s="73"/>
      <c r="V1084" s="74"/>
    </row>
    <row r="1085" spans="21:22" x14ac:dyDescent="0.2">
      <c r="U1085" s="73"/>
      <c r="V1085" s="74"/>
    </row>
    <row r="1086" spans="21:22" x14ac:dyDescent="0.2">
      <c r="U1086" s="73"/>
      <c r="V1086" s="74"/>
    </row>
    <row r="1087" spans="21:22" x14ac:dyDescent="0.2">
      <c r="U1087" s="73"/>
      <c r="V1087" s="74"/>
    </row>
    <row r="1088" spans="21:22" x14ac:dyDescent="0.2">
      <c r="U1088" s="73"/>
      <c r="V1088" s="74"/>
    </row>
    <row r="1089" spans="21:22" x14ac:dyDescent="0.2">
      <c r="U1089" s="73"/>
      <c r="V1089" s="74"/>
    </row>
    <row r="1090" spans="21:22" x14ac:dyDescent="0.2">
      <c r="U1090" s="73"/>
      <c r="V1090" s="74"/>
    </row>
    <row r="1091" spans="21:22" x14ac:dyDescent="0.2">
      <c r="U1091" s="73"/>
      <c r="V1091" s="74"/>
    </row>
    <row r="1092" spans="21:22" x14ac:dyDescent="0.2">
      <c r="U1092" s="73"/>
      <c r="V1092" s="74"/>
    </row>
    <row r="1093" spans="21:22" x14ac:dyDescent="0.2">
      <c r="U1093" s="73"/>
      <c r="V1093" s="74"/>
    </row>
    <row r="1094" spans="21:22" x14ac:dyDescent="0.2">
      <c r="U1094" s="73"/>
      <c r="V1094" s="74"/>
    </row>
    <row r="1095" spans="21:22" x14ac:dyDescent="0.2">
      <c r="U1095" s="73"/>
      <c r="V1095" s="74"/>
    </row>
    <row r="1096" spans="21:22" x14ac:dyDescent="0.2">
      <c r="U1096" s="73"/>
      <c r="V1096" s="74"/>
    </row>
    <row r="1097" spans="21:22" x14ac:dyDescent="0.2">
      <c r="U1097" s="73"/>
      <c r="V1097" s="74"/>
    </row>
    <row r="1098" spans="21:22" x14ac:dyDescent="0.2">
      <c r="U1098" s="73"/>
      <c r="V1098" s="74"/>
    </row>
    <row r="1099" spans="21:22" x14ac:dyDescent="0.2">
      <c r="U1099" s="73"/>
      <c r="V1099" s="74"/>
    </row>
    <row r="1100" spans="21:22" x14ac:dyDescent="0.2">
      <c r="U1100" s="73"/>
      <c r="V1100" s="74"/>
    </row>
    <row r="1101" spans="21:22" x14ac:dyDescent="0.2">
      <c r="U1101" s="73"/>
      <c r="V1101" s="74"/>
    </row>
    <row r="1102" spans="21:22" x14ac:dyDescent="0.2">
      <c r="U1102" s="73"/>
      <c r="V1102" s="74"/>
    </row>
    <row r="1103" spans="21:22" x14ac:dyDescent="0.2">
      <c r="U1103" s="73"/>
      <c r="V1103" s="74"/>
    </row>
    <row r="1104" spans="21:22" x14ac:dyDescent="0.2">
      <c r="U1104" s="73"/>
      <c r="V1104" s="74"/>
    </row>
    <row r="1105" spans="21:22" x14ac:dyDescent="0.2">
      <c r="U1105" s="73"/>
      <c r="V1105" s="74"/>
    </row>
    <row r="1106" spans="21:22" x14ac:dyDescent="0.2">
      <c r="U1106" s="73"/>
      <c r="V1106" s="74"/>
    </row>
    <row r="1107" spans="21:22" x14ac:dyDescent="0.2">
      <c r="U1107" s="73"/>
      <c r="V1107" s="74"/>
    </row>
    <row r="1108" spans="21:22" x14ac:dyDescent="0.2">
      <c r="U1108" s="73"/>
      <c r="V1108" s="74"/>
    </row>
    <row r="1109" spans="21:22" x14ac:dyDescent="0.2">
      <c r="U1109" s="73"/>
      <c r="V1109" s="74"/>
    </row>
    <row r="1110" spans="21:22" x14ac:dyDescent="0.2">
      <c r="U1110" s="73"/>
      <c r="V1110" s="74"/>
    </row>
    <row r="1111" spans="21:22" x14ac:dyDescent="0.2">
      <c r="U1111" s="73"/>
      <c r="V1111" s="74"/>
    </row>
    <row r="1112" spans="21:22" x14ac:dyDescent="0.2">
      <c r="U1112" s="73"/>
      <c r="V1112" s="74"/>
    </row>
    <row r="1113" spans="21:22" x14ac:dyDescent="0.2">
      <c r="U1113" s="73"/>
      <c r="V1113" s="74"/>
    </row>
    <row r="1114" spans="21:22" x14ac:dyDescent="0.2">
      <c r="U1114" s="73"/>
      <c r="V1114" s="74"/>
    </row>
    <row r="1115" spans="21:22" x14ac:dyDescent="0.2">
      <c r="U1115" s="73"/>
      <c r="V1115" s="74"/>
    </row>
    <row r="1116" spans="21:22" x14ac:dyDescent="0.2">
      <c r="U1116" s="73"/>
      <c r="V1116" s="74"/>
    </row>
    <row r="1117" spans="21:22" x14ac:dyDescent="0.2">
      <c r="U1117" s="73"/>
      <c r="V1117" s="74"/>
    </row>
    <row r="1118" spans="21:22" x14ac:dyDescent="0.2">
      <c r="U1118" s="73"/>
      <c r="V1118" s="74"/>
    </row>
    <row r="1119" spans="21:22" x14ac:dyDescent="0.2">
      <c r="U1119" s="73"/>
      <c r="V1119" s="74"/>
    </row>
    <row r="1120" spans="21:22" x14ac:dyDescent="0.2">
      <c r="U1120" s="73"/>
      <c r="V1120" s="74"/>
    </row>
    <row r="1121" spans="21:22" x14ac:dyDescent="0.2">
      <c r="U1121" s="73"/>
      <c r="V1121" s="74"/>
    </row>
    <row r="1122" spans="21:22" x14ac:dyDescent="0.2">
      <c r="U1122" s="73"/>
      <c r="V1122" s="74"/>
    </row>
    <row r="1123" spans="21:22" x14ac:dyDescent="0.2">
      <c r="U1123" s="73"/>
      <c r="V1123" s="74"/>
    </row>
    <row r="1124" spans="21:22" x14ac:dyDescent="0.2">
      <c r="U1124" s="73"/>
      <c r="V1124" s="74"/>
    </row>
    <row r="1125" spans="21:22" x14ac:dyDescent="0.2">
      <c r="U1125" s="73"/>
      <c r="V1125" s="74"/>
    </row>
    <row r="1126" spans="21:22" x14ac:dyDescent="0.2">
      <c r="U1126" s="73"/>
      <c r="V1126" s="74"/>
    </row>
    <row r="1127" spans="21:22" x14ac:dyDescent="0.2">
      <c r="U1127" s="73"/>
      <c r="V1127" s="74"/>
    </row>
    <row r="1128" spans="21:22" x14ac:dyDescent="0.2">
      <c r="U1128" s="73"/>
      <c r="V1128" s="74"/>
    </row>
    <row r="1129" spans="21:22" x14ac:dyDescent="0.2">
      <c r="U1129" s="73"/>
      <c r="V1129" s="74"/>
    </row>
    <row r="1130" spans="21:22" x14ac:dyDescent="0.2">
      <c r="U1130" s="73"/>
      <c r="V1130" s="74"/>
    </row>
    <row r="1131" spans="21:22" x14ac:dyDescent="0.2">
      <c r="U1131" s="73"/>
      <c r="V1131" s="74"/>
    </row>
    <row r="1132" spans="21:22" x14ac:dyDescent="0.2">
      <c r="U1132" s="73"/>
      <c r="V1132" s="74"/>
    </row>
    <row r="1133" spans="21:22" x14ac:dyDescent="0.2">
      <c r="U1133" s="73"/>
      <c r="V1133" s="74"/>
    </row>
    <row r="1134" spans="21:22" x14ac:dyDescent="0.2">
      <c r="U1134" s="73"/>
      <c r="V1134" s="74"/>
    </row>
    <row r="1135" spans="21:22" x14ac:dyDescent="0.2">
      <c r="U1135" s="73"/>
      <c r="V1135" s="74"/>
    </row>
    <row r="1136" spans="21:22" x14ac:dyDescent="0.2">
      <c r="U1136" s="73"/>
      <c r="V1136" s="74"/>
    </row>
    <row r="1137" spans="21:22" x14ac:dyDescent="0.2">
      <c r="U1137" s="73"/>
      <c r="V1137" s="74"/>
    </row>
    <row r="1138" spans="21:22" x14ac:dyDescent="0.2">
      <c r="U1138" s="73"/>
      <c r="V1138" s="74"/>
    </row>
    <row r="1139" spans="21:22" x14ac:dyDescent="0.2">
      <c r="U1139" s="73"/>
      <c r="V1139" s="74"/>
    </row>
    <row r="1140" spans="21:22" x14ac:dyDescent="0.2">
      <c r="U1140" s="73"/>
      <c r="V1140" s="74"/>
    </row>
    <row r="1141" spans="21:22" x14ac:dyDescent="0.2">
      <c r="U1141" s="73"/>
      <c r="V1141" s="74"/>
    </row>
    <row r="1142" spans="21:22" x14ac:dyDescent="0.2">
      <c r="U1142" s="73"/>
      <c r="V1142" s="74"/>
    </row>
    <row r="1143" spans="21:22" x14ac:dyDescent="0.2">
      <c r="U1143" s="73"/>
      <c r="V1143" s="74"/>
    </row>
    <row r="1144" spans="21:22" x14ac:dyDescent="0.2">
      <c r="U1144" s="73"/>
      <c r="V1144" s="74"/>
    </row>
    <row r="1145" spans="21:22" x14ac:dyDescent="0.2">
      <c r="U1145" s="73"/>
      <c r="V1145" s="74"/>
    </row>
    <row r="1146" spans="21:22" x14ac:dyDescent="0.2">
      <c r="U1146" s="73"/>
      <c r="V1146" s="74"/>
    </row>
    <row r="1147" spans="21:22" x14ac:dyDescent="0.2">
      <c r="U1147" s="73"/>
      <c r="V1147" s="74"/>
    </row>
    <row r="1148" spans="21:22" x14ac:dyDescent="0.2">
      <c r="U1148" s="73"/>
      <c r="V1148" s="74"/>
    </row>
    <row r="1149" spans="21:22" x14ac:dyDescent="0.2">
      <c r="U1149" s="73"/>
      <c r="V1149" s="74"/>
    </row>
    <row r="1150" spans="21:22" x14ac:dyDescent="0.2">
      <c r="U1150" s="73"/>
      <c r="V1150" s="74"/>
    </row>
    <row r="1151" spans="21:22" x14ac:dyDescent="0.2">
      <c r="U1151" s="73"/>
      <c r="V1151" s="74"/>
    </row>
    <row r="1152" spans="21:22" x14ac:dyDescent="0.2">
      <c r="U1152" s="73"/>
      <c r="V1152" s="74"/>
    </row>
    <row r="1153" spans="21:22" x14ac:dyDescent="0.2">
      <c r="U1153" s="73"/>
      <c r="V1153" s="74"/>
    </row>
    <row r="1154" spans="21:22" x14ac:dyDescent="0.2">
      <c r="U1154" s="73"/>
      <c r="V1154" s="74"/>
    </row>
    <row r="1155" spans="21:22" x14ac:dyDescent="0.2">
      <c r="U1155" s="73"/>
      <c r="V1155" s="74"/>
    </row>
    <row r="1156" spans="21:22" x14ac:dyDescent="0.2">
      <c r="U1156" s="73"/>
      <c r="V1156" s="74"/>
    </row>
    <row r="1157" spans="21:22" x14ac:dyDescent="0.2">
      <c r="U1157" s="73"/>
      <c r="V1157" s="74"/>
    </row>
    <row r="1158" spans="21:22" x14ac:dyDescent="0.2">
      <c r="U1158" s="73"/>
      <c r="V1158" s="74"/>
    </row>
    <row r="1159" spans="21:22" x14ac:dyDescent="0.2">
      <c r="U1159" s="73"/>
      <c r="V1159" s="74"/>
    </row>
    <row r="1160" spans="21:22" x14ac:dyDescent="0.2">
      <c r="U1160" s="73"/>
      <c r="V1160" s="74"/>
    </row>
    <row r="1161" spans="21:22" x14ac:dyDescent="0.2">
      <c r="U1161" s="73"/>
      <c r="V1161" s="74"/>
    </row>
    <row r="1162" spans="21:22" x14ac:dyDescent="0.2">
      <c r="U1162" s="73"/>
      <c r="V1162" s="74"/>
    </row>
    <row r="1163" spans="21:22" x14ac:dyDescent="0.2">
      <c r="U1163" s="73"/>
      <c r="V1163" s="74"/>
    </row>
    <row r="1164" spans="21:22" x14ac:dyDescent="0.2">
      <c r="U1164" s="73"/>
      <c r="V1164" s="74"/>
    </row>
    <row r="1165" spans="21:22" x14ac:dyDescent="0.2">
      <c r="U1165" s="73"/>
      <c r="V1165" s="74"/>
    </row>
    <row r="1166" spans="21:22" x14ac:dyDescent="0.2">
      <c r="U1166" s="73"/>
      <c r="V1166" s="74"/>
    </row>
    <row r="1167" spans="21:22" x14ac:dyDescent="0.2">
      <c r="U1167" s="73"/>
      <c r="V1167" s="74"/>
    </row>
    <row r="1168" spans="21:22" x14ac:dyDescent="0.2">
      <c r="U1168" s="73"/>
      <c r="V1168" s="74"/>
    </row>
    <row r="1169" spans="21:22" x14ac:dyDescent="0.2">
      <c r="U1169" s="73"/>
      <c r="V1169" s="74"/>
    </row>
    <row r="1170" spans="21:22" x14ac:dyDescent="0.2">
      <c r="U1170" s="73"/>
      <c r="V1170" s="7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dc:description>- Oracle 8i ODBC QueryFix Applied</dc:description>
  <cp:lastModifiedBy>Felienne</cp:lastModifiedBy>
  <cp:lastPrinted>2000-11-20T01:52:36Z</cp:lastPrinted>
  <dcterms:created xsi:type="dcterms:W3CDTF">2000-10-27T12:50:45Z</dcterms:created>
  <dcterms:modified xsi:type="dcterms:W3CDTF">2014-09-05T06:46:41Z</dcterms:modified>
</cp:coreProperties>
</file>