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90" yWindow="-15" windowWidth="7680" windowHeight="7320" tabRatio="601"/>
  </bookViews>
  <sheets>
    <sheet name="BALANCE SHEET" sheetId="14" r:id="rId1"/>
    <sheet name="Sheet4" sheetId="32" r:id="rId2"/>
    <sheet name="Sheet2" sheetId="31" r:id="rId3"/>
    <sheet name="Sheet3" sheetId="26" r:id="rId4"/>
    <sheet name="agaupdates" sheetId="27" r:id="rId5"/>
    <sheet name="REGIONS" sheetId="28" r:id="rId6"/>
  </sheets>
  <definedNames>
    <definedName name="agaupdate">agaupdates!$A$2:$E$18</definedName>
    <definedName name="CALCIE">#REF!</definedName>
    <definedName name="condec">'BALANCE SHEET'!#REF!</definedName>
    <definedName name="confeb">'BALANCE SHEET'!#REF!</definedName>
    <definedName name="conjan">'BALANCE SHEET'!#REF!</definedName>
    <definedName name="conmar">'BALANCE SHEET'!$E$9</definedName>
    <definedName name="connov">'BALANCE SHEET'!#REF!</definedName>
    <definedName name="CONSESC">'BALANCE SHEET'!$C$9</definedName>
    <definedName name="CONSUMPTIONCOMM">#REF!</definedName>
    <definedName name="CONSUMPTIONDATA">#REF!</definedName>
    <definedName name="CONSUMPTIONELECTRIC">#REF!</definedName>
    <definedName name="CONSUMPTIONINDUST">#REF!</definedName>
    <definedName name="CONSUMPTIONRES">#REF!</definedName>
    <definedName name="DWNLDRNG">#REF!</definedName>
    <definedName name="iedec">'BALANCE SHEET'!#REF!</definedName>
    <definedName name="iefeb">'BALANCE SHEET'!#REF!</definedName>
    <definedName name="iejan">'BALANCE SHEET'!#REF!</definedName>
    <definedName name="iemar">'BALANCE SHEET'!$E$6</definedName>
    <definedName name="ienov">'BALANCE SHEET'!#REF!</definedName>
    <definedName name="importexportdata">#REF!</definedName>
    <definedName name="injwthdata">#REF!</definedName>
    <definedName name="INJWTHMETHOD">#REF!</definedName>
    <definedName name="NAME3">#REF!</definedName>
    <definedName name="names1">#REF!</definedName>
    <definedName name="NAMES4">#REF!</definedName>
    <definedName name="_xlnm.Print_Area" localSheetId="0">'BALANCE SHEET'!$A$1:$N$195</definedName>
    <definedName name="_xlnm.Print_Titles" localSheetId="0">'BALANCE SHEET'!$1:$12</definedName>
    <definedName name="PRODUCTIONDATA">#REF!</definedName>
    <definedName name="PROESC">'BALANCE SHEET'!$C$5</definedName>
    <definedName name="REGIONLIST">REGIONS!$A$4:$B$77</definedName>
    <definedName name="SCENARIO">#REF!</definedName>
    <definedName name="STATES">Sheet3!$A$1:$B$49</definedName>
    <definedName name="STORAGEDATA">#REF!</definedName>
    <definedName name="SUPPLEMENTALDATA">#REF!</definedName>
    <definedName name="Z_64EF93EE_8448_11D2_AFE3_00104B021966_.wvu.PrintArea" localSheetId="0" hidden="1">'BALANCE SHEET'!$A$13:$N$138</definedName>
    <definedName name="Z_64EF93EE_8448_11D2_AFE3_00104B021966_.wvu.PrintTitles" localSheetId="0" hidden="1">'BALANCE SHEET'!$1:$12</definedName>
    <definedName name="Z_64EF93EE_8448_11D2_AFE3_00104B021966_.wvu.Rows" localSheetId="0" hidden="1">'BALANCE SHEET'!$42:$54</definedName>
  </definedNames>
  <calcPr calcId="0" calcMode="manual" fullCalcOnLoad="1" calcCompleted="0" calcOnSave="0"/>
</workbook>
</file>

<file path=xl/calcChain.xml><?xml version="1.0" encoding="utf-8"?>
<calcChain xmlns="http://schemas.openxmlformats.org/spreadsheetml/2006/main">
  <c r="B4" i="27" l="1"/>
  <c r="C4" i="27"/>
  <c r="D4" i="27"/>
  <c r="E4" i="27"/>
  <c r="B5" i="27"/>
  <c r="C5" i="27"/>
  <c r="D5" i="27"/>
  <c r="E5" i="27"/>
  <c r="B6" i="27"/>
  <c r="C6" i="27"/>
  <c r="D6" i="27"/>
  <c r="E6" i="27"/>
  <c r="B7" i="27"/>
  <c r="C7" i="27"/>
  <c r="D7" i="27"/>
  <c r="E7" i="27"/>
  <c r="B8" i="27"/>
  <c r="C8" i="27"/>
  <c r="D8" i="27"/>
  <c r="E8" i="27"/>
  <c r="B9" i="27"/>
  <c r="C9" i="27"/>
  <c r="D9" i="27"/>
  <c r="E9" i="27"/>
  <c r="B10" i="27"/>
  <c r="C10" i="27"/>
  <c r="D10" i="27"/>
  <c r="E10" i="27"/>
  <c r="C9" i="14"/>
  <c r="D9" i="14"/>
  <c r="E9" i="14"/>
  <c r="F9" i="14"/>
  <c r="G9" i="14"/>
  <c r="H9" i="14"/>
  <c r="I9" i="14"/>
  <c r="J9" i="14"/>
  <c r="K9" i="14"/>
  <c r="L9" i="14"/>
  <c r="M9" i="14"/>
  <c r="N9" i="14"/>
  <c r="S13" i="14"/>
  <c r="T13" i="14"/>
  <c r="U13" i="14"/>
  <c r="S14" i="14"/>
  <c r="T14" i="14"/>
  <c r="U14" i="14"/>
  <c r="S15" i="14"/>
  <c r="T15" i="14"/>
  <c r="U15" i="14"/>
  <c r="S16" i="14"/>
  <c r="T16" i="14"/>
  <c r="U16" i="14"/>
  <c r="S17" i="14"/>
  <c r="T17" i="14"/>
  <c r="U17" i="14"/>
  <c r="S18" i="14"/>
  <c r="T18" i="14"/>
  <c r="U18" i="14"/>
  <c r="L19" i="14"/>
  <c r="M19" i="14"/>
  <c r="N19" i="14"/>
  <c r="S19" i="14"/>
  <c r="T19" i="14"/>
  <c r="U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S20" i="14"/>
  <c r="T20" i="14"/>
  <c r="U20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S23" i="14"/>
  <c r="T23" i="14"/>
  <c r="U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S24" i="14"/>
  <c r="T24" i="14"/>
  <c r="U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S25" i="14"/>
  <c r="T25" i="14"/>
  <c r="U25" i="14"/>
  <c r="S28" i="14"/>
  <c r="T28" i="14"/>
  <c r="U28" i="14"/>
  <c r="S29" i="14"/>
  <c r="T29" i="14"/>
  <c r="U29" i="14"/>
  <c r="S30" i="14"/>
  <c r="T30" i="14"/>
  <c r="U30" i="14"/>
  <c r="S31" i="14"/>
  <c r="T31" i="14"/>
  <c r="U31" i="14"/>
  <c r="S32" i="14"/>
  <c r="T32" i="14"/>
  <c r="U32" i="14"/>
  <c r="S33" i="14"/>
  <c r="T33" i="14"/>
  <c r="U33" i="14"/>
  <c r="L34" i="14"/>
  <c r="M34" i="14"/>
  <c r="N34" i="14"/>
  <c r="S34" i="14"/>
  <c r="T34" i="14"/>
  <c r="U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S35" i="14"/>
  <c r="T35" i="14"/>
  <c r="U35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S38" i="14"/>
  <c r="T38" i="14"/>
  <c r="U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S39" i="14"/>
  <c r="T39" i="14"/>
  <c r="U39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S40" i="14"/>
  <c r="T40" i="14"/>
  <c r="U40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S42" i="14"/>
  <c r="T42" i="14"/>
  <c r="U42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S43" i="14"/>
  <c r="T43" i="14"/>
  <c r="U43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S44" i="14"/>
  <c r="T44" i="14"/>
  <c r="U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S45" i="14"/>
  <c r="T45" i="14"/>
  <c r="U45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S46" i="14"/>
  <c r="T46" i="14"/>
  <c r="U46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S47" i="14"/>
  <c r="T47" i="14"/>
  <c r="U47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S48" i="14"/>
  <c r="T48" i="14"/>
  <c r="U48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S51" i="14"/>
  <c r="T51" i="14"/>
  <c r="U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S52" i="14"/>
  <c r="T52" i="14"/>
  <c r="U52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S53" i="14"/>
  <c r="T53" i="14"/>
  <c r="U53" i="14"/>
  <c r="S56" i="14"/>
  <c r="T56" i="14"/>
  <c r="U56" i="14"/>
  <c r="S57" i="14"/>
  <c r="T57" i="14"/>
  <c r="U57" i="14"/>
  <c r="S58" i="14"/>
  <c r="T58" i="14"/>
  <c r="U58" i="14"/>
  <c r="S59" i="14"/>
  <c r="T59" i="14"/>
  <c r="U59" i="14"/>
  <c r="S60" i="14"/>
  <c r="T60" i="14"/>
  <c r="U60" i="14"/>
  <c r="S61" i="14"/>
  <c r="T61" i="14"/>
  <c r="U61" i="14"/>
  <c r="S62" i="14"/>
  <c r="T62" i="14"/>
  <c r="U62" i="14"/>
  <c r="G63" i="14"/>
  <c r="H63" i="14"/>
  <c r="I63" i="14"/>
  <c r="J63" i="14"/>
  <c r="K63" i="14"/>
  <c r="L63" i="14"/>
  <c r="M63" i="14"/>
  <c r="N63" i="14"/>
  <c r="S63" i="14"/>
  <c r="T63" i="14"/>
  <c r="U63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S66" i="14"/>
  <c r="T66" i="14"/>
  <c r="U66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S67" i="14"/>
  <c r="T67" i="14"/>
  <c r="U67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S68" i="14"/>
  <c r="T68" i="14"/>
  <c r="U68" i="14"/>
  <c r="S70" i="14"/>
  <c r="T70" i="14"/>
  <c r="U70" i="14"/>
  <c r="S71" i="14"/>
  <c r="T71" i="14"/>
  <c r="U71" i="14"/>
  <c r="S72" i="14"/>
  <c r="T72" i="14"/>
  <c r="U72" i="14"/>
  <c r="S73" i="14"/>
  <c r="T73" i="14"/>
  <c r="U73" i="14"/>
  <c r="S74" i="14"/>
  <c r="T74" i="14"/>
  <c r="U74" i="14"/>
  <c r="S75" i="14"/>
  <c r="T75" i="14"/>
  <c r="U75" i="14"/>
  <c r="S76" i="14"/>
  <c r="T76" i="14"/>
  <c r="U76" i="14"/>
  <c r="G77" i="14"/>
  <c r="H77" i="14"/>
  <c r="I77" i="14"/>
  <c r="J77" i="14"/>
  <c r="K77" i="14"/>
  <c r="L77" i="14"/>
  <c r="M77" i="14"/>
  <c r="N77" i="14"/>
  <c r="S77" i="14"/>
  <c r="T77" i="14"/>
  <c r="U77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S80" i="14"/>
  <c r="T80" i="14"/>
  <c r="U80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S81" i="14"/>
  <c r="T81" i="14"/>
  <c r="U81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S82" i="14"/>
  <c r="T82" i="14"/>
  <c r="U82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S84" i="14"/>
  <c r="T84" i="14"/>
  <c r="U84" i="14"/>
  <c r="V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S85" i="14"/>
  <c r="T85" i="14"/>
  <c r="U85" i="14"/>
  <c r="V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S86" i="14"/>
  <c r="T86" i="14"/>
  <c r="U86" i="14"/>
  <c r="V86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S87" i="14"/>
  <c r="T87" i="14"/>
  <c r="U87" i="14"/>
  <c r="V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S88" i="14"/>
  <c r="T88" i="14"/>
  <c r="U88" i="14"/>
  <c r="V8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S89" i="14"/>
  <c r="T89" i="14"/>
  <c r="U89" i="14"/>
  <c r="V89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S90" i="14"/>
  <c r="T90" i="14"/>
  <c r="U90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S91" i="14"/>
  <c r="T91" i="14"/>
  <c r="U91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S94" i="14"/>
  <c r="T94" i="14"/>
  <c r="U94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S95" i="14"/>
  <c r="T95" i="14"/>
  <c r="U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S96" i="14"/>
  <c r="T96" i="14"/>
  <c r="U96" i="14"/>
  <c r="S98" i="14"/>
  <c r="T98" i="14"/>
  <c r="U98" i="14"/>
  <c r="S99" i="14"/>
  <c r="T99" i="14"/>
  <c r="U99" i="14"/>
  <c r="S100" i="14"/>
  <c r="T100" i="14"/>
  <c r="U100" i="14"/>
  <c r="S101" i="14"/>
  <c r="T101" i="14"/>
  <c r="U101" i="14"/>
  <c r="S102" i="14"/>
  <c r="T102" i="14"/>
  <c r="U102" i="14"/>
  <c r="L104" i="14"/>
  <c r="M104" i="14"/>
  <c r="N104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S108" i="14"/>
  <c r="T108" i="14"/>
  <c r="U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S109" i="14"/>
  <c r="T109" i="14"/>
  <c r="U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S110" i="14"/>
  <c r="T110" i="14"/>
  <c r="U110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S112" i="14"/>
  <c r="T112" i="14"/>
  <c r="U112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S113" i="14"/>
  <c r="T113" i="14"/>
  <c r="U113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S114" i="14"/>
  <c r="T114" i="14"/>
  <c r="U114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S115" i="14"/>
  <c r="T115" i="14"/>
  <c r="U115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S116" i="14"/>
  <c r="T116" i="14"/>
  <c r="U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S122" i="14"/>
  <c r="T122" i="14"/>
  <c r="U122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S123" i="14"/>
  <c r="T123" i="14"/>
  <c r="U123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S124" i="14"/>
  <c r="T124" i="14"/>
  <c r="U124" i="14"/>
  <c r="D126" i="14"/>
  <c r="E126" i="14"/>
  <c r="F126" i="14"/>
  <c r="G126" i="14"/>
  <c r="H126" i="14"/>
  <c r="I126" i="14"/>
  <c r="J126" i="14"/>
  <c r="K126" i="14"/>
  <c r="L126" i="14"/>
  <c r="M126" i="14"/>
  <c r="N126" i="14"/>
  <c r="S126" i="14"/>
  <c r="T126" i="14"/>
  <c r="U126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S127" i="14"/>
  <c r="T127" i="14"/>
  <c r="U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S128" i="14"/>
  <c r="T128" i="14"/>
  <c r="U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S129" i="14"/>
  <c r="T129" i="14"/>
  <c r="U129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S130" i="14"/>
  <c r="T130" i="14"/>
  <c r="U130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S131" i="14"/>
  <c r="T131" i="14"/>
  <c r="U131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S132" i="14"/>
  <c r="T132" i="14"/>
  <c r="U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S136" i="14"/>
  <c r="T136" i="14"/>
  <c r="U136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S137" i="14"/>
  <c r="T137" i="14"/>
  <c r="U137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S138" i="14"/>
  <c r="T138" i="14"/>
  <c r="U138" i="14"/>
  <c r="S141" i="14"/>
  <c r="T141" i="14"/>
  <c r="U141" i="14"/>
  <c r="S142" i="14"/>
  <c r="T142" i="14"/>
  <c r="U142" i="14"/>
  <c r="S143" i="14"/>
  <c r="T143" i="14"/>
  <c r="U143" i="14"/>
  <c r="S144" i="14"/>
  <c r="T144" i="14"/>
  <c r="U144" i="14"/>
  <c r="S145" i="14"/>
  <c r="T145" i="14"/>
  <c r="U145" i="14"/>
  <c r="L147" i="14"/>
  <c r="M147" i="14"/>
  <c r="N147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S151" i="14"/>
  <c r="T151" i="14"/>
  <c r="U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S152" i="14"/>
  <c r="T152" i="14"/>
  <c r="U152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S153" i="14"/>
  <c r="T153" i="14"/>
  <c r="U153" i="14"/>
  <c r="S155" i="14"/>
  <c r="T155" i="14"/>
  <c r="U155" i="14"/>
  <c r="S156" i="14"/>
  <c r="T156" i="14"/>
  <c r="U156" i="14"/>
  <c r="S157" i="14"/>
  <c r="T157" i="14"/>
  <c r="U157" i="14"/>
  <c r="S158" i="14"/>
  <c r="T158" i="14"/>
  <c r="U158" i="14"/>
  <c r="S159" i="14"/>
  <c r="T159" i="14"/>
  <c r="U159" i="14"/>
  <c r="L161" i="14"/>
  <c r="M161" i="14"/>
  <c r="N161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S165" i="14"/>
  <c r="T165" i="14"/>
  <c r="U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S166" i="14"/>
  <c r="T166" i="14"/>
  <c r="U166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S167" i="14"/>
  <c r="T167" i="14"/>
  <c r="U167" i="14"/>
  <c r="S169" i="14"/>
  <c r="T169" i="14"/>
  <c r="U169" i="14"/>
  <c r="S170" i="14"/>
  <c r="T170" i="14"/>
  <c r="U170" i="14"/>
  <c r="S171" i="14"/>
  <c r="T171" i="14"/>
  <c r="U171" i="14"/>
  <c r="S172" i="14"/>
  <c r="T172" i="14"/>
  <c r="U172" i="14"/>
  <c r="S173" i="14"/>
  <c r="T173" i="14"/>
  <c r="U173" i="14"/>
  <c r="L175" i="14"/>
  <c r="M175" i="14"/>
  <c r="N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S179" i="14"/>
  <c r="T179" i="14"/>
  <c r="U179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S180" i="14"/>
  <c r="T180" i="14"/>
  <c r="U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S181" i="14"/>
  <c r="T181" i="14"/>
  <c r="U181" i="14"/>
  <c r="S183" i="14"/>
  <c r="T183" i="14"/>
  <c r="U183" i="14"/>
  <c r="S184" i="14"/>
  <c r="T184" i="14"/>
  <c r="U184" i="14"/>
  <c r="S185" i="14"/>
  <c r="T185" i="14"/>
  <c r="U185" i="14"/>
  <c r="S186" i="14"/>
  <c r="T186" i="14"/>
  <c r="U186" i="14"/>
  <c r="S187" i="14"/>
  <c r="T187" i="14"/>
  <c r="U187" i="14"/>
  <c r="L189" i="14"/>
  <c r="M189" i="14"/>
  <c r="N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S193" i="14"/>
  <c r="T193" i="14"/>
  <c r="U193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S194" i="14"/>
  <c r="T194" i="14"/>
  <c r="U194" i="14"/>
  <c r="C195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S195" i="14"/>
  <c r="T195" i="14"/>
  <c r="U195" i="14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C9" i="32"/>
  <c r="D9" i="32"/>
  <c r="E9" i="32"/>
  <c r="F9" i="32"/>
  <c r="G9" i="32"/>
  <c r="H9" i="32"/>
  <c r="I9" i="32"/>
  <c r="J9" i="32"/>
  <c r="K9" i="32"/>
  <c r="L9" i="32"/>
  <c r="M9" i="32"/>
  <c r="N9" i="32"/>
  <c r="S13" i="32"/>
  <c r="T13" i="32"/>
  <c r="U13" i="32"/>
  <c r="S14" i="32"/>
  <c r="T14" i="32"/>
  <c r="U14" i="32"/>
  <c r="S15" i="32"/>
  <c r="T15" i="32"/>
  <c r="U15" i="32"/>
  <c r="S16" i="32"/>
  <c r="T16" i="32"/>
  <c r="U16" i="32"/>
  <c r="S17" i="32"/>
  <c r="T17" i="32"/>
  <c r="U17" i="32"/>
  <c r="S18" i="32"/>
  <c r="T18" i="32"/>
  <c r="U18" i="32"/>
  <c r="L19" i="32"/>
  <c r="M19" i="32"/>
  <c r="N19" i="32"/>
  <c r="S19" i="32"/>
  <c r="T19" i="32"/>
  <c r="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S20" i="32"/>
  <c r="T20" i="32"/>
  <c r="U20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S22" i="32"/>
  <c r="T22" i="32"/>
  <c r="U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S23" i="32"/>
  <c r="T23" i="32"/>
  <c r="U23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S24" i="32"/>
  <c r="T24" i="32"/>
  <c r="U24" i="32"/>
  <c r="S27" i="32"/>
  <c r="T27" i="32"/>
  <c r="U27" i="32"/>
  <c r="S28" i="32"/>
  <c r="T28" i="32"/>
  <c r="U28" i="32"/>
  <c r="S29" i="32"/>
  <c r="T29" i="32"/>
  <c r="U29" i="32"/>
  <c r="S30" i="32"/>
  <c r="T30" i="32"/>
  <c r="U30" i="32"/>
  <c r="S31" i="32"/>
  <c r="T31" i="32"/>
  <c r="U31" i="32"/>
  <c r="S32" i="32"/>
  <c r="T32" i="32"/>
  <c r="U32" i="32"/>
  <c r="L33" i="32"/>
  <c r="M33" i="32"/>
  <c r="N33" i="32"/>
  <c r="S33" i="32"/>
  <c r="T33" i="32"/>
  <c r="U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S34" i="32"/>
  <c r="T34" i="32"/>
  <c r="U34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S36" i="32"/>
  <c r="T36" i="32"/>
  <c r="U36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S37" i="32"/>
  <c r="T37" i="32"/>
  <c r="U37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S38" i="32"/>
  <c r="T38" i="32"/>
  <c r="U38" i="32"/>
  <c r="S40" i="32"/>
  <c r="T40" i="32"/>
  <c r="U40" i="32"/>
  <c r="S41" i="32"/>
  <c r="T41" i="32"/>
  <c r="U41" i="32"/>
  <c r="S42" i="32"/>
  <c r="T42" i="32"/>
  <c r="U42" i="32"/>
  <c r="S43" i="32"/>
  <c r="T43" i="32"/>
  <c r="U43" i="32"/>
  <c r="S44" i="32"/>
  <c r="T44" i="32"/>
  <c r="U44" i="32"/>
  <c r="S45" i="32"/>
  <c r="T45" i="32"/>
  <c r="U45" i="32"/>
  <c r="F46" i="32"/>
  <c r="G46" i="32"/>
  <c r="H46" i="32"/>
  <c r="I46" i="32"/>
  <c r="J46" i="32"/>
  <c r="K46" i="32"/>
  <c r="L46" i="32"/>
  <c r="M46" i="32"/>
  <c r="N46" i="32"/>
  <c r="S46" i="32"/>
  <c r="T46" i="32"/>
  <c r="U46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S49" i="32"/>
  <c r="T49" i="32"/>
  <c r="U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S50" i="32"/>
  <c r="T50" i="32"/>
  <c r="U50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S51" i="32"/>
  <c r="T51" i="32"/>
  <c r="U51" i="32"/>
  <c r="S54" i="32"/>
  <c r="T54" i="32"/>
  <c r="U54" i="32"/>
  <c r="S55" i="32"/>
  <c r="T55" i="32"/>
  <c r="U55" i="32"/>
  <c r="S56" i="32"/>
  <c r="T56" i="32"/>
  <c r="U56" i="32"/>
  <c r="S57" i="32"/>
  <c r="T57" i="32"/>
  <c r="U57" i="32"/>
  <c r="S58" i="32"/>
  <c r="T58" i="32"/>
  <c r="U58" i="32"/>
  <c r="S59" i="32"/>
  <c r="T59" i="32"/>
  <c r="U59" i="32"/>
  <c r="S60" i="32"/>
  <c r="T60" i="32"/>
  <c r="U60" i="32"/>
  <c r="G61" i="32"/>
  <c r="H61" i="32"/>
  <c r="I61" i="32"/>
  <c r="J61" i="32"/>
  <c r="K61" i="32"/>
  <c r="L61" i="32"/>
  <c r="M61" i="32"/>
  <c r="N61" i="32"/>
  <c r="S61" i="32"/>
  <c r="T61" i="32"/>
  <c r="U61" i="32"/>
  <c r="C63" i="32"/>
  <c r="D63" i="32"/>
  <c r="E63" i="32"/>
  <c r="F63" i="32"/>
  <c r="G63" i="32"/>
  <c r="H63" i="32"/>
  <c r="I63" i="32"/>
  <c r="J63" i="32"/>
  <c r="K63" i="32"/>
  <c r="L63" i="32"/>
  <c r="M63" i="32"/>
  <c r="N63" i="32"/>
  <c r="S63" i="32"/>
  <c r="T63" i="32"/>
  <c r="U63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S64" i="32"/>
  <c r="T64" i="32"/>
  <c r="U64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S65" i="32"/>
  <c r="T65" i="32"/>
  <c r="U65" i="32"/>
  <c r="S67" i="32"/>
  <c r="T67" i="32"/>
  <c r="U67" i="32"/>
  <c r="S68" i="32"/>
  <c r="T68" i="32"/>
  <c r="U68" i="32"/>
  <c r="S69" i="32"/>
  <c r="T69" i="32"/>
  <c r="U69" i="32"/>
  <c r="S70" i="32"/>
  <c r="T70" i="32"/>
  <c r="U70" i="32"/>
  <c r="S71" i="32"/>
  <c r="T71" i="32"/>
  <c r="U71" i="32"/>
  <c r="S72" i="32"/>
  <c r="T72" i="32"/>
  <c r="U72" i="32"/>
  <c r="S73" i="32"/>
  <c r="T73" i="32"/>
  <c r="U73" i="32"/>
  <c r="G74" i="32"/>
  <c r="H74" i="32"/>
  <c r="I74" i="32"/>
  <c r="J74" i="32"/>
  <c r="K74" i="32"/>
  <c r="L74" i="32"/>
  <c r="M74" i="32"/>
  <c r="N74" i="32"/>
  <c r="S74" i="32"/>
  <c r="T74" i="32"/>
  <c r="U74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S76" i="32"/>
  <c r="T76" i="32"/>
  <c r="U76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S77" i="32"/>
  <c r="T77" i="32"/>
  <c r="U77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S78" i="32"/>
  <c r="T78" i="32"/>
  <c r="U78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S80" i="32"/>
  <c r="T80" i="32"/>
  <c r="U80" i="32"/>
  <c r="V80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S81" i="32"/>
  <c r="T81" i="32"/>
  <c r="U81" i="32"/>
  <c r="V81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S82" i="32"/>
  <c r="T82" i="32"/>
  <c r="U82" i="32"/>
  <c r="V82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S83" i="32"/>
  <c r="T83" i="32"/>
  <c r="U83" i="32"/>
  <c r="V83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S84" i="32"/>
  <c r="T84" i="32"/>
  <c r="U84" i="32"/>
  <c r="V84" i="32"/>
  <c r="C85" i="32"/>
  <c r="D85" i="32"/>
  <c r="E85" i="32"/>
  <c r="F85" i="32"/>
  <c r="G85" i="32"/>
  <c r="H85" i="32"/>
  <c r="I85" i="32"/>
  <c r="J85" i="32"/>
  <c r="K85" i="32"/>
  <c r="L85" i="32"/>
  <c r="M85" i="32"/>
  <c r="N85" i="32"/>
  <c r="S85" i="32"/>
  <c r="T85" i="32"/>
  <c r="U85" i="32"/>
  <c r="V85" i="32"/>
  <c r="C86" i="32"/>
  <c r="D86" i="32"/>
  <c r="E86" i="32"/>
  <c r="F86" i="32"/>
  <c r="G86" i="32"/>
  <c r="H86" i="32"/>
  <c r="I86" i="32"/>
  <c r="J86" i="32"/>
  <c r="K86" i="32"/>
  <c r="L86" i="32"/>
  <c r="M86" i="32"/>
  <c r="N86" i="32"/>
  <c r="S86" i="32"/>
  <c r="T86" i="32"/>
  <c r="U86" i="32"/>
  <c r="C87" i="32"/>
  <c r="D87" i="32"/>
  <c r="E87" i="32"/>
  <c r="F87" i="32"/>
  <c r="G87" i="32"/>
  <c r="H87" i="32"/>
  <c r="I87" i="32"/>
  <c r="J87" i="32"/>
  <c r="K87" i="32"/>
  <c r="L87" i="32"/>
  <c r="M87" i="32"/>
  <c r="N87" i="32"/>
  <c r="S87" i="32"/>
  <c r="T87" i="32"/>
  <c r="U87" i="32"/>
  <c r="C89" i="32"/>
  <c r="D89" i="32"/>
  <c r="E89" i="32"/>
  <c r="F89" i="32"/>
  <c r="G89" i="32"/>
  <c r="H89" i="32"/>
  <c r="I89" i="32"/>
  <c r="J89" i="32"/>
  <c r="K89" i="32"/>
  <c r="L89" i="32"/>
  <c r="M89" i="32"/>
  <c r="N89" i="32"/>
  <c r="S89" i="32"/>
  <c r="T89" i="32"/>
  <c r="U89" i="32"/>
  <c r="C90" i="32"/>
  <c r="D90" i="32"/>
  <c r="E90" i="32"/>
  <c r="F90" i="32"/>
  <c r="G90" i="32"/>
  <c r="H90" i="32"/>
  <c r="I90" i="32"/>
  <c r="J90" i="32"/>
  <c r="K90" i="32"/>
  <c r="L90" i="32"/>
  <c r="M90" i="32"/>
  <c r="N90" i="32"/>
  <c r="S90" i="32"/>
  <c r="T90" i="32"/>
  <c r="U90" i="32"/>
  <c r="C91" i="32"/>
  <c r="D91" i="32"/>
  <c r="E91" i="32"/>
  <c r="F91" i="32"/>
  <c r="G91" i="32"/>
  <c r="H91" i="32"/>
  <c r="I91" i="32"/>
  <c r="J91" i="32"/>
  <c r="K91" i="32"/>
  <c r="L91" i="32"/>
  <c r="M91" i="32"/>
  <c r="N91" i="32"/>
  <c r="S91" i="32"/>
  <c r="T91" i="32"/>
  <c r="U91" i="32"/>
  <c r="S93" i="32"/>
  <c r="T93" i="32"/>
  <c r="U93" i="32"/>
  <c r="S94" i="32"/>
  <c r="T94" i="32"/>
  <c r="U94" i="32"/>
  <c r="S95" i="32"/>
  <c r="T95" i="32"/>
  <c r="U95" i="32"/>
  <c r="S96" i="32"/>
  <c r="T96" i="32"/>
  <c r="U96" i="32"/>
  <c r="S97" i="32"/>
  <c r="T97" i="32"/>
  <c r="U97" i="32"/>
  <c r="L99" i="32"/>
  <c r="M99" i="32"/>
  <c r="N99" i="32"/>
  <c r="C100" i="32"/>
  <c r="D100" i="32"/>
  <c r="E100" i="32"/>
  <c r="F100" i="32"/>
  <c r="G100" i="32"/>
  <c r="H100" i="32"/>
  <c r="I100" i="32"/>
  <c r="J100" i="32"/>
  <c r="K100" i="32"/>
  <c r="L100" i="32"/>
  <c r="M100" i="32"/>
  <c r="N100" i="32"/>
  <c r="C102" i="32"/>
  <c r="D102" i="32"/>
  <c r="E102" i="32"/>
  <c r="F102" i="32"/>
  <c r="G102" i="32"/>
  <c r="H102" i="32"/>
  <c r="I102" i="32"/>
  <c r="J102" i="32"/>
  <c r="K102" i="32"/>
  <c r="L102" i="32"/>
  <c r="M102" i="32"/>
  <c r="N102" i="32"/>
  <c r="S102" i="32"/>
  <c r="T102" i="32"/>
  <c r="U102" i="32"/>
  <c r="C103" i="32"/>
  <c r="D103" i="32"/>
  <c r="E103" i="32"/>
  <c r="F103" i="32"/>
  <c r="G103" i="32"/>
  <c r="H103" i="32"/>
  <c r="I103" i="32"/>
  <c r="J103" i="32"/>
  <c r="K103" i="32"/>
  <c r="L103" i="32"/>
  <c r="M103" i="32"/>
  <c r="N103" i="32"/>
  <c r="S103" i="32"/>
  <c r="T103" i="32"/>
  <c r="U103" i="32"/>
  <c r="C104" i="32"/>
  <c r="D104" i="32"/>
  <c r="E104" i="32"/>
  <c r="F104" i="32"/>
  <c r="G104" i="32"/>
  <c r="H104" i="32"/>
  <c r="I104" i="32"/>
  <c r="J104" i="32"/>
  <c r="K104" i="32"/>
  <c r="L104" i="32"/>
  <c r="M104" i="32"/>
  <c r="N104" i="32"/>
  <c r="S104" i="32"/>
  <c r="T104" i="32"/>
  <c r="U104" i="32"/>
  <c r="C106" i="32"/>
  <c r="D106" i="32"/>
  <c r="E106" i="32"/>
  <c r="F106" i="32"/>
  <c r="G106" i="32"/>
  <c r="H106" i="32"/>
  <c r="I106" i="32"/>
  <c r="J106" i="32"/>
  <c r="K106" i="32"/>
  <c r="L106" i="32"/>
  <c r="M106" i="32"/>
  <c r="N106" i="32"/>
  <c r="S106" i="32"/>
  <c r="T106" i="32"/>
  <c r="U106" i="32"/>
  <c r="C107" i="32"/>
  <c r="D107" i="32"/>
  <c r="E107" i="32"/>
  <c r="F107" i="32"/>
  <c r="G107" i="32"/>
  <c r="H107" i="32"/>
  <c r="I107" i="32"/>
  <c r="J107" i="32"/>
  <c r="K107" i="32"/>
  <c r="L107" i="32"/>
  <c r="M107" i="32"/>
  <c r="N107" i="32"/>
  <c r="S107" i="32"/>
  <c r="T107" i="32"/>
  <c r="U107" i="32"/>
  <c r="C108" i="32"/>
  <c r="D108" i="32"/>
  <c r="E108" i="32"/>
  <c r="F108" i="32"/>
  <c r="G108" i="32"/>
  <c r="H108" i="32"/>
  <c r="I108" i="32"/>
  <c r="J108" i="32"/>
  <c r="K108" i="32"/>
  <c r="L108" i="32"/>
  <c r="M108" i="32"/>
  <c r="N108" i="32"/>
  <c r="S108" i="32"/>
  <c r="T108" i="32"/>
  <c r="U108" i="32"/>
  <c r="C109" i="32"/>
  <c r="D109" i="32"/>
  <c r="E109" i="32"/>
  <c r="F109" i="32"/>
  <c r="G109" i="32"/>
  <c r="H109" i="32"/>
  <c r="I109" i="32"/>
  <c r="J109" i="32"/>
  <c r="K109" i="32"/>
  <c r="L109" i="32"/>
  <c r="M109" i="32"/>
  <c r="N109" i="32"/>
  <c r="S109" i="32"/>
  <c r="T109" i="32"/>
  <c r="U109" i="32"/>
  <c r="C110" i="32"/>
  <c r="D110" i="32"/>
  <c r="E110" i="32"/>
  <c r="F110" i="32"/>
  <c r="G110" i="32"/>
  <c r="H110" i="32"/>
  <c r="I110" i="32"/>
  <c r="J110" i="32"/>
  <c r="K110" i="32"/>
  <c r="L110" i="32"/>
  <c r="M110" i="32"/>
  <c r="N110" i="32"/>
  <c r="S110" i="32"/>
  <c r="T110" i="32"/>
  <c r="U110" i="32"/>
  <c r="C111" i="32"/>
  <c r="D111" i="32"/>
  <c r="E111" i="32"/>
  <c r="F111" i="32"/>
  <c r="G111" i="32"/>
  <c r="H111" i="32"/>
  <c r="I111" i="32"/>
  <c r="J111" i="32"/>
  <c r="K111" i="32"/>
  <c r="L111" i="32"/>
  <c r="M111" i="32"/>
  <c r="N111" i="32"/>
  <c r="C112" i="32"/>
  <c r="D112" i="32"/>
  <c r="E112" i="32"/>
  <c r="F112" i="32"/>
  <c r="G112" i="32"/>
  <c r="H112" i="32"/>
  <c r="I112" i="32"/>
  <c r="J112" i="32"/>
  <c r="K112" i="32"/>
  <c r="L112" i="32"/>
  <c r="M112" i="32"/>
  <c r="N112" i="32"/>
  <c r="C113" i="32"/>
  <c r="D113" i="32"/>
  <c r="E113" i="32"/>
  <c r="F113" i="32"/>
  <c r="G113" i="32"/>
  <c r="H113" i="32"/>
  <c r="I113" i="32"/>
  <c r="J113" i="32"/>
  <c r="K113" i="32"/>
  <c r="L113" i="32"/>
  <c r="M113" i="32"/>
  <c r="N113" i="32"/>
  <c r="C115" i="32"/>
  <c r="D115" i="32"/>
  <c r="E115" i="32"/>
  <c r="F115" i="32"/>
  <c r="G115" i="32"/>
  <c r="H115" i="32"/>
  <c r="I115" i="32"/>
  <c r="J115" i="32"/>
  <c r="K115" i="32"/>
  <c r="L115" i="32"/>
  <c r="M115" i="32"/>
  <c r="N115" i="32"/>
  <c r="S115" i="32"/>
  <c r="T115" i="32"/>
  <c r="U115" i="32"/>
  <c r="C116" i="32"/>
  <c r="D116" i="32"/>
  <c r="E116" i="32"/>
  <c r="F116" i="32"/>
  <c r="G116" i="32"/>
  <c r="H116" i="32"/>
  <c r="I116" i="32"/>
  <c r="J116" i="32"/>
  <c r="K116" i="32"/>
  <c r="L116" i="32"/>
  <c r="M116" i="32"/>
  <c r="N116" i="32"/>
  <c r="S116" i="32"/>
  <c r="T116" i="32"/>
  <c r="U116" i="32"/>
  <c r="C117" i="32"/>
  <c r="D117" i="32"/>
  <c r="E117" i="32"/>
  <c r="F117" i="32"/>
  <c r="G117" i="32"/>
  <c r="H117" i="32"/>
  <c r="I117" i="32"/>
  <c r="J117" i="32"/>
  <c r="K117" i="32"/>
  <c r="L117" i="32"/>
  <c r="M117" i="32"/>
  <c r="N117" i="32"/>
  <c r="S117" i="32"/>
  <c r="T117" i="32"/>
  <c r="U117" i="32"/>
  <c r="D119" i="32"/>
  <c r="E119" i="32"/>
  <c r="F119" i="32"/>
  <c r="G119" i="32"/>
  <c r="H119" i="32"/>
  <c r="I119" i="32"/>
  <c r="J119" i="32"/>
  <c r="K119" i="32"/>
  <c r="L119" i="32"/>
  <c r="M119" i="32"/>
  <c r="N119" i="32"/>
  <c r="S119" i="32"/>
  <c r="T119" i="32"/>
  <c r="U119" i="32"/>
  <c r="C120" i="32"/>
  <c r="D120" i="32"/>
  <c r="E120" i="32"/>
  <c r="F120" i="32"/>
  <c r="G120" i="32"/>
  <c r="H120" i="32"/>
  <c r="I120" i="32"/>
  <c r="J120" i="32"/>
  <c r="K120" i="32"/>
  <c r="L120" i="32"/>
  <c r="M120" i="32"/>
  <c r="N120" i="32"/>
  <c r="S120" i="32"/>
  <c r="T120" i="32"/>
  <c r="U120" i="32"/>
  <c r="C121" i="32"/>
  <c r="D121" i="32"/>
  <c r="E121" i="32"/>
  <c r="F121" i="32"/>
  <c r="G121" i="32"/>
  <c r="H121" i="32"/>
  <c r="I121" i="32"/>
  <c r="J121" i="32"/>
  <c r="K121" i="32"/>
  <c r="L121" i="32"/>
  <c r="M121" i="32"/>
  <c r="N121" i="32"/>
  <c r="S121" i="32"/>
  <c r="T121" i="32"/>
  <c r="U121" i="32"/>
  <c r="C122" i="32"/>
  <c r="D122" i="32"/>
  <c r="E122" i="32"/>
  <c r="F122" i="32"/>
  <c r="G122" i="32"/>
  <c r="H122" i="32"/>
  <c r="I122" i="32"/>
  <c r="J122" i="32"/>
  <c r="K122" i="32"/>
  <c r="L122" i="32"/>
  <c r="M122" i="32"/>
  <c r="N122" i="32"/>
  <c r="S122" i="32"/>
  <c r="T122" i="32"/>
  <c r="U122" i="32"/>
  <c r="C123" i="32"/>
  <c r="D123" i="32"/>
  <c r="E123" i="32"/>
  <c r="F123" i="32"/>
  <c r="G123" i="32"/>
  <c r="H123" i="32"/>
  <c r="I123" i="32"/>
  <c r="J123" i="32"/>
  <c r="K123" i="32"/>
  <c r="L123" i="32"/>
  <c r="M123" i="32"/>
  <c r="N123" i="32"/>
  <c r="S123" i="32"/>
  <c r="T123" i="32"/>
  <c r="U123" i="32"/>
  <c r="C124" i="32"/>
  <c r="D124" i="32"/>
  <c r="E124" i="32"/>
  <c r="F124" i="32"/>
  <c r="G124" i="32"/>
  <c r="H124" i="32"/>
  <c r="I124" i="32"/>
  <c r="J124" i="32"/>
  <c r="K124" i="32"/>
  <c r="L124" i="32"/>
  <c r="M124" i="32"/>
  <c r="N124" i="32"/>
  <c r="S124" i="32"/>
  <c r="T124" i="32"/>
  <c r="U124" i="32"/>
  <c r="C125" i="32"/>
  <c r="D125" i="32"/>
  <c r="E125" i="32"/>
  <c r="F125" i="32"/>
  <c r="G125" i="32"/>
  <c r="H125" i="32"/>
  <c r="I125" i="32"/>
  <c r="J125" i="32"/>
  <c r="K125" i="32"/>
  <c r="L125" i="32"/>
  <c r="M125" i="32"/>
  <c r="N125" i="32"/>
  <c r="S125" i="32"/>
  <c r="T125" i="32"/>
  <c r="U125" i="32"/>
  <c r="C126" i="32"/>
  <c r="D126" i="32"/>
  <c r="E126" i="32"/>
  <c r="F126" i="32"/>
  <c r="G126" i="32"/>
  <c r="H126" i="32"/>
  <c r="I126" i="32"/>
  <c r="J126" i="32"/>
  <c r="K126" i="32"/>
  <c r="L126" i="32"/>
  <c r="M126" i="32"/>
  <c r="N126" i="32"/>
  <c r="C128" i="32"/>
  <c r="D128" i="32"/>
  <c r="E128" i="32"/>
  <c r="F128" i="32"/>
  <c r="G128" i="32"/>
  <c r="H128" i="32"/>
  <c r="I128" i="32"/>
  <c r="J128" i="32"/>
  <c r="K128" i="32"/>
  <c r="L128" i="32"/>
  <c r="M128" i="32"/>
  <c r="N128" i="32"/>
  <c r="S128" i="32"/>
  <c r="T128" i="32"/>
  <c r="U128" i="32"/>
  <c r="C129" i="32"/>
  <c r="D129" i="32"/>
  <c r="E129" i="32"/>
  <c r="F129" i="32"/>
  <c r="G129" i="32"/>
  <c r="H129" i="32"/>
  <c r="I129" i="32"/>
  <c r="J129" i="32"/>
  <c r="K129" i="32"/>
  <c r="L129" i="32"/>
  <c r="M129" i="32"/>
  <c r="N129" i="32"/>
  <c r="S129" i="32"/>
  <c r="T129" i="32"/>
  <c r="U129" i="32"/>
  <c r="C130" i="32"/>
  <c r="D130" i="32"/>
  <c r="E130" i="32"/>
  <c r="F130" i="32"/>
  <c r="G130" i="32"/>
  <c r="H130" i="32"/>
  <c r="I130" i="32"/>
  <c r="J130" i="32"/>
  <c r="K130" i="32"/>
  <c r="L130" i="32"/>
  <c r="M130" i="32"/>
  <c r="N130" i="32"/>
  <c r="S130" i="32"/>
  <c r="T130" i="32"/>
  <c r="U130" i="32"/>
  <c r="S133" i="32"/>
  <c r="T133" i="32"/>
  <c r="U133" i="32"/>
  <c r="S134" i="32"/>
  <c r="T134" i="32"/>
  <c r="U134" i="32"/>
  <c r="S135" i="32"/>
  <c r="T135" i="32"/>
  <c r="U135" i="32"/>
  <c r="S136" i="32"/>
  <c r="T136" i="32"/>
  <c r="U136" i="32"/>
  <c r="S137" i="32"/>
  <c r="T137" i="32"/>
  <c r="U137" i="32"/>
  <c r="L139" i="32"/>
  <c r="M139" i="32"/>
  <c r="N139" i="32"/>
  <c r="C140" i="32"/>
  <c r="D140" i="32"/>
  <c r="E140" i="32"/>
  <c r="F140" i="32"/>
  <c r="G140" i="32"/>
  <c r="H140" i="32"/>
  <c r="I140" i="32"/>
  <c r="J140" i="32"/>
  <c r="K140" i="32"/>
  <c r="L140" i="32"/>
  <c r="M140" i="32"/>
  <c r="N140" i="32"/>
  <c r="C142" i="32"/>
  <c r="D142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S142" i="32"/>
  <c r="T142" i="32"/>
  <c r="U142" i="32"/>
  <c r="C143" i="32"/>
  <c r="D143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S143" i="32"/>
  <c r="T143" i="32"/>
  <c r="U143" i="32"/>
  <c r="C144" i="32"/>
  <c r="D144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S144" i="32"/>
  <c r="T144" i="32"/>
  <c r="U144" i="32"/>
  <c r="S146" i="32"/>
  <c r="T146" i="32"/>
  <c r="U146" i="32"/>
  <c r="S147" i="32"/>
  <c r="T147" i="32"/>
  <c r="U147" i="32"/>
  <c r="S148" i="32"/>
  <c r="T148" i="32"/>
  <c r="U148" i="32"/>
  <c r="S149" i="32"/>
  <c r="T149" i="32"/>
  <c r="U149" i="32"/>
  <c r="S150" i="32"/>
  <c r="T150" i="32"/>
  <c r="U150" i="32"/>
  <c r="L152" i="32"/>
  <c r="M152" i="32"/>
  <c r="N152" i="32"/>
  <c r="C153" i="32"/>
  <c r="D153" i="32"/>
  <c r="E153" i="32"/>
  <c r="F153" i="32"/>
  <c r="G153" i="32"/>
  <c r="H153" i="32"/>
  <c r="I153" i="32"/>
  <c r="J153" i="32"/>
  <c r="K153" i="32"/>
  <c r="L153" i="32"/>
  <c r="M153" i="32"/>
  <c r="N153" i="32"/>
  <c r="C155" i="32"/>
  <c r="D155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S155" i="32"/>
  <c r="T155" i="32"/>
  <c r="U155" i="32"/>
  <c r="C156" i="32"/>
  <c r="D156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S156" i="32"/>
  <c r="T156" i="32"/>
  <c r="U156" i="32"/>
  <c r="C157" i="32"/>
  <c r="D157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S157" i="32"/>
  <c r="T157" i="32"/>
  <c r="U157" i="32"/>
  <c r="S159" i="32"/>
  <c r="T159" i="32"/>
  <c r="U159" i="32"/>
  <c r="S160" i="32"/>
  <c r="T160" i="32"/>
  <c r="U160" i="32"/>
  <c r="S161" i="32"/>
  <c r="T161" i="32"/>
  <c r="U161" i="32"/>
  <c r="S162" i="32"/>
  <c r="T162" i="32"/>
  <c r="U162" i="32"/>
  <c r="S163" i="32"/>
  <c r="T163" i="32"/>
  <c r="U163" i="32"/>
  <c r="L165" i="32"/>
  <c r="M165" i="32"/>
  <c r="N165" i="32"/>
  <c r="C166" i="32"/>
  <c r="D166" i="32"/>
  <c r="E166" i="32"/>
  <c r="F166" i="32"/>
  <c r="G166" i="32"/>
  <c r="H166" i="32"/>
  <c r="I166" i="32"/>
  <c r="J166" i="32"/>
  <c r="K166" i="32"/>
  <c r="L166" i="32"/>
  <c r="M166" i="32"/>
  <c r="N166" i="32"/>
  <c r="C168" i="32"/>
  <c r="D168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S168" i="32"/>
  <c r="T168" i="32"/>
  <c r="U168" i="32"/>
  <c r="C169" i="32"/>
  <c r="D169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S169" i="32"/>
  <c r="T169" i="32"/>
  <c r="U169" i="32"/>
  <c r="C170" i="32"/>
  <c r="D170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S170" i="32"/>
  <c r="T170" i="32"/>
  <c r="U170" i="32"/>
  <c r="S172" i="32"/>
  <c r="T172" i="32"/>
  <c r="U172" i="32"/>
  <c r="S173" i="32"/>
  <c r="T173" i="32"/>
  <c r="U173" i="32"/>
  <c r="S174" i="32"/>
  <c r="T174" i="32"/>
  <c r="U174" i="32"/>
  <c r="S175" i="32"/>
  <c r="T175" i="32"/>
  <c r="U175" i="32"/>
  <c r="S176" i="32"/>
  <c r="T176" i="32"/>
  <c r="U176" i="32"/>
  <c r="L178" i="32"/>
  <c r="M178" i="32"/>
  <c r="N178" i="32"/>
  <c r="C179" i="32"/>
  <c r="D179" i="32"/>
  <c r="E179" i="32"/>
  <c r="F179" i="32"/>
  <c r="G179" i="32"/>
  <c r="H179" i="32"/>
  <c r="I179" i="32"/>
  <c r="J179" i="32"/>
  <c r="K179" i="32"/>
  <c r="L179" i="32"/>
  <c r="M179" i="32"/>
  <c r="N179" i="32"/>
  <c r="C181" i="32"/>
  <c r="D181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S181" i="32"/>
  <c r="T181" i="32"/>
  <c r="U181" i="32"/>
  <c r="C182" i="32"/>
  <c r="D182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S182" i="32"/>
  <c r="T182" i="32"/>
  <c r="U182" i="32"/>
  <c r="C183" i="32"/>
  <c r="D183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S183" i="32"/>
  <c r="T183" i="32"/>
  <c r="U183" i="32"/>
</calcChain>
</file>

<file path=xl/sharedStrings.xml><?xml version="1.0" encoding="utf-8"?>
<sst xmlns="http://schemas.openxmlformats.org/spreadsheetml/2006/main" count="1039" uniqueCount="232">
  <si>
    <t>LAKES</t>
  </si>
  <si>
    <t>NORTHEAST</t>
  </si>
  <si>
    <t>GULFCOAST</t>
  </si>
  <si>
    <t>SOUTHEAST</t>
  </si>
  <si>
    <t>MOUNTAIN</t>
  </si>
  <si>
    <t>PACIFICNW</t>
  </si>
  <si>
    <t>SOUTHCENTRAL</t>
  </si>
  <si>
    <t>CALIFORNIA</t>
  </si>
  <si>
    <t xml:space="preserve"> </t>
  </si>
  <si>
    <t>JAN</t>
  </si>
  <si>
    <t>FEB</t>
  </si>
  <si>
    <t>MAR</t>
  </si>
  <si>
    <t>APR</t>
  </si>
  <si>
    <t>MAY</t>
  </si>
  <si>
    <t xml:space="preserve">JUN </t>
  </si>
  <si>
    <t>JUL</t>
  </si>
  <si>
    <t>AUG</t>
  </si>
  <si>
    <t>SEP</t>
  </si>
  <si>
    <t>OCT</t>
  </si>
  <si>
    <t>NOV</t>
  </si>
  <si>
    <t>DEC</t>
  </si>
  <si>
    <t>historical max</t>
  </si>
  <si>
    <t>avg</t>
  </si>
  <si>
    <t>min</t>
  </si>
  <si>
    <t>CONSUMPTION</t>
  </si>
  <si>
    <t>REGION</t>
  </si>
  <si>
    <t>ESCALATORS</t>
  </si>
  <si>
    <t>Fundamental</t>
  </si>
  <si>
    <t>Year</t>
  </si>
  <si>
    <t>Apr-Oct</t>
  </si>
  <si>
    <t>Nov-Mar</t>
  </si>
  <si>
    <t>01.DryProduction</t>
  </si>
  <si>
    <t>04.NetImp/Exp</t>
  </si>
  <si>
    <t>05.Supplemental</t>
  </si>
  <si>
    <t>07.WorkGas</t>
  </si>
  <si>
    <t>09.NetInj/With</t>
  </si>
  <si>
    <t>10.Cons.Actual</t>
  </si>
  <si>
    <t>11.Demand(DOE)</t>
  </si>
  <si>
    <t>12.BalanceItem</t>
  </si>
  <si>
    <t>13.DaysSupply</t>
  </si>
  <si>
    <t>(w/DemandActual)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</si>
  <si>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</si>
  <si>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</si>
  <si>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</si>
  <si>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</si>
  <si>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</si>
  <si>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</si>
  <si>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</si>
  <si>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</si>
  <si>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</si>
  <si>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</si>
  <si>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</si>
  <si>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</si>
  <si>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</si>
  <si>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</si>
  <si>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</si>
  <si>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</si>
  <si>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</si>
  <si>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</si>
  <si>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</si>
  <si>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</si>
  <si>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</si>
  <si>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</si>
  <si>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</si>
  <si>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</si>
  <si>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</si>
  <si>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</si>
  <si>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</si>
  <si>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</si>
  <si>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</si>
  <si>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</si>
  <si>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</si>
  <si>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</si>
  <si>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</si>
  <si>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</si>
  <si>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</si>
  <si>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</si>
  <si>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</si>
  <si>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</si>
  <si>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</si>
  <si>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</si>
  <si>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</si>
  <si>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</si>
  <si>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</si>
  <si>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</si>
  <si>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</si>
  <si>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</si>
  <si>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</si>
  <si>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</si>
  <si>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</si>
  <si>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</si>
  <si>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</si>
  <si>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</si>
  <si>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</si>
  <si>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</si>
  <si>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</si>
  <si>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</si>
  <si>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</si>
  <si>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</si>
  <si>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</si>
  <si>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</si>
  <si>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</si>
  <si>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</si>
  <si>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</si>
  <si>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</si>
  <si>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</si>
  <si>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</si>
  <si>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</si>
  <si>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</si>
  <si>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</si>
  <si>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</si>
  <si>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</si>
  <si>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</si>
  <si>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</si>
  <si>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</si>
  <si>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</si>
  <si>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</si>
  <si>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</si>
  <si>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</si>
  <si>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</si>
  <si>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</si>
  <si>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</si>
  <si>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</si>
  <si>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</si>
  <si>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</si>
  <si>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</si>
  <si>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</si>
  <si>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</si>
  <si>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</si>
  <si>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</si>
  <si>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</si>
  <si>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</si>
  <si>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</si>
  <si>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</si>
  <si>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</si>
  <si>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</si>
  <si>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</si>
  <si>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</si>
  <si>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</si>
  <si>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</si>
  <si>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</si>
  <si>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</si>
  <si>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</si>
  <si>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</si>
  <si>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</si>
  <si>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</si>
  <si>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</si>
  <si>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</si>
  <si>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</si>
  <si>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GULF COAST</t>
  </si>
  <si>
    <t>PACIFIC-NW</t>
  </si>
  <si>
    <t>SOUTH-CENTRAL</t>
  </si>
  <si>
    <t>Alabama</t>
  </si>
  <si>
    <t>Arkansas</t>
  </si>
  <si>
    <t>Arizona</t>
  </si>
  <si>
    <t>California</t>
  </si>
  <si>
    <t>Colorado</t>
  </si>
  <si>
    <t>Connecticut</t>
  </si>
  <si>
    <t>D.C.</t>
  </si>
  <si>
    <t>Delaware</t>
  </si>
  <si>
    <t>Florida</t>
  </si>
  <si>
    <t>Georgia</t>
  </si>
  <si>
    <t>Iowa</t>
  </si>
  <si>
    <t>Idaho</t>
  </si>
  <si>
    <t>Illinois</t>
  </si>
  <si>
    <t>Indiana</t>
  </si>
  <si>
    <t>Kentucky</t>
  </si>
  <si>
    <t>Kansas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</si>
  <si>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</si>
  <si>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</si>
  <si>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</si>
  <si>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</si>
  <si>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</si>
  <si>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</si>
  <si>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</si>
  <si>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</si>
  <si>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</si>
  <si>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</si>
  <si>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</si>
  <si>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</si>
  <si>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Mexico</t>
  </si>
  <si>
    <t>Nevada</t>
  </si>
  <si>
    <t>New Hampshire</t>
  </si>
  <si>
    <t>New Jersy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</si>
  <si>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</si>
  <si>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</si>
  <si>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</si>
  <si>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</si>
  <si>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</si>
  <si>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</si>
  <si>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</si>
  <si>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</si>
  <si>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</si>
  <si>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</si>
  <si>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</si>
  <si>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</si>
  <si>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</si>
  <si>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</si>
  <si>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</si>
  <si>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</si>
  <si>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West Virginia</t>
  </si>
  <si>
    <t>STATE</t>
  </si>
  <si>
    <t>producing</t>
  </si>
  <si>
    <t>west</t>
  </si>
  <si>
    <t>east</t>
  </si>
  <si>
    <t>old</t>
  </si>
  <si>
    <t>new</t>
  </si>
  <si>
    <t>CONSUMING REGION EAST</t>
  </si>
  <si>
    <t>EIA</t>
  </si>
  <si>
    <t>AGA</t>
  </si>
  <si>
    <t>Canada</t>
  </si>
  <si>
    <t>CONSUMPTIONRES</t>
  </si>
  <si>
    <t>CONSUMPTIONCOM</t>
  </si>
  <si>
    <t>CONSUMPTIONINDUST</t>
  </si>
  <si>
    <t>CONSUMPTIONELECTRIC</t>
  </si>
  <si>
    <t>ADJ</t>
  </si>
  <si>
    <t>ESCALATOR</t>
  </si>
  <si>
    <t>DERIVED</t>
  </si>
  <si>
    <t>DERIVED FROM</t>
  </si>
  <si>
    <t>INJWTH</t>
  </si>
  <si>
    <t>pira case</t>
  </si>
  <si>
    <t>RED=CALCULATED FROM ESCALATORS</t>
  </si>
  <si>
    <t>BLUE = DERIVED ALGERBRAICALLY</t>
  </si>
  <si>
    <t>BLACK = FROM DATA</t>
  </si>
  <si>
    <t>NORMAL CURVE</t>
  </si>
  <si>
    <t>ADJUSTMENT</t>
  </si>
  <si>
    <t>CONSUMPTION ESCALATOR</t>
  </si>
  <si>
    <t>PRODUCTION</t>
  </si>
  <si>
    <t>pira</t>
  </si>
  <si>
    <t>rbs0415a  impexp derived from calculators</t>
  </si>
  <si>
    <t>imp/exp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</si>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</sst>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_);_(* \(#,##0\);_(* &quot;-&quot;??_);_(@_)"/>
    <numFmt numFmtId="170" formatCode="0_);[Red]\(0\)"/>
    <numFmt numFmtId="171" formatCode="0.000"/>
  </numFmts>
  <fonts count="13" x14ac:knownFonts="1">
    <font>
      <sz val="10"/>
      <name val="Arial"/>
    </font>
    <font>
      <b/>
      <sz val="8"/>
      <name val="Arial"/>
      <family val="2"/>
    </font>
    <font>
      <b/>
      <sz val="7"/>
      <color indexed="8"/>
      <name val="Small Fonts"/>
      <family val="2"/>
    </font>
    <font>
      <b/>
      <sz val="7"/>
      <color indexed="8"/>
      <name val="Small Fonts"/>
    </font>
    <font>
      <sz val="7"/>
      <color indexed="8"/>
      <name val="Small Fonts"/>
      <family val="2"/>
    </font>
    <font>
      <b/>
      <sz val="7"/>
      <color indexed="10"/>
      <name val="Small Fonts"/>
      <family val="2"/>
    </font>
    <font>
      <sz val="7"/>
      <color indexed="8"/>
      <name val="Small Fonts"/>
    </font>
    <font>
      <sz val="8"/>
      <name val="Arial"/>
    </font>
    <font>
      <b/>
      <u/>
      <sz val="8"/>
      <name val="Arial"/>
      <family val="2"/>
    </font>
    <font>
      <sz val="10"/>
      <name val="Arial"/>
      <family val="2"/>
    </font>
    <font>
      <b/>
      <sz val="6"/>
      <color indexed="8"/>
      <name val="Small Fonts"/>
      <family val="2"/>
    </font>
    <font>
      <b/>
      <sz val="8"/>
      <color indexed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1" fillId="0" borderId="0" xfId="0" applyNumberFormat="1" applyFont="1"/>
    <xf numFmtId="1" fontId="1" fillId="0" borderId="0" xfId="0" applyNumberFormat="1" applyFont="1"/>
    <xf numFmtId="0" fontId="2" fillId="2" borderId="0" xfId="0" applyFont="1" applyFill="1" applyBorder="1" applyAlignment="1">
      <alignment horizontal="right" wrapText="1"/>
    </xf>
    <xf numFmtId="0" fontId="3" fillId="3" borderId="0" xfId="0" applyFont="1" applyFill="1" applyBorder="1"/>
    <xf numFmtId="0" fontId="1" fillId="0" borderId="0" xfId="0" applyFont="1"/>
    <xf numFmtId="0" fontId="1" fillId="0" borderId="0" xfId="0" quotePrefix="1" applyFont="1"/>
    <xf numFmtId="0" fontId="1" fillId="0" borderId="1" xfId="0" applyFont="1" applyBorder="1"/>
    <xf numFmtId="0" fontId="3" fillId="2" borderId="0" xfId="0" applyFont="1" applyFill="1" applyBorder="1" applyAlignment="1">
      <alignment horizontal="right" wrapText="1"/>
    </xf>
    <xf numFmtId="0" fontId="3" fillId="3" borderId="0" xfId="0" applyFont="1" applyFill="1" applyBorder="1" applyAlignment="1">
      <alignment horizontal="center"/>
    </xf>
    <xf numFmtId="2" fontId="1" fillId="0" borderId="2" xfId="0" applyNumberFormat="1" applyFont="1" applyBorder="1"/>
    <xf numFmtId="171" fontId="1" fillId="0" borderId="0" xfId="0" applyNumberFormat="1" applyFont="1"/>
    <xf numFmtId="0" fontId="4" fillId="3" borderId="0" xfId="0" applyFont="1" applyFill="1" applyBorder="1"/>
    <xf numFmtId="0" fontId="3" fillId="2" borderId="0" xfId="0" applyFont="1" applyFill="1" applyBorder="1" applyAlignment="1">
      <alignment horizontal="left" wrapText="1"/>
    </xf>
    <xf numFmtId="37" fontId="2" fillId="2" borderId="0" xfId="0" applyNumberFormat="1" applyFont="1" applyFill="1" applyBorder="1" applyAlignment="1">
      <alignment horizontal="right" wrapText="1"/>
    </xf>
    <xf numFmtId="0" fontId="2" fillId="3" borderId="0" xfId="0" applyFont="1" applyFill="1" applyBorder="1"/>
    <xf numFmtId="41" fontId="2" fillId="3" borderId="0" xfId="0" applyNumberFormat="1" applyFont="1" applyFill="1" applyBorder="1"/>
    <xf numFmtId="164" fontId="5" fillId="2" borderId="0" xfId="0" applyNumberFormat="1" applyFont="1" applyFill="1" applyBorder="1" applyAlignment="1">
      <alignment horizontal="right" wrapText="1"/>
    </xf>
    <xf numFmtId="41" fontId="5" fillId="3" borderId="0" xfId="0" applyNumberFormat="1" applyFont="1" applyFill="1" applyBorder="1"/>
    <xf numFmtId="41" fontId="2" fillId="2" borderId="0" xfId="0" applyNumberFormat="1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right" wrapText="1"/>
    </xf>
    <xf numFmtId="41" fontId="4" fillId="2" borderId="0" xfId="0" applyNumberFormat="1" applyFont="1" applyFill="1" applyBorder="1" applyAlignment="1">
      <alignment horizontal="right" wrapText="1"/>
    </xf>
    <xf numFmtId="41" fontId="4" fillId="3" borderId="0" xfId="0" applyNumberFormat="1" applyFont="1" applyFill="1" applyBorder="1"/>
    <xf numFmtId="0" fontId="0" fillId="0" borderId="0" xfId="0" quotePrefix="1"/>
    <xf numFmtId="3" fontId="1" fillId="0" borderId="0" xfId="0" applyNumberFormat="1" applyFont="1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170" fontId="2" fillId="2" borderId="0" xfId="0" applyNumberFormat="1" applyFont="1" applyFill="1" applyBorder="1" applyAlignment="1">
      <alignment horizontal="right" wrapText="1"/>
    </xf>
    <xf numFmtId="0" fontId="10" fillId="2" borderId="0" xfId="0" applyFont="1" applyFill="1" applyBorder="1" applyAlignment="1">
      <alignment horizontal="left" wrapText="1"/>
    </xf>
    <xf numFmtId="0" fontId="1" fillId="0" borderId="3" xfId="0" applyFont="1" applyBorder="1"/>
    <xf numFmtId="0" fontId="11" fillId="0" borderId="0" xfId="0" applyFont="1"/>
    <xf numFmtId="170" fontId="1" fillId="0" borderId="3" xfId="0" applyNumberFormat="1" applyFont="1" applyBorder="1"/>
    <xf numFmtId="170" fontId="1" fillId="0" borderId="0" xfId="0" applyNumberFormat="1" applyFont="1" applyBorder="1"/>
    <xf numFmtId="0" fontId="2" fillId="3" borderId="0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37" fontId="5" fillId="2" borderId="0" xfId="0" applyNumberFormat="1" applyFont="1" applyFill="1" applyBorder="1" applyAlignment="1">
      <alignment horizontal="right" wrapText="1"/>
    </xf>
    <xf numFmtId="170" fontId="12" fillId="2" borderId="0" xfId="0" applyNumberFormat="1" applyFont="1" applyFill="1" applyBorder="1" applyAlignment="1">
      <alignment horizontal="right" wrapText="1"/>
    </xf>
    <xf numFmtId="0" fontId="5" fillId="3" borderId="4" xfId="0" applyFont="1" applyFill="1" applyBorder="1"/>
    <xf numFmtId="2" fontId="2" fillId="3" borderId="3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right" wrapText="1"/>
    </xf>
    <xf numFmtId="171" fontId="2" fillId="3" borderId="9" xfId="0" applyNumberFormat="1" applyFont="1" applyFill="1" applyBorder="1" applyAlignment="1">
      <alignment horizontal="center"/>
    </xf>
    <xf numFmtId="171" fontId="2" fillId="3" borderId="5" xfId="0" applyNumberFormat="1" applyFont="1" applyFill="1" applyBorder="1" applyAlignment="1">
      <alignment horizontal="center"/>
    </xf>
    <xf numFmtId="171" fontId="2" fillId="3" borderId="1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right" wrapText="1"/>
    </xf>
    <xf numFmtId="1" fontId="5" fillId="2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Q347"/>
  <sheetViews>
    <sheetView tabSelected="1" workbookViewId="0">
      <pane xSplit="2" ySplit="12" topLeftCell="C84" activePane="bottomRight" state="frozen"/>
      <selection activeCell="H96" sqref="H96"/>
      <selection pane="topRight" activeCell="H96" sqref="H96"/>
      <selection pane="bottomLeft" activeCell="H96" sqref="H96"/>
      <selection pane="bottomRight" activeCell="G94" sqref="G94"/>
    </sheetView>
  </sheetViews>
  <sheetFormatPr defaultRowHeight="12.75" x14ac:dyDescent="0.2"/>
  <cols>
    <col min="1" max="1" width="15.42578125" style="4" customWidth="1"/>
    <col min="2" max="2" width="4.42578125" style="4" customWidth="1"/>
    <col min="3" max="3" width="7.7109375" style="12" bestFit="1" customWidth="1"/>
    <col min="4" max="8" width="6.7109375" style="12" customWidth="1"/>
    <col min="9" max="9" width="7.7109375" style="12" customWidth="1"/>
    <col min="10" max="10" width="8.140625" style="12" customWidth="1"/>
    <col min="11" max="14" width="6.7109375" style="12" customWidth="1"/>
    <col min="15" max="18" width="4.28515625" style="12" customWidth="1"/>
    <col min="19" max="19" width="7" style="12" customWidth="1"/>
    <col min="20" max="20" width="7.7109375" style="12" customWidth="1"/>
    <col min="21" max="21" width="6.28515625" style="12" customWidth="1"/>
    <col min="22" max="69" width="15.7109375" style="12" customWidth="1"/>
  </cols>
  <sheetData>
    <row r="1" spans="1:69" x14ac:dyDescent="0.2">
      <c r="A1" s="4" t="s">
        <v>25</v>
      </c>
      <c r="C1" s="12" t="s">
        <v>220</v>
      </c>
      <c r="F1" s="15" t="s">
        <v>221</v>
      </c>
      <c r="K1" s="12" t="s">
        <v>229</v>
      </c>
    </row>
    <row r="2" spans="1:69" ht="13.5" thickBot="1" x14ac:dyDescent="0.25">
      <c r="A2" s="28" t="s">
        <v>231</v>
      </c>
      <c r="F2" s="15" t="s">
        <v>222</v>
      </c>
    </row>
    <row r="3" spans="1:69" ht="14.25" thickTop="1" thickBot="1" x14ac:dyDescent="0.25">
      <c r="A3" s="43"/>
      <c r="F3" s="15" t="s">
        <v>223</v>
      </c>
    </row>
    <row r="4" spans="1:69" ht="14.25" thickTop="1" thickBot="1" x14ac:dyDescent="0.25">
      <c r="A4" s="39" t="s">
        <v>26</v>
      </c>
      <c r="B4" s="12"/>
      <c r="C4" s="9" t="s">
        <v>18</v>
      </c>
      <c r="D4" s="9" t="s">
        <v>19</v>
      </c>
      <c r="E4" s="9" t="s">
        <v>20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</row>
    <row r="5" spans="1:69" ht="13.5" thickTop="1" x14ac:dyDescent="0.2">
      <c r="A5" s="4" t="s">
        <v>227</v>
      </c>
      <c r="B5" s="40"/>
      <c r="C5" s="51">
        <v>0.99750000000000005</v>
      </c>
      <c r="D5" s="52">
        <v>0.99750000000000005</v>
      </c>
      <c r="E5" s="52">
        <v>0.99750000000000005</v>
      </c>
      <c r="F5" s="52">
        <v>0.99750000000000005</v>
      </c>
      <c r="G5" s="52">
        <v>0.99750000000000005</v>
      </c>
      <c r="H5" s="52">
        <v>0.99750000000000005</v>
      </c>
      <c r="I5" s="52">
        <v>0.99750000000000005</v>
      </c>
      <c r="J5" s="52">
        <v>0.99750000000000005</v>
      </c>
      <c r="K5" s="52">
        <v>0.99750000000000005</v>
      </c>
      <c r="L5" s="52">
        <v>0.99750000000000005</v>
      </c>
      <c r="M5" s="52">
        <v>0.99750000000000005</v>
      </c>
      <c r="N5" s="53">
        <v>0.99750000000000005</v>
      </c>
    </row>
    <row r="6" spans="1:69" x14ac:dyDescent="0.2">
      <c r="A6" s="4" t="s">
        <v>230</v>
      </c>
      <c r="C6" s="45">
        <v>1</v>
      </c>
      <c r="D6" s="45">
        <v>1</v>
      </c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45">
        <v>1</v>
      </c>
      <c r="L6" s="45">
        <v>1</v>
      </c>
      <c r="M6" s="45">
        <v>1</v>
      </c>
      <c r="N6" s="46">
        <v>1</v>
      </c>
    </row>
    <row r="7" spans="1:69" x14ac:dyDescent="0.2">
      <c r="A7" s="4" t="s">
        <v>224</v>
      </c>
      <c r="C7" s="44">
        <v>0.98850025232953287</v>
      </c>
      <c r="D7" s="45">
        <v>1.0131719125017788</v>
      </c>
      <c r="E7" s="45">
        <v>1.0040872392982056</v>
      </c>
      <c r="F7" s="45">
        <v>0.9716859042507231</v>
      </c>
      <c r="G7" s="45">
        <v>0.98930668259116239</v>
      </c>
      <c r="H7" s="45">
        <v>1.0128160562509694</v>
      </c>
      <c r="I7" s="45">
        <v>1.0203701003068222</v>
      </c>
      <c r="J7" s="45">
        <v>1.0313589457045065</v>
      </c>
      <c r="K7" s="45">
        <v>1.0379940360032875</v>
      </c>
      <c r="L7" s="45">
        <v>1.0379782276299316</v>
      </c>
      <c r="M7" s="45">
        <v>1.0273507120899426</v>
      </c>
      <c r="N7" s="46">
        <v>1.0481860225862112</v>
      </c>
      <c r="O7" s="12">
        <v>1.0323443736798348</v>
      </c>
    </row>
    <row r="8" spans="1:69" x14ac:dyDescent="0.2">
      <c r="A8" s="4" t="s">
        <v>225</v>
      </c>
      <c r="C8" s="44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-3.5041243543650881E-2</v>
      </c>
      <c r="J8" s="45">
        <v>-5.1299023663743178E-2</v>
      </c>
      <c r="K8" s="45">
        <v>-5.7129254939300163E-2</v>
      </c>
      <c r="L8" s="45">
        <v>3.9984522120469497E-2</v>
      </c>
      <c r="M8" s="45">
        <v>4.8826394603895873E-2</v>
      </c>
      <c r="N8" s="46">
        <v>-2.5030140460804883E-2</v>
      </c>
    </row>
    <row r="9" spans="1:69" ht="13.5" thickBot="1" x14ac:dyDescent="0.25">
      <c r="A9" s="4" t="s">
        <v>226</v>
      </c>
      <c r="C9" s="47">
        <f>C7+C8</f>
        <v>0.98850025232953287</v>
      </c>
      <c r="D9" s="48">
        <f t="shared" ref="D9:N9" si="0">D7+D8</f>
        <v>1.0131719125017788</v>
      </c>
      <c r="E9" s="48">
        <f t="shared" si="0"/>
        <v>1.0040872392982056</v>
      </c>
      <c r="F9" s="48">
        <f t="shared" si="0"/>
        <v>0.9716859042507231</v>
      </c>
      <c r="G9" s="48">
        <f t="shared" si="0"/>
        <v>0.98930668259116239</v>
      </c>
      <c r="H9" s="48">
        <f t="shared" si="0"/>
        <v>1.0128160562509694</v>
      </c>
      <c r="I9" s="48">
        <f t="shared" si="0"/>
        <v>0.98532885676317128</v>
      </c>
      <c r="J9" s="48">
        <f t="shared" si="0"/>
        <v>0.98005992204076331</v>
      </c>
      <c r="K9" s="48">
        <f t="shared" si="0"/>
        <v>0.98086478106398733</v>
      </c>
      <c r="L9" s="48">
        <f t="shared" si="0"/>
        <v>1.0779627497504012</v>
      </c>
      <c r="M9" s="48">
        <f t="shared" si="0"/>
        <v>1.0761771066938384</v>
      </c>
      <c r="N9" s="49">
        <f t="shared" si="0"/>
        <v>1.0231558821254063</v>
      </c>
    </row>
    <row r="10" spans="1:69" ht="13.5" thickTop="1" x14ac:dyDescent="0.2">
      <c r="A10"/>
      <c r="B10" s="12"/>
      <c r="D10" s="4"/>
      <c r="H10" s="38"/>
      <c r="I10" s="12">
        <v>-3.5041243543650881E-2</v>
      </c>
      <c r="J10" s="12">
        <v>-5.1299023663743178E-2</v>
      </c>
      <c r="K10" s="12">
        <v>-5.7129254939300163E-2</v>
      </c>
      <c r="L10" s="12">
        <v>3.9984522120469497E-2</v>
      </c>
      <c r="M10" s="12">
        <v>4.8826394603895873E-2</v>
      </c>
      <c r="N10" s="12">
        <v>-2.5030140460804883E-2</v>
      </c>
    </row>
    <row r="11" spans="1:69" x14ac:dyDescent="0.2">
      <c r="A11" s="9" t="s">
        <v>27</v>
      </c>
      <c r="B11" s="9" t="s">
        <v>28</v>
      </c>
      <c r="C11" s="9" t="s">
        <v>9</v>
      </c>
      <c r="D11" s="9" t="s">
        <v>10</v>
      </c>
      <c r="E11" s="9" t="s">
        <v>11</v>
      </c>
      <c r="F11" s="9" t="s">
        <v>12</v>
      </c>
      <c r="G11" s="9" t="s">
        <v>13</v>
      </c>
      <c r="H11" s="9" t="s">
        <v>14</v>
      </c>
      <c r="I11" s="9" t="s">
        <v>15</v>
      </c>
      <c r="J11" s="9" t="s">
        <v>16</v>
      </c>
      <c r="K11" s="9" t="s">
        <v>17</v>
      </c>
      <c r="L11" s="9" t="s">
        <v>18</v>
      </c>
      <c r="M11" s="9" t="s">
        <v>19</v>
      </c>
      <c r="N11" s="9" t="s">
        <v>20</v>
      </c>
      <c r="O11" s="4"/>
      <c r="P11" s="4"/>
      <c r="Q11" s="4"/>
      <c r="R11" s="4"/>
      <c r="S11" s="4" t="s">
        <v>29</v>
      </c>
      <c r="T11" s="4" t="s">
        <v>30</v>
      </c>
      <c r="U11" s="4" t="s">
        <v>28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69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69" x14ac:dyDescent="0.2">
      <c r="A13" s="13" t="s">
        <v>31</v>
      </c>
      <c r="B13" s="8">
        <v>1992</v>
      </c>
      <c r="C13" s="14">
        <v>1622.3209999999999</v>
      </c>
      <c r="D13" s="14">
        <v>1429.422</v>
      </c>
      <c r="E13" s="14">
        <v>1508.8530000000001</v>
      </c>
      <c r="F13" s="14">
        <v>1480.9780000000001</v>
      </c>
      <c r="G13" s="14">
        <v>1520.1369999999999</v>
      </c>
      <c r="H13" s="14">
        <v>1480.761</v>
      </c>
      <c r="I13" s="14">
        <v>1528.68</v>
      </c>
      <c r="J13" s="14">
        <v>1489.45</v>
      </c>
      <c r="K13" s="14">
        <v>1475.126</v>
      </c>
      <c r="L13" s="14">
        <v>1568.3330000000001</v>
      </c>
      <c r="M13" s="14">
        <v>1549.1</v>
      </c>
      <c r="N13" s="14">
        <v>1614.7460000000001</v>
      </c>
      <c r="O13" s="15"/>
      <c r="P13" s="15"/>
      <c r="Q13" s="15"/>
      <c r="R13" s="15"/>
      <c r="S13" s="16">
        <f t="shared" ref="S13:S20" si="1">AVERAGE(F13:L13)</f>
        <v>1506.2092857142857</v>
      </c>
      <c r="T13" s="16">
        <f t="shared" ref="T13:T18" si="2">AVERAGE(M13:N13,C14:E14)</f>
        <v>1557.4718</v>
      </c>
      <c r="U13" s="16">
        <f t="shared" ref="U13:U20" si="3">AVERAGE(C13:N13)</f>
        <v>1522.3255833333333</v>
      </c>
    </row>
    <row r="14" spans="1:69" x14ac:dyDescent="0.2">
      <c r="A14" s="13" t="s">
        <v>216</v>
      </c>
      <c r="B14" s="8">
        <v>1993</v>
      </c>
      <c r="C14" s="14">
        <v>1594.998</v>
      </c>
      <c r="D14" s="14">
        <v>1449.7049999999999</v>
      </c>
      <c r="E14" s="14">
        <v>1578.81</v>
      </c>
      <c r="F14" s="14">
        <v>1516.3240000000001</v>
      </c>
      <c r="G14" s="14">
        <v>1552.11</v>
      </c>
      <c r="H14" s="14">
        <v>1504.857</v>
      </c>
      <c r="I14" s="14">
        <v>1555.5239999999999</v>
      </c>
      <c r="J14" s="14">
        <v>1573.15</v>
      </c>
      <c r="K14" s="14">
        <v>1519.154</v>
      </c>
      <c r="L14" s="14">
        <v>1569.7139999999999</v>
      </c>
      <c r="M14" s="14">
        <v>1583.8050000000001</v>
      </c>
      <c r="N14" s="14">
        <v>1662.4090000000001</v>
      </c>
      <c r="O14" s="15"/>
      <c r="P14" s="15"/>
      <c r="Q14" s="15"/>
      <c r="R14" s="15"/>
      <c r="S14" s="16">
        <f t="shared" si="1"/>
        <v>1541.5475714285715</v>
      </c>
      <c r="T14" s="16">
        <f t="shared" si="2"/>
        <v>1642.9706000000001</v>
      </c>
      <c r="U14" s="16">
        <f t="shared" si="3"/>
        <v>1555.0466666666664</v>
      </c>
    </row>
    <row r="15" spans="1:69" x14ac:dyDescent="0.2">
      <c r="A15" s="13"/>
      <c r="B15" s="8">
        <v>1994</v>
      </c>
      <c r="C15" s="14">
        <v>1711.72</v>
      </c>
      <c r="D15" s="14">
        <v>1588.867</v>
      </c>
      <c r="E15" s="14">
        <v>1668.0519999999999</v>
      </c>
      <c r="F15" s="14">
        <v>1591.23</v>
      </c>
      <c r="G15" s="14">
        <v>1627.825</v>
      </c>
      <c r="H15" s="14">
        <v>1569.018</v>
      </c>
      <c r="I15" s="14">
        <v>1592.973</v>
      </c>
      <c r="J15" s="14">
        <v>1613.973</v>
      </c>
      <c r="K15" s="14">
        <v>1528.8009999999999</v>
      </c>
      <c r="L15" s="14">
        <v>1569.36</v>
      </c>
      <c r="M15" s="14">
        <v>1546.4290000000001</v>
      </c>
      <c r="N15" s="14">
        <v>1623.826</v>
      </c>
      <c r="O15" s="15"/>
      <c r="P15" s="15"/>
      <c r="Q15" s="15"/>
      <c r="R15" s="15"/>
      <c r="S15" s="16">
        <f t="shared" si="1"/>
        <v>1584.74</v>
      </c>
      <c r="T15" s="16">
        <f t="shared" si="2"/>
        <v>1516.3168239300001</v>
      </c>
      <c r="U15" s="16">
        <f t="shared" si="3"/>
        <v>1602.6728333333333</v>
      </c>
    </row>
    <row r="16" spans="1:69" x14ac:dyDescent="0.2">
      <c r="A16" s="13"/>
      <c r="B16" s="8">
        <v>1995</v>
      </c>
      <c r="C16" s="14">
        <v>1531.084433</v>
      </c>
      <c r="D16" s="14">
        <v>1364.7616794500002</v>
      </c>
      <c r="E16" s="14">
        <v>1515.4830072000004</v>
      </c>
      <c r="F16" s="14">
        <v>1466.1621950500003</v>
      </c>
      <c r="G16" s="14">
        <v>1508.1621513499999</v>
      </c>
      <c r="H16" s="14">
        <v>1453.8441607999998</v>
      </c>
      <c r="I16" s="14">
        <v>1502.45937385</v>
      </c>
      <c r="J16" s="14">
        <v>1492.3992675</v>
      </c>
      <c r="K16" s="14">
        <v>1447.0959199500001</v>
      </c>
      <c r="L16" s="14">
        <v>1472.2217140500002</v>
      </c>
      <c r="M16" s="14">
        <v>1516.1493252499997</v>
      </c>
      <c r="N16" s="14">
        <v>1571.91287115</v>
      </c>
      <c r="O16" s="15"/>
      <c r="P16" s="15"/>
      <c r="Q16" s="15"/>
      <c r="R16" s="15"/>
      <c r="S16" s="16">
        <f t="shared" si="1"/>
        <v>1477.4778260785713</v>
      </c>
      <c r="T16" s="16">
        <f t="shared" si="2"/>
        <v>1577.1842392799999</v>
      </c>
      <c r="U16" s="16">
        <f t="shared" si="3"/>
        <v>1486.8113415500002</v>
      </c>
    </row>
    <row r="17" spans="1:21" x14ac:dyDescent="0.2">
      <c r="A17" s="13"/>
      <c r="B17" s="8">
        <v>1996</v>
      </c>
      <c r="C17" s="14">
        <v>1627.9670000000001</v>
      </c>
      <c r="D17" s="14">
        <v>1540.0360000000001</v>
      </c>
      <c r="E17" s="14">
        <v>1629.856</v>
      </c>
      <c r="F17" s="14">
        <v>1609.856</v>
      </c>
      <c r="G17" s="14">
        <v>1642.827</v>
      </c>
      <c r="H17" s="14">
        <v>1596.9970000000001</v>
      </c>
      <c r="I17" s="14">
        <v>1634.471</v>
      </c>
      <c r="J17" s="14">
        <v>1633.75</v>
      </c>
      <c r="K17" s="14">
        <v>1571.0989999999999</v>
      </c>
      <c r="L17" s="14">
        <v>1596.586</v>
      </c>
      <c r="M17" s="14">
        <v>1574.655</v>
      </c>
      <c r="N17" s="14">
        <v>1611.8420000000001</v>
      </c>
      <c r="O17" s="15"/>
      <c r="P17" s="15"/>
      <c r="Q17" s="15"/>
      <c r="R17" s="15"/>
      <c r="S17" s="16">
        <f t="shared" si="1"/>
        <v>1612.2265714285713</v>
      </c>
      <c r="T17" s="16">
        <f t="shared" si="2"/>
        <v>1607.7175999999999</v>
      </c>
      <c r="U17" s="16">
        <f t="shared" si="3"/>
        <v>1605.8284999999998</v>
      </c>
    </row>
    <row r="18" spans="1:21" x14ac:dyDescent="0.2">
      <c r="A18" s="13"/>
      <c r="B18" s="8">
        <v>1997</v>
      </c>
      <c r="C18" s="14">
        <v>1665.77</v>
      </c>
      <c r="D18" s="14">
        <v>1509.3869999999999</v>
      </c>
      <c r="E18" s="14">
        <v>1676.934</v>
      </c>
      <c r="F18" s="14">
        <v>1600.316</v>
      </c>
      <c r="G18" s="14">
        <v>1666.106</v>
      </c>
      <c r="H18" s="14">
        <v>1575.463</v>
      </c>
      <c r="I18" s="14">
        <v>1637.434</v>
      </c>
      <c r="J18" s="14">
        <v>1634.39</v>
      </c>
      <c r="K18" s="14">
        <v>1595.2249999999999</v>
      </c>
      <c r="L18" s="14">
        <v>1638.2070000000001</v>
      </c>
      <c r="M18" s="14">
        <v>1586.0909999999999</v>
      </c>
      <c r="N18" s="14">
        <v>1612.461</v>
      </c>
      <c r="O18" s="15"/>
      <c r="P18" s="15"/>
      <c r="Q18" s="15"/>
      <c r="R18" s="15"/>
      <c r="S18" s="16">
        <f t="shared" si="1"/>
        <v>1621.0201428571431</v>
      </c>
      <c r="T18" s="16">
        <f t="shared" si="2"/>
        <v>1606.3438000000001</v>
      </c>
      <c r="U18" s="16">
        <f t="shared" si="3"/>
        <v>1616.482</v>
      </c>
    </row>
    <row r="19" spans="1:21" x14ac:dyDescent="0.2">
      <c r="A19" s="13"/>
      <c r="B19" s="8">
        <v>1998</v>
      </c>
      <c r="C19" s="54">
        <v>1653.4739999999999</v>
      </c>
      <c r="D19" s="54">
        <v>1521.5820000000001</v>
      </c>
      <c r="E19" s="54">
        <v>1658.1110000000001</v>
      </c>
      <c r="F19" s="54">
        <v>1589.8019999999999</v>
      </c>
      <c r="G19" s="54">
        <v>1645.3520000000001</v>
      </c>
      <c r="H19" s="54">
        <v>1600.5519999999999</v>
      </c>
      <c r="I19" s="54">
        <v>1628.8489999999999</v>
      </c>
      <c r="J19" s="54">
        <v>1647.9469999999999</v>
      </c>
      <c r="K19" s="54">
        <v>1647.9469999999999</v>
      </c>
      <c r="L19" s="55">
        <f>L18*$C$5</f>
        <v>1634.1114825000002</v>
      </c>
      <c r="M19" s="55">
        <f>M18*$D$5</f>
        <v>1582.1257725</v>
      </c>
      <c r="N19" s="55">
        <f>N18*$E$5</f>
        <v>1608.4298475000001</v>
      </c>
      <c r="O19" s="15"/>
      <c r="P19" s="15"/>
      <c r="Q19" s="15"/>
      <c r="R19" s="15"/>
      <c r="S19" s="18">
        <f t="shared" si="1"/>
        <v>1627.7943546428573</v>
      </c>
      <c r="T19" s="18">
        <f>AVERAGE(M19:N19,C22:E22)</f>
        <v>1595.27781</v>
      </c>
      <c r="U19" s="18">
        <f t="shared" si="3"/>
        <v>1618.1902585416667</v>
      </c>
    </row>
    <row r="20" spans="1:21" x14ac:dyDescent="0.2">
      <c r="A20" s="13"/>
      <c r="B20" s="8">
        <v>1999</v>
      </c>
      <c r="C20" s="55">
        <f>C19*$F$5</f>
        <v>1649.3403149999999</v>
      </c>
      <c r="D20" s="55">
        <f>D19*$G$5</f>
        <v>1517.7780450000002</v>
      </c>
      <c r="E20" s="55">
        <f>E19*$H$5</f>
        <v>1653.9657225000001</v>
      </c>
      <c r="F20" s="55">
        <f>F19*$I$5</f>
        <v>1585.827495</v>
      </c>
      <c r="G20" s="55">
        <f>G19*$J$5</f>
        <v>1641.2386200000001</v>
      </c>
      <c r="H20" s="55">
        <f>H19*$K$5</f>
        <v>1596.55062</v>
      </c>
      <c r="I20" s="55">
        <f>I19*$L$5</f>
        <v>1624.7768775</v>
      </c>
      <c r="J20" s="55">
        <f>J19*$M$5</f>
        <v>1643.8271325000001</v>
      </c>
      <c r="K20" s="55">
        <f>K19*$N$5</f>
        <v>1643.8271325000001</v>
      </c>
      <c r="L20" s="55">
        <f>L19*$C$5</f>
        <v>1630.0262037937503</v>
      </c>
      <c r="M20" s="55">
        <f>M19*$D$5</f>
        <v>1578.1704580687501</v>
      </c>
      <c r="N20" s="55">
        <f>N19*$E$5</f>
        <v>1604.4087728812501</v>
      </c>
      <c r="O20" s="15"/>
      <c r="P20" s="15"/>
      <c r="Q20" s="15"/>
      <c r="R20" s="15"/>
      <c r="S20" s="18">
        <f t="shared" si="1"/>
        <v>1623.7248687562501</v>
      </c>
      <c r="T20" s="18">
        <f>AVERAGE(M20:N20,C23:E23)</f>
        <v>1632.0200461900001</v>
      </c>
      <c r="U20" s="18">
        <f t="shared" si="3"/>
        <v>1614.1447828953126</v>
      </c>
    </row>
    <row r="21" spans="1:21" x14ac:dyDescent="0.2">
      <c r="A21" s="13"/>
      <c r="B21" s="8">
        <v>2000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15"/>
      <c r="P21" s="15"/>
      <c r="Q21" s="15"/>
      <c r="R21" s="15"/>
      <c r="S21" s="18"/>
      <c r="T21" s="18"/>
      <c r="U21" s="18"/>
    </row>
    <row r="22" spans="1:21" x14ac:dyDescent="0.2">
      <c r="A22" s="13"/>
      <c r="B22" s="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5"/>
      <c r="P22" s="15"/>
      <c r="Q22" s="15"/>
      <c r="R22" s="15"/>
      <c r="S22" s="15"/>
      <c r="T22" s="15"/>
      <c r="U22" s="15"/>
    </row>
    <row r="23" spans="1:21" x14ac:dyDescent="0.2">
      <c r="A23" s="3" t="s">
        <v>21</v>
      </c>
      <c r="B23" s="20"/>
      <c r="C23" s="19">
        <f>MAX(C13:C19)</f>
        <v>1711.72</v>
      </c>
      <c r="D23" s="19">
        <f>MAX(D13:D19)</f>
        <v>1588.867</v>
      </c>
      <c r="E23" s="19">
        <f t="shared" ref="E23:N23" si="4">MAX(E13:E19)</f>
        <v>1676.934</v>
      </c>
      <c r="F23" s="19">
        <f t="shared" si="4"/>
        <v>1609.856</v>
      </c>
      <c r="G23" s="19">
        <f t="shared" si="4"/>
        <v>1666.106</v>
      </c>
      <c r="H23" s="19">
        <f t="shared" si="4"/>
        <v>1600.5519999999999</v>
      </c>
      <c r="I23" s="19">
        <f t="shared" si="4"/>
        <v>1637.434</v>
      </c>
      <c r="J23" s="19">
        <f t="shared" si="4"/>
        <v>1647.9469999999999</v>
      </c>
      <c r="K23" s="19">
        <f t="shared" si="4"/>
        <v>1647.9469999999999</v>
      </c>
      <c r="L23" s="19">
        <f t="shared" si="4"/>
        <v>1638.2070000000001</v>
      </c>
      <c r="M23" s="19">
        <f t="shared" si="4"/>
        <v>1586.0909999999999</v>
      </c>
      <c r="N23" s="19">
        <f t="shared" si="4"/>
        <v>1662.4090000000001</v>
      </c>
      <c r="O23" s="15"/>
      <c r="P23" s="15"/>
      <c r="Q23" s="15"/>
      <c r="R23" s="15"/>
      <c r="S23" s="19">
        <f>MAX(S13:S18)</f>
        <v>1621.0201428571431</v>
      </c>
      <c r="T23" s="19">
        <f>MAX(T13:T18)</f>
        <v>1642.9706000000001</v>
      </c>
      <c r="U23" s="19">
        <f>MAX(U13:U18)</f>
        <v>1616.482</v>
      </c>
    </row>
    <row r="24" spans="1:21" x14ac:dyDescent="0.2">
      <c r="A24" s="3" t="s">
        <v>22</v>
      </c>
      <c r="B24" s="8"/>
      <c r="C24" s="19">
        <f>AVERAGE(C13:C19)</f>
        <v>1629.6192047142856</v>
      </c>
      <c r="D24" s="19">
        <f>AVERAGE(D13:D19)</f>
        <v>1486.2515256357144</v>
      </c>
      <c r="E24" s="19">
        <f t="shared" ref="E24:N24" si="5">AVERAGE(E13:E19)</f>
        <v>1605.1570010285716</v>
      </c>
      <c r="F24" s="19">
        <f t="shared" si="5"/>
        <v>1550.666885007143</v>
      </c>
      <c r="G24" s="19">
        <f t="shared" si="5"/>
        <v>1594.6455930500001</v>
      </c>
      <c r="H24" s="19">
        <f t="shared" si="5"/>
        <v>1540.2131658285714</v>
      </c>
      <c r="I24" s="19">
        <f t="shared" si="5"/>
        <v>1582.9129105499999</v>
      </c>
      <c r="J24" s="19">
        <f t="shared" si="5"/>
        <v>1583.579895357143</v>
      </c>
      <c r="K24" s="19">
        <f t="shared" si="5"/>
        <v>1540.6354171357143</v>
      </c>
      <c r="L24" s="19">
        <f t="shared" si="5"/>
        <v>1578.3618852214288</v>
      </c>
      <c r="M24" s="19">
        <f t="shared" si="5"/>
        <v>1562.6221568214282</v>
      </c>
      <c r="N24" s="19">
        <f t="shared" si="5"/>
        <v>1615.089531235714</v>
      </c>
      <c r="O24" s="15"/>
      <c r="P24" s="15"/>
      <c r="Q24" s="15"/>
      <c r="R24" s="15"/>
      <c r="S24" s="19">
        <f>AVERAGE(S13:S18)</f>
        <v>1557.2035662511905</v>
      </c>
      <c r="T24" s="19">
        <f>AVERAGE(T13:T18)</f>
        <v>1584.6674772016668</v>
      </c>
      <c r="U24" s="19">
        <f>AVERAGE(U13:U18)</f>
        <v>1564.8611541472219</v>
      </c>
    </row>
    <row r="25" spans="1:21" x14ac:dyDescent="0.2">
      <c r="A25" s="3" t="s">
        <v>23</v>
      </c>
      <c r="B25" s="8"/>
      <c r="C25" s="19">
        <f>MIN(C13:C19)</f>
        <v>1531.084433</v>
      </c>
      <c r="D25" s="19">
        <f>MIN(D13:D19)</f>
        <v>1364.7616794500002</v>
      </c>
      <c r="E25" s="19">
        <f t="shared" ref="E25:N25" si="6">MIN(E13:E19)</f>
        <v>1508.8530000000001</v>
      </c>
      <c r="F25" s="19">
        <f t="shared" si="6"/>
        <v>1466.1621950500003</v>
      </c>
      <c r="G25" s="19">
        <f t="shared" si="6"/>
        <v>1508.1621513499999</v>
      </c>
      <c r="H25" s="19">
        <f t="shared" si="6"/>
        <v>1453.8441607999998</v>
      </c>
      <c r="I25" s="19">
        <f t="shared" si="6"/>
        <v>1502.45937385</v>
      </c>
      <c r="J25" s="19">
        <f t="shared" si="6"/>
        <v>1489.45</v>
      </c>
      <c r="K25" s="19">
        <f t="shared" si="6"/>
        <v>1447.0959199500001</v>
      </c>
      <c r="L25" s="19">
        <f t="shared" si="6"/>
        <v>1472.2217140500002</v>
      </c>
      <c r="M25" s="19">
        <f t="shared" si="6"/>
        <v>1516.1493252499997</v>
      </c>
      <c r="N25" s="19">
        <f t="shared" si="6"/>
        <v>1571.91287115</v>
      </c>
      <c r="O25" s="15"/>
      <c r="P25" s="15"/>
      <c r="Q25" s="15"/>
      <c r="R25" s="15"/>
      <c r="S25" s="19">
        <f>MIN(S13:S18)</f>
        <v>1477.4778260785713</v>
      </c>
      <c r="T25" s="19">
        <f>MIN(T13:T18)</f>
        <v>1516.3168239300001</v>
      </c>
      <c r="U25" s="19">
        <f>MIN(U13:U18)</f>
        <v>1486.8113415500002</v>
      </c>
    </row>
    <row r="26" spans="1:21" x14ac:dyDescent="0.2">
      <c r="A26" s="13"/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21" x14ac:dyDescent="0.2">
      <c r="A27" s="13"/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21" x14ac:dyDescent="0.2">
      <c r="A28" s="13" t="s">
        <v>32</v>
      </c>
      <c r="B28" s="8">
        <v>1992</v>
      </c>
      <c r="C28" s="32">
        <v>-80.429931080480316</v>
      </c>
      <c r="D28" s="32">
        <v>142.25084938875293</v>
      </c>
      <c r="E28" s="32">
        <v>-237.35605626598453</v>
      </c>
      <c r="F28" s="32">
        <v>-45.192071428571438</v>
      </c>
      <c r="G28" s="32">
        <v>-54.438404447533017</v>
      </c>
      <c r="H28" s="32">
        <v>-29.67955215686273</v>
      </c>
      <c r="I28" s="32">
        <v>-76.85290436746989</v>
      </c>
      <c r="J28" s="32">
        <v>-44.882830336200207</v>
      </c>
      <c r="K28" s="32">
        <v>-60.344751968503971</v>
      </c>
      <c r="L28" s="32">
        <v>-66.812685920577721</v>
      </c>
      <c r="M28" s="32">
        <v>-15.010106635071068</v>
      </c>
      <c r="N28" s="32">
        <v>-42.297881411764614</v>
      </c>
      <c r="O28" s="15"/>
      <c r="P28" s="15"/>
      <c r="Q28" s="15"/>
      <c r="R28" s="15"/>
      <c r="S28" s="16">
        <f t="shared" ref="S28:S35" si="7">AVERAGE(F28:L28)</f>
        <v>-54.029028660816998</v>
      </c>
      <c r="T28" s="16">
        <f t="shared" ref="T28:T33" si="8">AVERAGE(M28:N28,C29:E29)</f>
        <v>-19.030877171654982</v>
      </c>
      <c r="U28" s="16">
        <f t="shared" ref="U28:U35" si="9">AVERAGE(C28:N28)</f>
        <v>-50.920527219188877</v>
      </c>
    </row>
    <row r="29" spans="1:21" x14ac:dyDescent="0.2">
      <c r="A29" s="13" t="s">
        <v>217</v>
      </c>
      <c r="B29" s="8">
        <v>1993</v>
      </c>
      <c r="C29" s="32">
        <v>-16.591515058926387</v>
      </c>
      <c r="D29" s="32">
        <v>-17.975189512419551</v>
      </c>
      <c r="E29" s="32">
        <v>-3.2796932400932928</v>
      </c>
      <c r="F29" s="32">
        <v>5.0710998217469019</v>
      </c>
      <c r="G29" s="32">
        <v>-15.915832436587181</v>
      </c>
      <c r="H29" s="32">
        <v>-25.673696594427238</v>
      </c>
      <c r="I29" s="32">
        <v>-26.544285185185132</v>
      </c>
      <c r="J29" s="32">
        <v>-31.945217836257495</v>
      </c>
      <c r="K29" s="32">
        <v>17.993978107896837</v>
      </c>
      <c r="L29" s="32">
        <v>1.2026863270779504</v>
      </c>
      <c r="M29" s="32">
        <v>-14.878364406779779</v>
      </c>
      <c r="N29" s="32">
        <v>-15.78840206185561</v>
      </c>
      <c r="O29" s="15"/>
      <c r="P29" s="15"/>
      <c r="Q29" s="15"/>
      <c r="R29" s="15"/>
      <c r="S29" s="16">
        <f t="shared" si="7"/>
        <v>-10.830181113676478</v>
      </c>
      <c r="T29" s="16">
        <f t="shared" si="8"/>
        <v>-69.454650922154585</v>
      </c>
      <c r="U29" s="16">
        <f t="shared" si="9"/>
        <v>-12.027036006317497</v>
      </c>
    </row>
    <row r="30" spans="1:21" x14ac:dyDescent="0.2">
      <c r="A30" s="13"/>
      <c r="B30" s="8">
        <v>1994</v>
      </c>
      <c r="C30" s="32">
        <v>-131.79450650374454</v>
      </c>
      <c r="D30" s="32">
        <v>-163.37099092480554</v>
      </c>
      <c r="E30" s="32">
        <v>-21.440990713587432</v>
      </c>
      <c r="F30" s="32">
        <v>13.739486568986438</v>
      </c>
      <c r="G30" s="32">
        <v>47.435962804005776</v>
      </c>
      <c r="H30" s="32">
        <v>4.5847221418235202</v>
      </c>
      <c r="I30" s="32">
        <v>57.900834422658022</v>
      </c>
      <c r="J30" s="32">
        <v>27.635790598290711</v>
      </c>
      <c r="K30" s="32">
        <v>55.507368888888756</v>
      </c>
      <c r="L30" s="32">
        <v>58.665569965870397</v>
      </c>
      <c r="M30" s="32">
        <v>55.449789935634819</v>
      </c>
      <c r="N30" s="32">
        <v>65.898041187739537</v>
      </c>
      <c r="O30" s="15"/>
      <c r="P30" s="15"/>
      <c r="Q30" s="15"/>
      <c r="R30" s="15"/>
      <c r="S30" s="16">
        <f t="shared" si="7"/>
        <v>37.924247912931946</v>
      </c>
      <c r="T30" s="16">
        <f t="shared" si="8"/>
        <v>87.816825487151988</v>
      </c>
      <c r="U30" s="16">
        <f t="shared" si="9"/>
        <v>5.8509231976467033</v>
      </c>
    </row>
    <row r="31" spans="1:21" x14ac:dyDescent="0.2">
      <c r="A31" s="13"/>
      <c r="B31" s="8">
        <v>1995</v>
      </c>
      <c r="C31" s="32">
        <v>105.12841510653379</v>
      </c>
      <c r="D31" s="32">
        <v>134.44303282911187</v>
      </c>
      <c r="E31" s="32">
        <v>78.16484837673994</v>
      </c>
      <c r="F31" s="32">
        <v>75.421619556741646</v>
      </c>
      <c r="G31" s="32">
        <v>186.33493097291</v>
      </c>
      <c r="H31" s="32">
        <v>66.878904432974906</v>
      </c>
      <c r="I31" s="32">
        <v>103.59688399903136</v>
      </c>
      <c r="J31" s="32">
        <v>95.496158210594189</v>
      </c>
      <c r="K31" s="32">
        <v>95.769450473546343</v>
      </c>
      <c r="L31" s="32">
        <v>95.78173547893698</v>
      </c>
      <c r="M31" s="32">
        <v>158.78502151564138</v>
      </c>
      <c r="N31" s="32">
        <v>107.70887335667808</v>
      </c>
      <c r="O31" s="15"/>
      <c r="P31" s="15"/>
      <c r="Q31" s="15"/>
      <c r="R31" s="15"/>
      <c r="S31" s="16">
        <f t="shared" si="7"/>
        <v>102.75424044639078</v>
      </c>
      <c r="T31" s="16">
        <f t="shared" si="8"/>
        <v>41.842480600022157</v>
      </c>
      <c r="U31" s="16">
        <f t="shared" si="9"/>
        <v>108.62582285912005</v>
      </c>
    </row>
    <row r="32" spans="1:21" x14ac:dyDescent="0.2">
      <c r="A32" s="13"/>
      <c r="B32" s="8">
        <v>1996</v>
      </c>
      <c r="C32" s="32">
        <v>9.7401092043680766</v>
      </c>
      <c r="D32" s="32">
        <v>59.802276017130801</v>
      </c>
      <c r="E32" s="32">
        <v>-126.82387709370757</v>
      </c>
      <c r="F32" s="32">
        <v>4.0515388828040013</v>
      </c>
      <c r="G32" s="32">
        <v>19.709296319797009</v>
      </c>
      <c r="H32" s="32">
        <v>3.0744828060522775</v>
      </c>
      <c r="I32" s="32">
        <v>23.795548746518115</v>
      </c>
      <c r="J32" s="32">
        <v>24.70872491467571</v>
      </c>
      <c r="K32" s="32">
        <v>14.595465332380284</v>
      </c>
      <c r="L32" s="32">
        <v>13.944120182886902</v>
      </c>
      <c r="M32" s="32">
        <v>4.7162531645570347</v>
      </c>
      <c r="N32" s="32">
        <v>-6.4058534863194874</v>
      </c>
      <c r="O32" s="15"/>
      <c r="P32" s="15"/>
      <c r="Q32" s="15"/>
      <c r="R32" s="15"/>
      <c r="S32" s="16">
        <f t="shared" si="7"/>
        <v>14.839882455016328</v>
      </c>
      <c r="T32" s="16">
        <f t="shared" si="8"/>
        <v>6.6428002729425328</v>
      </c>
      <c r="U32" s="16">
        <f t="shared" si="9"/>
        <v>3.7423404159285965</v>
      </c>
    </row>
    <row r="33" spans="1:21" x14ac:dyDescent="0.2">
      <c r="A33" s="13"/>
      <c r="B33" s="8">
        <v>1997</v>
      </c>
      <c r="C33" s="32">
        <v>15.930051669316512</v>
      </c>
      <c r="D33" s="32">
        <v>65.446098404255366</v>
      </c>
      <c r="E33" s="32">
        <v>-46.472548387096758</v>
      </c>
      <c r="F33" s="32">
        <v>4.7929442586397197</v>
      </c>
      <c r="G33" s="32">
        <v>3.9054572142409305</v>
      </c>
      <c r="H33" s="32">
        <v>48.00637722908089</v>
      </c>
      <c r="I33" s="32">
        <v>9.9786836998706203</v>
      </c>
      <c r="J33" s="32">
        <v>3.3375032851511279</v>
      </c>
      <c r="K33" s="32">
        <v>48.914680968857979</v>
      </c>
      <c r="L33" s="32">
        <v>103.70268493150678</v>
      </c>
      <c r="M33" s="32">
        <v>-9.5761098143235657</v>
      </c>
      <c r="N33" s="32">
        <v>54.385512953367865</v>
      </c>
      <c r="O33" s="15"/>
      <c r="P33" s="15"/>
      <c r="Q33" s="15"/>
      <c r="R33" s="15"/>
      <c r="S33" s="16">
        <f t="shared" si="7"/>
        <v>31.805475941049718</v>
      </c>
      <c r="T33" s="16">
        <f t="shared" si="8"/>
        <v>22.255646727314829</v>
      </c>
      <c r="U33" s="16">
        <f t="shared" si="9"/>
        <v>25.195944701072293</v>
      </c>
    </row>
    <row r="34" spans="1:21" x14ac:dyDescent="0.2">
      <c r="A34" s="13"/>
      <c r="B34" s="8">
        <v>1998</v>
      </c>
      <c r="C34" s="32">
        <v>29.056465524446356</v>
      </c>
      <c r="D34" s="32">
        <v>11.679673644148643</v>
      </c>
      <c r="E34" s="32">
        <v>25.732691328934852</v>
      </c>
      <c r="F34" s="32">
        <v>59.329211220290453</v>
      </c>
      <c r="G34" s="32">
        <v>-22.818763705103883</v>
      </c>
      <c r="H34" s="32">
        <v>43.277313096862173</v>
      </c>
      <c r="I34" s="32">
        <v>86.293249027237309</v>
      </c>
      <c r="J34" s="32">
        <v>54.076000000000001</v>
      </c>
      <c r="K34" s="32">
        <v>-73.186000000000007</v>
      </c>
      <c r="L34" s="17">
        <f>L33*$C$6</f>
        <v>103.70268493150678</v>
      </c>
      <c r="M34" s="17">
        <f>M33*$D$6</f>
        <v>-9.5761098143235657</v>
      </c>
      <c r="N34" s="17">
        <f>N33*$E$6</f>
        <v>54.385512953367865</v>
      </c>
      <c r="O34" s="15"/>
      <c r="P34" s="15"/>
      <c r="Q34" s="15"/>
      <c r="R34" s="15"/>
      <c r="S34" s="18">
        <f t="shared" si="7"/>
        <v>35.810527795827547</v>
      </c>
      <c r="T34" s="18">
        <f>AVERAGE(M34:N34,C37:E37)</f>
        <v>22.40470156952215</v>
      </c>
      <c r="U34" s="18">
        <f t="shared" si="9"/>
        <v>30.162660683947252</v>
      </c>
    </row>
    <row r="35" spans="1:21" x14ac:dyDescent="0.2">
      <c r="A35" s="13"/>
      <c r="B35" s="8">
        <v>1999</v>
      </c>
      <c r="C35" s="17">
        <f>C34*$F$6</f>
        <v>29.056465524446356</v>
      </c>
      <c r="D35" s="17">
        <f>D34*$G$6</f>
        <v>11.679673644148643</v>
      </c>
      <c r="E35" s="17">
        <f>E34*$H$6</f>
        <v>25.732691328934852</v>
      </c>
      <c r="F35" s="17">
        <f>F34*$I$6</f>
        <v>59.329211220290453</v>
      </c>
      <c r="G35" s="17">
        <f>G34*$J$6</f>
        <v>-22.818763705103883</v>
      </c>
      <c r="H35" s="17">
        <f>H34*$K$6</f>
        <v>43.277313096862173</v>
      </c>
      <c r="I35" s="17">
        <f>I34*$L$6</f>
        <v>86.293249027237309</v>
      </c>
      <c r="J35" s="17">
        <f>J34*$M$6</f>
        <v>54.076000000000001</v>
      </c>
      <c r="K35" s="17">
        <f>K34*$N$6</f>
        <v>-73.186000000000007</v>
      </c>
      <c r="L35" s="17">
        <f>L34*$C$6</f>
        <v>103.70268493150678</v>
      </c>
      <c r="M35" s="17">
        <f>M34*$D$6</f>
        <v>-9.5761098143235657</v>
      </c>
      <c r="N35" s="17">
        <f>N34*$E$6</f>
        <v>54.385512953367865</v>
      </c>
      <c r="O35" s="15"/>
      <c r="P35" s="15"/>
      <c r="Q35" s="15"/>
      <c r="R35" s="15"/>
      <c r="S35" s="18">
        <f t="shared" si="7"/>
        <v>35.810527795827547</v>
      </c>
      <c r="T35" s="18">
        <f>AVERAGE(M35:N35,C38:E38)</f>
        <v>74.07070320221419</v>
      </c>
      <c r="U35" s="18">
        <f t="shared" si="9"/>
        <v>30.162660683947252</v>
      </c>
    </row>
    <row r="36" spans="1:21" x14ac:dyDescent="0.2">
      <c r="A36" s="13"/>
      <c r="B36" s="8">
        <v>2000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5"/>
      <c r="P36" s="15"/>
      <c r="Q36" s="15"/>
      <c r="R36" s="15"/>
      <c r="S36" s="18"/>
      <c r="T36" s="18"/>
      <c r="U36" s="18"/>
    </row>
    <row r="37" spans="1:21" x14ac:dyDescent="0.2">
      <c r="A37" s="13"/>
      <c r="B37" s="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5"/>
      <c r="P37" s="15"/>
      <c r="Q37" s="15"/>
      <c r="R37" s="15"/>
      <c r="S37" s="15"/>
      <c r="T37" s="15"/>
      <c r="U37" s="15"/>
    </row>
    <row r="38" spans="1:21" x14ac:dyDescent="0.2">
      <c r="A38" s="3" t="s">
        <v>21</v>
      </c>
      <c r="B38" s="20"/>
      <c r="C38" s="19">
        <f>MAX(C28:C34)</f>
        <v>105.12841510653379</v>
      </c>
      <c r="D38" s="19">
        <f>MAX(D28:D34)</f>
        <v>142.25084938875293</v>
      </c>
      <c r="E38" s="19">
        <f t="shared" ref="E38:N38" si="10">MAX(E28:E34)</f>
        <v>78.16484837673994</v>
      </c>
      <c r="F38" s="19">
        <f t="shared" si="10"/>
        <v>75.421619556741646</v>
      </c>
      <c r="G38" s="19">
        <f t="shared" si="10"/>
        <v>186.33493097291</v>
      </c>
      <c r="H38" s="19">
        <f t="shared" si="10"/>
        <v>66.878904432974906</v>
      </c>
      <c r="I38" s="19">
        <f t="shared" si="10"/>
        <v>103.59688399903136</v>
      </c>
      <c r="J38" s="19">
        <f t="shared" si="10"/>
        <v>95.496158210594189</v>
      </c>
      <c r="K38" s="19">
        <f t="shared" si="10"/>
        <v>95.769450473546343</v>
      </c>
      <c r="L38" s="19">
        <f t="shared" si="10"/>
        <v>103.70268493150678</v>
      </c>
      <c r="M38" s="19">
        <f t="shared" si="10"/>
        <v>158.78502151564138</v>
      </c>
      <c r="N38" s="19">
        <f t="shared" si="10"/>
        <v>107.70887335667808</v>
      </c>
      <c r="O38" s="15"/>
      <c r="P38" s="15"/>
      <c r="Q38" s="15"/>
      <c r="R38" s="15"/>
      <c r="S38" s="19">
        <f>MAX(S28:S33)</f>
        <v>102.75424044639078</v>
      </c>
      <c r="T38" s="19">
        <f>MAX(T28:T33)</f>
        <v>87.816825487151988</v>
      </c>
      <c r="U38" s="19">
        <f>MAX(U28:U33)</f>
        <v>108.62582285912005</v>
      </c>
    </row>
    <row r="39" spans="1:21" x14ac:dyDescent="0.2">
      <c r="A39" s="3" t="s">
        <v>22</v>
      </c>
      <c r="B39" s="8"/>
      <c r="C39" s="19">
        <f>AVERAGE(C28:C34)</f>
        <v>-9.8515587340695028</v>
      </c>
      <c r="D39" s="19">
        <f>AVERAGE(D28:D34)</f>
        <v>33.182249978024927</v>
      </c>
      <c r="E39" s="19">
        <f t="shared" ref="E39:N39" si="11">AVERAGE(E28:E34)</f>
        <v>-47.353660856399252</v>
      </c>
      <c r="F39" s="19">
        <f t="shared" si="11"/>
        <v>16.74483269723396</v>
      </c>
      <c r="G39" s="19">
        <f t="shared" si="11"/>
        <v>23.45894953167566</v>
      </c>
      <c r="H39" s="19">
        <f t="shared" si="11"/>
        <v>15.781221565071972</v>
      </c>
      <c r="I39" s="19">
        <f t="shared" si="11"/>
        <v>25.452572906094343</v>
      </c>
      <c r="J39" s="19">
        <f t="shared" si="11"/>
        <v>18.346589833750578</v>
      </c>
      <c r="K39" s="19">
        <f t="shared" si="11"/>
        <v>14.178598829009458</v>
      </c>
      <c r="L39" s="19">
        <f t="shared" si="11"/>
        <v>44.312399413886865</v>
      </c>
      <c r="M39" s="19">
        <f t="shared" si="11"/>
        <v>24.272910563619323</v>
      </c>
      <c r="N39" s="19">
        <f t="shared" si="11"/>
        <v>31.126543355887666</v>
      </c>
      <c r="O39" s="15"/>
      <c r="P39" s="15"/>
      <c r="Q39" s="15"/>
      <c r="R39" s="15"/>
      <c r="S39" s="19">
        <f>AVERAGE(S28:S33)</f>
        <v>20.410772830149217</v>
      </c>
      <c r="T39" s="19">
        <f>AVERAGE(T28:T33)</f>
        <v>11.678704165603657</v>
      </c>
      <c r="U39" s="19">
        <f>AVERAGE(U28:U33)</f>
        <v>13.411244658043543</v>
      </c>
    </row>
    <row r="40" spans="1:21" x14ac:dyDescent="0.2">
      <c r="A40" s="3" t="s">
        <v>23</v>
      </c>
      <c r="B40" s="8"/>
      <c r="C40" s="19">
        <f>MIN(C28:C34)</f>
        <v>-131.79450650374454</v>
      </c>
      <c r="D40" s="19">
        <f>MIN(D28:D34)</f>
        <v>-163.37099092480554</v>
      </c>
      <c r="E40" s="19">
        <f t="shared" ref="E40:N40" si="12">MIN(E28:E34)</f>
        <v>-237.35605626598453</v>
      </c>
      <c r="F40" s="19">
        <f t="shared" si="12"/>
        <v>-45.192071428571438</v>
      </c>
      <c r="G40" s="19">
        <f t="shared" si="12"/>
        <v>-54.438404447533017</v>
      </c>
      <c r="H40" s="19">
        <f t="shared" si="12"/>
        <v>-29.67955215686273</v>
      </c>
      <c r="I40" s="19">
        <f t="shared" si="12"/>
        <v>-76.85290436746989</v>
      </c>
      <c r="J40" s="19">
        <f t="shared" si="12"/>
        <v>-44.882830336200207</v>
      </c>
      <c r="K40" s="19">
        <f t="shared" si="12"/>
        <v>-73.186000000000007</v>
      </c>
      <c r="L40" s="19">
        <f t="shared" si="12"/>
        <v>-66.812685920577721</v>
      </c>
      <c r="M40" s="19">
        <f t="shared" si="12"/>
        <v>-15.010106635071068</v>
      </c>
      <c r="N40" s="19">
        <f t="shared" si="12"/>
        <v>-42.297881411764614</v>
      </c>
      <c r="O40" s="15"/>
      <c r="P40" s="15"/>
      <c r="Q40" s="15"/>
      <c r="R40" s="15"/>
      <c r="S40" s="19">
        <f>MIN(S28:S33)</f>
        <v>-54.029028660816998</v>
      </c>
      <c r="T40" s="19">
        <f>MIN(T28:T33)</f>
        <v>-69.454650922154585</v>
      </c>
      <c r="U40" s="19">
        <f>MIN(U28:U33)</f>
        <v>-50.920527219188877</v>
      </c>
    </row>
    <row r="41" spans="1:21" x14ac:dyDescent="0.2">
      <c r="A41" s="13"/>
      <c r="B41" s="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21" x14ac:dyDescent="0.2">
      <c r="A42" s="13" t="s">
        <v>33</v>
      </c>
      <c r="B42" s="8">
        <v>1992</v>
      </c>
      <c r="C42" s="14" t="e">
        <f ca="1">DSUM(SUPPLEMENTALDATA,'BALANCE SHEET'!C211,'BALANCE SHEET'!$A$1:$A$2)/1000</f>
        <v>#REF!</v>
      </c>
      <c r="D42" s="14" t="e">
        <f ca="1">DSUM(SUPPLEMENTALDATA,'BALANCE SHEET'!D211,'BALANCE SHEET'!$A$1:$A$2)/1000</f>
        <v>#REF!</v>
      </c>
      <c r="E42" s="14" t="e">
        <f ca="1">DSUM(SUPPLEMENTALDATA,'BALANCE SHEET'!E211,'BALANCE SHEET'!$A$1:$A$2)/1000</f>
        <v>#REF!</v>
      </c>
      <c r="F42" s="14" t="e">
        <f ca="1">DSUM(SUPPLEMENTALDATA,'BALANCE SHEET'!F211,'BALANCE SHEET'!$A$1:$A$2)/1000</f>
        <v>#REF!</v>
      </c>
      <c r="G42" s="14" t="e">
        <f ca="1">DSUM(SUPPLEMENTALDATA,'BALANCE SHEET'!G211,'BALANCE SHEET'!$A$1:$A$2)/1000</f>
        <v>#REF!</v>
      </c>
      <c r="H42" s="14" t="e">
        <f ca="1">DSUM(SUPPLEMENTALDATA,'BALANCE SHEET'!H211,'BALANCE SHEET'!$A$1:$A$2)/1000</f>
        <v>#REF!</v>
      </c>
      <c r="I42" s="14" t="e">
        <f ca="1">DSUM(SUPPLEMENTALDATA,'BALANCE SHEET'!I211,'BALANCE SHEET'!$A$1:$A$2)/1000</f>
        <v>#REF!</v>
      </c>
      <c r="J42" s="14" t="e">
        <f ca="1">DSUM(SUPPLEMENTALDATA,'BALANCE SHEET'!J211,'BALANCE SHEET'!$A$1:$A$2)/1000</f>
        <v>#REF!</v>
      </c>
      <c r="K42" s="14" t="e">
        <f ca="1">DSUM(SUPPLEMENTALDATA,'BALANCE SHEET'!K211,'BALANCE SHEET'!$A$1:$A$2)/1000</f>
        <v>#REF!</v>
      </c>
      <c r="L42" s="14" t="e">
        <f ca="1">DSUM(SUPPLEMENTALDATA,'BALANCE SHEET'!L211,'BALANCE SHEET'!$A$1:$A$2)/1000</f>
        <v>#REF!</v>
      </c>
      <c r="M42" s="14" t="e">
        <f ca="1">DSUM(SUPPLEMENTALDATA,'BALANCE SHEET'!M211,'BALANCE SHEET'!$A$1:$A$2)/1000</f>
        <v>#REF!</v>
      </c>
      <c r="N42" s="14" t="e">
        <f ca="1">DSUM(SUPPLEMENTALDATA,'BALANCE SHEET'!N211,'BALANCE SHEET'!$A$1:$A$2)/1000</f>
        <v>#REF!</v>
      </c>
      <c r="O42" s="15"/>
      <c r="P42" s="15"/>
      <c r="Q42" s="15"/>
      <c r="R42" s="15"/>
      <c r="S42" s="16" t="e">
        <f t="shared" ref="S42:S48" ca="1" si="13">AVERAGE(F42:L42)</f>
        <v>#REF!</v>
      </c>
      <c r="T42" s="16" t="e">
        <f t="shared" ref="T42:T47" ca="1" si="14">AVERAGE(M42:N42,C43:E43)</f>
        <v>#REF!</v>
      </c>
      <c r="U42" s="16" t="e">
        <f t="shared" ref="U42:U48" ca="1" si="15">AVERAGE(C42:N42)</f>
        <v>#REF!</v>
      </c>
    </row>
    <row r="43" spans="1:21" x14ac:dyDescent="0.2">
      <c r="A43" s="13"/>
      <c r="B43" s="8">
        <v>1993</v>
      </c>
      <c r="C43" s="14" t="e">
        <f ca="1">DSUM(SUPPLEMENTALDATA,'BALANCE SHEET'!C212,'BALANCE SHEET'!$A$1:$A$2)/1000</f>
        <v>#REF!</v>
      </c>
      <c r="D43" s="14" t="e">
        <f ca="1">DSUM(SUPPLEMENTALDATA,'BALANCE SHEET'!D212,'BALANCE SHEET'!$A$1:$A$2)/1000</f>
        <v>#REF!</v>
      </c>
      <c r="E43" s="14" t="e">
        <f ca="1">DSUM(SUPPLEMENTALDATA,'BALANCE SHEET'!E212,'BALANCE SHEET'!$A$1:$A$2)/1000</f>
        <v>#REF!</v>
      </c>
      <c r="F43" s="14" t="e">
        <f ca="1">DSUM(SUPPLEMENTALDATA,'BALANCE SHEET'!F212,'BALANCE SHEET'!$A$1:$A$2)/1000</f>
        <v>#REF!</v>
      </c>
      <c r="G43" s="14" t="e">
        <f ca="1">DSUM(SUPPLEMENTALDATA,'BALANCE SHEET'!G212,'BALANCE SHEET'!$A$1:$A$2)/1000</f>
        <v>#REF!</v>
      </c>
      <c r="H43" s="14" t="e">
        <f ca="1">DSUM(SUPPLEMENTALDATA,'BALANCE SHEET'!H212,'BALANCE SHEET'!$A$1:$A$2)/1000</f>
        <v>#REF!</v>
      </c>
      <c r="I43" s="14" t="e">
        <f ca="1">DSUM(SUPPLEMENTALDATA,'BALANCE SHEET'!I212,'BALANCE SHEET'!$A$1:$A$2)/1000</f>
        <v>#REF!</v>
      </c>
      <c r="J43" s="14" t="e">
        <f ca="1">DSUM(SUPPLEMENTALDATA,'BALANCE SHEET'!J212,'BALANCE SHEET'!$A$1:$A$2)/1000</f>
        <v>#REF!</v>
      </c>
      <c r="K43" s="14" t="e">
        <f ca="1">DSUM(SUPPLEMENTALDATA,'BALANCE SHEET'!K212,'BALANCE SHEET'!$A$1:$A$2)/1000</f>
        <v>#REF!</v>
      </c>
      <c r="L43" s="14" t="e">
        <f ca="1">DSUM(SUPPLEMENTALDATA,'BALANCE SHEET'!L212,'BALANCE SHEET'!$A$1:$A$2)/1000</f>
        <v>#REF!</v>
      </c>
      <c r="M43" s="14" t="e">
        <f ca="1">DSUM(SUPPLEMENTALDATA,'BALANCE SHEET'!M212,'BALANCE SHEET'!$A$1:$A$2)/1000</f>
        <v>#REF!</v>
      </c>
      <c r="N43" s="14" t="e">
        <f ca="1">DSUM(SUPPLEMENTALDATA,'BALANCE SHEET'!N212,'BALANCE SHEET'!$A$1:$A$2)/1000</f>
        <v>#REF!</v>
      </c>
      <c r="O43" s="15"/>
      <c r="P43" s="15"/>
      <c r="Q43" s="15"/>
      <c r="R43" s="15"/>
      <c r="S43" s="16" t="e">
        <f t="shared" ca="1" si="13"/>
        <v>#REF!</v>
      </c>
      <c r="T43" s="16" t="e">
        <f t="shared" ca="1" si="14"/>
        <v>#REF!</v>
      </c>
      <c r="U43" s="16" t="e">
        <f t="shared" ca="1" si="15"/>
        <v>#REF!</v>
      </c>
    </row>
    <row r="44" spans="1:21" x14ac:dyDescent="0.2">
      <c r="A44" s="13"/>
      <c r="B44" s="8">
        <v>1994</v>
      </c>
      <c r="C44" s="14" t="e">
        <f ca="1">DSUM(SUPPLEMENTALDATA,'BALANCE SHEET'!C213,'BALANCE SHEET'!$A$1:$A$2)/1000</f>
        <v>#REF!</v>
      </c>
      <c r="D44" s="14" t="e">
        <f ca="1">DSUM(SUPPLEMENTALDATA,'BALANCE SHEET'!D213,'BALANCE SHEET'!$A$1:$A$2)/1000</f>
        <v>#REF!</v>
      </c>
      <c r="E44" s="14" t="e">
        <f ca="1">DSUM(SUPPLEMENTALDATA,'BALANCE SHEET'!E213,'BALANCE SHEET'!$A$1:$A$2)/1000</f>
        <v>#REF!</v>
      </c>
      <c r="F44" s="14" t="e">
        <f ca="1">DSUM(SUPPLEMENTALDATA,'BALANCE SHEET'!F213,'BALANCE SHEET'!$A$1:$A$2)/1000</f>
        <v>#REF!</v>
      </c>
      <c r="G44" s="14" t="e">
        <f ca="1">DSUM(SUPPLEMENTALDATA,'BALANCE SHEET'!G213,'BALANCE SHEET'!$A$1:$A$2)/1000</f>
        <v>#REF!</v>
      </c>
      <c r="H44" s="14" t="e">
        <f ca="1">DSUM(SUPPLEMENTALDATA,'BALANCE SHEET'!H213,'BALANCE SHEET'!$A$1:$A$2)/1000</f>
        <v>#REF!</v>
      </c>
      <c r="I44" s="14" t="e">
        <f ca="1">DSUM(SUPPLEMENTALDATA,'BALANCE SHEET'!I213,'BALANCE SHEET'!$A$1:$A$2)/1000</f>
        <v>#REF!</v>
      </c>
      <c r="J44" s="14" t="e">
        <f ca="1">DSUM(SUPPLEMENTALDATA,'BALANCE SHEET'!J213,'BALANCE SHEET'!$A$1:$A$2)/1000</f>
        <v>#REF!</v>
      </c>
      <c r="K44" s="14" t="e">
        <f ca="1">DSUM(SUPPLEMENTALDATA,'BALANCE SHEET'!K213,'BALANCE SHEET'!$A$1:$A$2)/1000</f>
        <v>#REF!</v>
      </c>
      <c r="L44" s="14" t="e">
        <f ca="1">DSUM(SUPPLEMENTALDATA,'BALANCE SHEET'!L213,'BALANCE SHEET'!$A$1:$A$2)/1000</f>
        <v>#REF!</v>
      </c>
      <c r="M44" s="14" t="e">
        <f ca="1">DSUM(SUPPLEMENTALDATA,'BALANCE SHEET'!M213,'BALANCE SHEET'!$A$1:$A$2)/1000</f>
        <v>#REF!</v>
      </c>
      <c r="N44" s="14" t="e">
        <f ca="1">DSUM(SUPPLEMENTALDATA,'BALANCE SHEET'!N213,'BALANCE SHEET'!$A$1:$A$2)/1000</f>
        <v>#REF!</v>
      </c>
      <c r="O44" s="15"/>
      <c r="P44" s="15"/>
      <c r="Q44" s="15"/>
      <c r="R44" s="15"/>
      <c r="S44" s="16" t="e">
        <f t="shared" ca="1" si="13"/>
        <v>#REF!</v>
      </c>
      <c r="T44" s="16" t="e">
        <f t="shared" ca="1" si="14"/>
        <v>#REF!</v>
      </c>
      <c r="U44" s="16" t="e">
        <f t="shared" ca="1" si="15"/>
        <v>#REF!</v>
      </c>
    </row>
    <row r="45" spans="1:21" x14ac:dyDescent="0.2">
      <c r="A45" s="13"/>
      <c r="B45" s="8">
        <v>1995</v>
      </c>
      <c r="C45" s="14" t="e">
        <f ca="1">DSUM(SUPPLEMENTALDATA,'BALANCE SHEET'!C214,'BALANCE SHEET'!$A$1:$A$2)/1000</f>
        <v>#REF!</v>
      </c>
      <c r="D45" s="14" t="e">
        <f ca="1">DSUM(SUPPLEMENTALDATA,'BALANCE SHEET'!D214,'BALANCE SHEET'!$A$1:$A$2)/1000</f>
        <v>#REF!</v>
      </c>
      <c r="E45" s="14" t="e">
        <f ca="1">DSUM(SUPPLEMENTALDATA,'BALANCE SHEET'!E214,'BALANCE SHEET'!$A$1:$A$2)/1000</f>
        <v>#REF!</v>
      </c>
      <c r="F45" s="14" t="e">
        <f ca="1">DSUM(SUPPLEMENTALDATA,'BALANCE SHEET'!F214,'BALANCE SHEET'!$A$1:$A$2)/1000</f>
        <v>#REF!</v>
      </c>
      <c r="G45" s="14" t="e">
        <f ca="1">DSUM(SUPPLEMENTALDATA,'BALANCE SHEET'!G214,'BALANCE SHEET'!$A$1:$A$2)/1000</f>
        <v>#REF!</v>
      </c>
      <c r="H45" s="14" t="e">
        <f ca="1">DSUM(SUPPLEMENTALDATA,'BALANCE SHEET'!H214,'BALANCE SHEET'!$A$1:$A$2)/1000</f>
        <v>#REF!</v>
      </c>
      <c r="I45" s="14" t="e">
        <f ca="1">DSUM(SUPPLEMENTALDATA,'BALANCE SHEET'!I214,'BALANCE SHEET'!$A$1:$A$2)/1000</f>
        <v>#REF!</v>
      </c>
      <c r="J45" s="14" t="e">
        <f ca="1">DSUM(SUPPLEMENTALDATA,'BALANCE SHEET'!J214,'BALANCE SHEET'!$A$1:$A$2)/1000</f>
        <v>#REF!</v>
      </c>
      <c r="K45" s="14" t="e">
        <f ca="1">DSUM(SUPPLEMENTALDATA,'BALANCE SHEET'!K214,'BALANCE SHEET'!$A$1:$A$2)/1000</f>
        <v>#REF!</v>
      </c>
      <c r="L45" s="14" t="e">
        <f ca="1">DSUM(SUPPLEMENTALDATA,'BALANCE SHEET'!L214,'BALANCE SHEET'!$A$1:$A$2)/1000</f>
        <v>#REF!</v>
      </c>
      <c r="M45" s="14" t="e">
        <f ca="1">DSUM(SUPPLEMENTALDATA,'BALANCE SHEET'!M214,'BALANCE SHEET'!$A$1:$A$2)/1000</f>
        <v>#REF!</v>
      </c>
      <c r="N45" s="14" t="e">
        <f ca="1">DSUM(SUPPLEMENTALDATA,'BALANCE SHEET'!N214,'BALANCE SHEET'!$A$1:$A$2)/1000</f>
        <v>#REF!</v>
      </c>
      <c r="O45" s="15"/>
      <c r="P45" s="15"/>
      <c r="Q45" s="15"/>
      <c r="R45" s="15"/>
      <c r="S45" s="16" t="e">
        <f t="shared" ca="1" si="13"/>
        <v>#REF!</v>
      </c>
      <c r="T45" s="16" t="e">
        <f t="shared" ca="1" si="14"/>
        <v>#REF!</v>
      </c>
      <c r="U45" s="16" t="e">
        <f t="shared" ca="1" si="15"/>
        <v>#REF!</v>
      </c>
    </row>
    <row r="46" spans="1:21" x14ac:dyDescent="0.2">
      <c r="A46" s="13"/>
      <c r="B46" s="8">
        <v>1996</v>
      </c>
      <c r="C46" s="14" t="e">
        <f ca="1">DSUM(SUPPLEMENTALDATA,'BALANCE SHEET'!C215,'BALANCE SHEET'!$A$1:$A$2)/1000</f>
        <v>#REF!</v>
      </c>
      <c r="D46" s="14" t="e">
        <f ca="1">DSUM(SUPPLEMENTALDATA,'BALANCE SHEET'!D215,'BALANCE SHEET'!$A$1:$A$2)/1000</f>
        <v>#REF!</v>
      </c>
      <c r="E46" s="14" t="e">
        <f ca="1">DSUM(SUPPLEMENTALDATA,'BALANCE SHEET'!E215,'BALANCE SHEET'!$A$1:$A$2)/1000</f>
        <v>#REF!</v>
      </c>
      <c r="F46" s="14" t="e">
        <f ca="1">DSUM(SUPPLEMENTALDATA,'BALANCE SHEET'!F215,'BALANCE SHEET'!$A$1:$A$2)/1000</f>
        <v>#REF!</v>
      </c>
      <c r="G46" s="14" t="e">
        <f ca="1">DSUM(SUPPLEMENTALDATA,'BALANCE SHEET'!G215,'BALANCE SHEET'!$A$1:$A$2)/1000</f>
        <v>#REF!</v>
      </c>
      <c r="H46" s="14" t="e">
        <f ca="1">DSUM(SUPPLEMENTALDATA,'BALANCE SHEET'!H215,'BALANCE SHEET'!$A$1:$A$2)/1000</f>
        <v>#REF!</v>
      </c>
      <c r="I46" s="14" t="e">
        <f ca="1">DSUM(SUPPLEMENTALDATA,'BALANCE SHEET'!I215,'BALANCE SHEET'!$A$1:$A$2)/1000</f>
        <v>#REF!</v>
      </c>
      <c r="J46" s="14" t="e">
        <f ca="1">DSUM(SUPPLEMENTALDATA,'BALANCE SHEET'!J215,'BALANCE SHEET'!$A$1:$A$2)/1000</f>
        <v>#REF!</v>
      </c>
      <c r="K46" s="14" t="e">
        <f ca="1">DSUM(SUPPLEMENTALDATA,'BALANCE SHEET'!K215,'BALANCE SHEET'!$A$1:$A$2)/1000</f>
        <v>#REF!</v>
      </c>
      <c r="L46" s="14" t="e">
        <f ca="1">DSUM(SUPPLEMENTALDATA,'BALANCE SHEET'!L215,'BALANCE SHEET'!$A$1:$A$2)/1000</f>
        <v>#REF!</v>
      </c>
      <c r="M46" s="14" t="e">
        <f ca="1">DSUM(SUPPLEMENTALDATA,'BALANCE SHEET'!M215,'BALANCE SHEET'!$A$1:$A$2)/1000</f>
        <v>#REF!</v>
      </c>
      <c r="N46" s="14" t="e">
        <f ca="1">DSUM(SUPPLEMENTALDATA,'BALANCE SHEET'!N215,'BALANCE SHEET'!$A$1:$A$2)/1000</f>
        <v>#REF!</v>
      </c>
      <c r="O46" s="15"/>
      <c r="P46" s="15"/>
      <c r="Q46" s="15"/>
      <c r="R46" s="15"/>
      <c r="S46" s="16" t="e">
        <f t="shared" ca="1" si="13"/>
        <v>#REF!</v>
      </c>
      <c r="T46" s="16" t="e">
        <f t="shared" ca="1" si="14"/>
        <v>#REF!</v>
      </c>
      <c r="U46" s="16" t="e">
        <f t="shared" ca="1" si="15"/>
        <v>#REF!</v>
      </c>
    </row>
    <row r="47" spans="1:21" x14ac:dyDescent="0.2">
      <c r="A47" s="13"/>
      <c r="B47" s="8">
        <v>1997</v>
      </c>
      <c r="C47" s="14" t="e">
        <f ca="1">DSUM(SUPPLEMENTALDATA,'BALANCE SHEET'!C216,'BALANCE SHEET'!$A$1:$A$2)/1000</f>
        <v>#REF!</v>
      </c>
      <c r="D47" s="14" t="e">
        <f ca="1">DSUM(SUPPLEMENTALDATA,'BALANCE SHEET'!D216,'BALANCE SHEET'!$A$1:$A$2)/1000</f>
        <v>#REF!</v>
      </c>
      <c r="E47" s="14" t="e">
        <f ca="1">DSUM(SUPPLEMENTALDATA,'BALANCE SHEET'!E216,'BALANCE SHEET'!$A$1:$A$2)/1000</f>
        <v>#REF!</v>
      </c>
      <c r="F47" s="14" t="e">
        <f ca="1">DSUM(SUPPLEMENTALDATA,'BALANCE SHEET'!F216,'BALANCE SHEET'!$A$1:$A$2)/1000</f>
        <v>#REF!</v>
      </c>
      <c r="G47" s="14" t="e">
        <f ca="1">DSUM(SUPPLEMENTALDATA,'BALANCE SHEET'!G216,'BALANCE SHEET'!$A$1:$A$2)/1000</f>
        <v>#REF!</v>
      </c>
      <c r="H47" s="14" t="e">
        <f ca="1">DSUM(SUPPLEMENTALDATA,'BALANCE SHEET'!H216,'BALANCE SHEET'!$A$1:$A$2)/1000</f>
        <v>#REF!</v>
      </c>
      <c r="I47" s="14" t="e">
        <f ca="1">DSUM(SUPPLEMENTALDATA,'BALANCE SHEET'!I216,'BALANCE SHEET'!$A$1:$A$2)/1000</f>
        <v>#REF!</v>
      </c>
      <c r="J47" s="14" t="e">
        <f ca="1">DSUM(SUPPLEMENTALDATA,'BALANCE SHEET'!J216,'BALANCE SHEET'!$A$1:$A$2)/1000</f>
        <v>#REF!</v>
      </c>
      <c r="K47" s="14" t="e">
        <f ca="1">DSUM(SUPPLEMENTALDATA,'BALANCE SHEET'!K216,'BALANCE SHEET'!$A$1:$A$2)/1000</f>
        <v>#REF!</v>
      </c>
      <c r="L47" s="14" t="e">
        <f ca="1">DSUM(SUPPLEMENTALDATA,'BALANCE SHEET'!L216,'BALANCE SHEET'!$A$1:$A$2)/1000</f>
        <v>#REF!</v>
      </c>
      <c r="M47" s="14" t="e">
        <f ca="1">DSUM(SUPPLEMENTALDATA,'BALANCE SHEET'!M216,'BALANCE SHEET'!$A$1:$A$2)/1000</f>
        <v>#REF!</v>
      </c>
      <c r="N47" s="14" t="e">
        <f ca="1">DSUM(SUPPLEMENTALDATA,'BALANCE SHEET'!N216,'BALANCE SHEET'!$A$1:$A$2)/1000</f>
        <v>#REF!</v>
      </c>
      <c r="O47" s="15"/>
      <c r="P47" s="15"/>
      <c r="Q47" s="15"/>
      <c r="R47" s="15"/>
      <c r="S47" s="16" t="e">
        <f t="shared" ca="1" si="13"/>
        <v>#REF!</v>
      </c>
      <c r="T47" s="16" t="e">
        <f t="shared" ca="1" si="14"/>
        <v>#REF!</v>
      </c>
      <c r="U47" s="16" t="e">
        <f t="shared" ca="1" si="15"/>
        <v>#REF!</v>
      </c>
    </row>
    <row r="48" spans="1:21" x14ac:dyDescent="0.2">
      <c r="A48" s="13"/>
      <c r="B48" s="8">
        <v>1998</v>
      </c>
      <c r="C48" s="14" t="e">
        <f ca="1">DSUM(SUPPLEMENTALDATA,'BALANCE SHEET'!C217,'BALANCE SHEET'!$A$1:$A$2)/1000</f>
        <v>#REF!</v>
      </c>
      <c r="D48" s="14" t="e">
        <f ca="1">DSUM(SUPPLEMENTALDATA,'BALANCE SHEET'!D217,'BALANCE SHEET'!$A$1:$A$2)/1000</f>
        <v>#REF!</v>
      </c>
      <c r="E48" s="14" t="e">
        <f ca="1">DSUM(SUPPLEMENTALDATA,'BALANCE SHEET'!E217,'BALANCE SHEET'!$A$1:$A$2)/1000</f>
        <v>#REF!</v>
      </c>
      <c r="F48" s="17" t="e">
        <f t="shared" ref="F48:N49" ca="1" si="16">F47*PROESC</f>
        <v>#REF!</v>
      </c>
      <c r="G48" s="17" t="e">
        <f t="shared" ca="1" si="16"/>
        <v>#REF!</v>
      </c>
      <c r="H48" s="17" t="e">
        <f t="shared" ca="1" si="16"/>
        <v>#REF!</v>
      </c>
      <c r="I48" s="17" t="e">
        <f t="shared" ca="1" si="16"/>
        <v>#REF!</v>
      </c>
      <c r="J48" s="17" t="e">
        <f t="shared" ca="1" si="16"/>
        <v>#REF!</v>
      </c>
      <c r="K48" s="17" t="e">
        <f t="shared" ca="1" si="16"/>
        <v>#REF!</v>
      </c>
      <c r="L48" s="17" t="e">
        <f t="shared" ca="1" si="16"/>
        <v>#REF!</v>
      </c>
      <c r="M48" s="17" t="e">
        <f t="shared" ca="1" si="16"/>
        <v>#REF!</v>
      </c>
      <c r="N48" s="17" t="e">
        <f t="shared" ca="1" si="16"/>
        <v>#REF!</v>
      </c>
      <c r="O48" s="15"/>
      <c r="P48" s="15"/>
      <c r="Q48" s="15"/>
      <c r="R48" s="15"/>
      <c r="S48" s="18" t="e">
        <f t="shared" ca="1" si="13"/>
        <v>#REF!</v>
      </c>
      <c r="T48" s="18" t="e">
        <f ca="1">AVERAGE(M48:N48,C50:E50)</f>
        <v>#REF!</v>
      </c>
      <c r="U48" s="18" t="e">
        <f t="shared" ca="1" si="15"/>
        <v>#REF!</v>
      </c>
    </row>
    <row r="49" spans="1:21" x14ac:dyDescent="0.2">
      <c r="A49" s="13"/>
      <c r="B49" s="8">
        <v>1999</v>
      </c>
      <c r="C49" s="17" t="e">
        <f ca="1">C48*PROESC</f>
        <v>#REF!</v>
      </c>
      <c r="D49" s="17" t="e">
        <f ca="1">D48*PROESC</f>
        <v>#REF!</v>
      </c>
      <c r="E49" s="17" t="e">
        <f ca="1">E48*PROESC</f>
        <v>#REF!</v>
      </c>
      <c r="F49" s="17" t="e">
        <f t="shared" ca="1" si="16"/>
        <v>#REF!</v>
      </c>
      <c r="G49" s="17" t="e">
        <f t="shared" ca="1" si="16"/>
        <v>#REF!</v>
      </c>
      <c r="H49" s="17" t="e">
        <f t="shared" ca="1" si="16"/>
        <v>#REF!</v>
      </c>
      <c r="I49" s="17" t="e">
        <f t="shared" ca="1" si="16"/>
        <v>#REF!</v>
      </c>
      <c r="J49" s="17" t="e">
        <f t="shared" ca="1" si="16"/>
        <v>#REF!</v>
      </c>
      <c r="K49" s="17" t="e">
        <f t="shared" ca="1" si="16"/>
        <v>#REF!</v>
      </c>
      <c r="L49" s="17" t="e">
        <f t="shared" ca="1" si="16"/>
        <v>#REF!</v>
      </c>
      <c r="M49" s="17" t="e">
        <f t="shared" ca="1" si="16"/>
        <v>#REF!</v>
      </c>
      <c r="N49" s="17" t="e">
        <f t="shared" ca="1" si="16"/>
        <v>#REF!</v>
      </c>
      <c r="O49" s="15"/>
      <c r="P49" s="15"/>
      <c r="Q49" s="15"/>
      <c r="R49" s="15"/>
      <c r="S49" s="18"/>
      <c r="T49" s="18"/>
      <c r="U49" s="18"/>
    </row>
    <row r="50" spans="1:21" x14ac:dyDescent="0.2">
      <c r="A50" s="13"/>
      <c r="B50" s="8">
        <v>2000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5"/>
      <c r="P50" s="15"/>
      <c r="Q50" s="15"/>
      <c r="R50" s="15"/>
      <c r="S50" s="15"/>
      <c r="T50" s="15"/>
      <c r="U50" s="15"/>
    </row>
    <row r="51" spans="1:21" x14ac:dyDescent="0.2">
      <c r="A51" s="3" t="s">
        <v>21</v>
      </c>
      <c r="B51" s="20"/>
      <c r="C51" s="19" t="e">
        <f ca="1">MAX(C42:C48)</f>
        <v>#REF!</v>
      </c>
      <c r="D51" s="19" t="e">
        <f ca="1">MAX(D42:D48)</f>
        <v>#REF!</v>
      </c>
      <c r="E51" s="19" t="e">
        <f ca="1">MAX(E42:E48)</f>
        <v>#REF!</v>
      </c>
      <c r="F51" s="19" t="e">
        <f t="shared" ref="F51:N51" ca="1" si="17">MAX(F42:F47)</f>
        <v>#REF!</v>
      </c>
      <c r="G51" s="19" t="e">
        <f t="shared" ca="1" si="17"/>
        <v>#REF!</v>
      </c>
      <c r="H51" s="19" t="e">
        <f t="shared" ca="1" si="17"/>
        <v>#REF!</v>
      </c>
      <c r="I51" s="19" t="e">
        <f t="shared" ca="1" si="17"/>
        <v>#REF!</v>
      </c>
      <c r="J51" s="19" t="e">
        <f t="shared" ca="1" si="17"/>
        <v>#REF!</v>
      </c>
      <c r="K51" s="19" t="e">
        <f t="shared" ca="1" si="17"/>
        <v>#REF!</v>
      </c>
      <c r="L51" s="19" t="e">
        <f t="shared" ca="1" si="17"/>
        <v>#REF!</v>
      </c>
      <c r="M51" s="19" t="e">
        <f t="shared" ca="1" si="17"/>
        <v>#REF!</v>
      </c>
      <c r="N51" s="19" t="e">
        <f t="shared" ca="1" si="17"/>
        <v>#REF!</v>
      </c>
      <c r="O51" s="15"/>
      <c r="P51" s="15"/>
      <c r="Q51" s="15"/>
      <c r="R51" s="15"/>
      <c r="S51" s="19" t="e">
        <f ca="1">MAX(S42:S47)</f>
        <v>#REF!</v>
      </c>
      <c r="T51" s="19" t="e">
        <f ca="1">MAX(T42:T47)</f>
        <v>#REF!</v>
      </c>
      <c r="U51" s="19" t="e">
        <f ca="1">MAX(U42:U47)</f>
        <v>#REF!</v>
      </c>
    </row>
    <row r="52" spans="1:21" x14ac:dyDescent="0.2">
      <c r="A52" s="3" t="s">
        <v>22</v>
      </c>
      <c r="B52" s="8"/>
      <c r="C52" s="19" t="e">
        <f ca="1">AVERAGE(C42:C48)</f>
        <v>#REF!</v>
      </c>
      <c r="D52" s="19" t="e">
        <f ca="1">AVERAGE(D42:D48)</f>
        <v>#REF!</v>
      </c>
      <c r="E52" s="19" t="e">
        <f ca="1">AVERAGE(E42:E48)</f>
        <v>#REF!</v>
      </c>
      <c r="F52" s="19" t="e">
        <f t="shared" ref="F52:N52" ca="1" si="18">AVERAGE(F42:F47)</f>
        <v>#REF!</v>
      </c>
      <c r="G52" s="19" t="e">
        <f t="shared" ca="1" si="18"/>
        <v>#REF!</v>
      </c>
      <c r="H52" s="19" t="e">
        <f t="shared" ca="1" si="18"/>
        <v>#REF!</v>
      </c>
      <c r="I52" s="19" t="e">
        <f t="shared" ca="1" si="18"/>
        <v>#REF!</v>
      </c>
      <c r="J52" s="19" t="e">
        <f t="shared" ca="1" si="18"/>
        <v>#REF!</v>
      </c>
      <c r="K52" s="19" t="e">
        <f t="shared" ca="1" si="18"/>
        <v>#REF!</v>
      </c>
      <c r="L52" s="19" t="e">
        <f t="shared" ca="1" si="18"/>
        <v>#REF!</v>
      </c>
      <c r="M52" s="19" t="e">
        <f t="shared" ca="1" si="18"/>
        <v>#REF!</v>
      </c>
      <c r="N52" s="19" t="e">
        <f t="shared" ca="1" si="18"/>
        <v>#REF!</v>
      </c>
      <c r="O52" s="15"/>
      <c r="P52" s="15"/>
      <c r="Q52" s="15"/>
      <c r="R52" s="15"/>
      <c r="S52" s="19" t="e">
        <f ca="1">AVERAGE(S42:S47)</f>
        <v>#REF!</v>
      </c>
      <c r="T52" s="19" t="e">
        <f ca="1">AVERAGE(T42:T47)</f>
        <v>#REF!</v>
      </c>
      <c r="U52" s="19" t="e">
        <f ca="1">AVERAGE(U42:U47)</f>
        <v>#REF!</v>
      </c>
    </row>
    <row r="53" spans="1:21" x14ac:dyDescent="0.2">
      <c r="A53" s="3" t="s">
        <v>23</v>
      </c>
      <c r="B53" s="8"/>
      <c r="C53" s="19" t="e">
        <f ca="1">MIN(C42:C48)</f>
        <v>#REF!</v>
      </c>
      <c r="D53" s="19" t="e">
        <f ca="1">MIN(D42:D48)</f>
        <v>#REF!</v>
      </c>
      <c r="E53" s="19" t="e">
        <f ca="1">MIN(E42:E48)</f>
        <v>#REF!</v>
      </c>
      <c r="F53" s="19" t="e">
        <f t="shared" ref="F53:N53" ca="1" si="19">MIN(F42:F47)</f>
        <v>#REF!</v>
      </c>
      <c r="G53" s="19" t="e">
        <f t="shared" ca="1" si="19"/>
        <v>#REF!</v>
      </c>
      <c r="H53" s="19" t="e">
        <f t="shared" ca="1" si="19"/>
        <v>#REF!</v>
      </c>
      <c r="I53" s="19" t="e">
        <f t="shared" ca="1" si="19"/>
        <v>#REF!</v>
      </c>
      <c r="J53" s="19" t="e">
        <f t="shared" ca="1" si="19"/>
        <v>#REF!</v>
      </c>
      <c r="K53" s="19" t="e">
        <f t="shared" ca="1" si="19"/>
        <v>#REF!</v>
      </c>
      <c r="L53" s="19" t="e">
        <f t="shared" ca="1" si="19"/>
        <v>#REF!</v>
      </c>
      <c r="M53" s="19" t="e">
        <f t="shared" ca="1" si="19"/>
        <v>#REF!</v>
      </c>
      <c r="N53" s="19" t="e">
        <f t="shared" ca="1" si="19"/>
        <v>#REF!</v>
      </c>
      <c r="O53" s="15"/>
      <c r="P53" s="15"/>
      <c r="Q53" s="15"/>
      <c r="R53" s="15"/>
      <c r="S53" s="19" t="e">
        <f ca="1">MIN(S42:S47)</f>
        <v>#REF!</v>
      </c>
      <c r="T53" s="19" t="e">
        <f ca="1">MIN(T42:T47)</f>
        <v>#REF!</v>
      </c>
      <c r="U53" s="19" t="e">
        <f ca="1">MIN(U42:U47)</f>
        <v>#REF!</v>
      </c>
    </row>
    <row r="54" spans="1:21" x14ac:dyDescent="0.2">
      <c r="A54" s="13"/>
      <c r="B54" s="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21" x14ac:dyDescent="0.2">
      <c r="A55" s="13"/>
      <c r="B55" s="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spans="1:21" x14ac:dyDescent="0.2">
      <c r="A56" s="13" t="s">
        <v>34</v>
      </c>
      <c r="B56" s="8">
        <v>1992</v>
      </c>
      <c r="C56" s="14">
        <v>1937.4469999999999</v>
      </c>
      <c r="D56" s="14">
        <v>1554.5419999999999</v>
      </c>
      <c r="E56" s="14">
        <v>1257.915</v>
      </c>
      <c r="F56" s="14">
        <v>1276.674</v>
      </c>
      <c r="G56" s="14">
        <v>1547.527</v>
      </c>
      <c r="H56" s="14">
        <v>1865.26</v>
      </c>
      <c r="I56" s="14">
        <v>2164.6509999999998</v>
      </c>
      <c r="J56" s="14">
        <v>2460.3409999999999</v>
      </c>
      <c r="K56" s="14">
        <v>2745.1959999999999</v>
      </c>
      <c r="L56" s="14">
        <v>2926.971</v>
      </c>
      <c r="M56" s="14">
        <v>2753.4960000000001</v>
      </c>
      <c r="N56" s="14">
        <v>2274.636</v>
      </c>
      <c r="O56" s="15"/>
      <c r="P56" s="15"/>
      <c r="Q56" s="15"/>
      <c r="R56" s="15"/>
      <c r="S56" s="16">
        <f t="shared" ref="S56:S63" si="20">AVERAGE(F56:L56)</f>
        <v>2140.9457142857141</v>
      </c>
      <c r="T56" s="16">
        <f t="shared" ref="T56:T61" si="21">AVERAGE(M56:N56,C57:E57)</f>
        <v>1755.4533999999999</v>
      </c>
      <c r="U56" s="16">
        <f t="shared" ref="U56:U63" si="22">AVERAGE(C56:N56)</f>
        <v>2063.7213333333334</v>
      </c>
    </row>
    <row r="57" spans="1:21" x14ac:dyDescent="0.2">
      <c r="A57" s="13" t="s">
        <v>218</v>
      </c>
      <c r="B57" s="8">
        <v>1993</v>
      </c>
      <c r="C57" s="14">
        <v>1718.28</v>
      </c>
      <c r="D57" s="14">
        <v>1167.0170000000001</v>
      </c>
      <c r="E57" s="14">
        <v>863.83799999999997</v>
      </c>
      <c r="F57" s="14">
        <v>975.49699999999996</v>
      </c>
      <c r="G57" s="14">
        <v>1407.509</v>
      </c>
      <c r="H57" s="14">
        <v>1781.136</v>
      </c>
      <c r="I57" s="14">
        <v>2131.1329999999998</v>
      </c>
      <c r="J57" s="14">
        <v>2452.3510000000001</v>
      </c>
      <c r="K57" s="14">
        <v>2805.9929999999999</v>
      </c>
      <c r="L57" s="14">
        <v>2959.5160000000001</v>
      </c>
      <c r="M57" s="14">
        <v>2755.0590000000002</v>
      </c>
      <c r="N57" s="14">
        <v>2314.0450000000001</v>
      </c>
      <c r="O57" s="15"/>
      <c r="P57" s="15"/>
      <c r="Q57" s="15"/>
      <c r="R57" s="15"/>
      <c r="S57" s="16">
        <f t="shared" si="20"/>
        <v>2073.3049999999998</v>
      </c>
      <c r="T57" s="16">
        <f t="shared" si="21"/>
        <v>1713.7344000000001</v>
      </c>
      <c r="U57" s="16">
        <f t="shared" si="22"/>
        <v>1944.2811666666669</v>
      </c>
    </row>
    <row r="58" spans="1:21" x14ac:dyDescent="0.2">
      <c r="A58" s="13" t="s">
        <v>219</v>
      </c>
      <c r="B58" s="8">
        <v>1994</v>
      </c>
      <c r="C58" s="14">
        <v>1556.3420000000001</v>
      </c>
      <c r="D58" s="14">
        <v>1038.96</v>
      </c>
      <c r="E58" s="14">
        <v>904.26599999999996</v>
      </c>
      <c r="F58" s="14">
        <v>1122.1079999999999</v>
      </c>
      <c r="G58" s="14">
        <v>1524.682</v>
      </c>
      <c r="H58" s="14">
        <v>1868.5070000000001</v>
      </c>
      <c r="I58" s="14">
        <v>2252.7930000000001</v>
      </c>
      <c r="J58" s="14">
        <v>2595.4499999999998</v>
      </c>
      <c r="K58" s="14">
        <v>2919.5349999999999</v>
      </c>
      <c r="L58" s="14">
        <v>3089.7370000000001</v>
      </c>
      <c r="M58" s="14">
        <v>2990.6170000000002</v>
      </c>
      <c r="N58" s="14">
        <v>2601.538</v>
      </c>
      <c r="O58" s="15"/>
      <c r="P58" s="15"/>
      <c r="Q58" s="15"/>
      <c r="R58" s="15"/>
      <c r="S58" s="16">
        <f t="shared" si="20"/>
        <v>2196.1160000000004</v>
      </c>
      <c r="T58" s="16">
        <f t="shared" si="21"/>
        <v>2104.1052000000004</v>
      </c>
      <c r="U58" s="16">
        <f t="shared" si="22"/>
        <v>2038.7112500000003</v>
      </c>
    </row>
    <row r="59" spans="1:21" x14ac:dyDescent="0.2">
      <c r="A59" s="13"/>
      <c r="B59" s="8">
        <v>1995</v>
      </c>
      <c r="C59" s="14">
        <v>2036.855</v>
      </c>
      <c r="D59" s="14">
        <v>1565.5029999999999</v>
      </c>
      <c r="E59" s="14">
        <v>1326.0129999999999</v>
      </c>
      <c r="F59" s="14">
        <v>1339.8050000000001</v>
      </c>
      <c r="G59" s="14">
        <v>1702.9449999999999</v>
      </c>
      <c r="H59" s="14">
        <v>2010.7650000000001</v>
      </c>
      <c r="I59" s="14">
        <v>2301.5509999999999</v>
      </c>
      <c r="J59" s="14">
        <v>2499.52</v>
      </c>
      <c r="K59" s="14">
        <v>2790.2130000000002</v>
      </c>
      <c r="L59" s="14">
        <v>2951.5889999999999</v>
      </c>
      <c r="M59" s="14">
        <v>2723.1410000000001</v>
      </c>
      <c r="N59" s="14">
        <v>2149.6039999999998</v>
      </c>
      <c r="O59" s="15"/>
      <c r="P59" s="15"/>
      <c r="Q59" s="15"/>
      <c r="R59" s="15"/>
      <c r="S59" s="16">
        <f t="shared" si="20"/>
        <v>2228.0554285714288</v>
      </c>
      <c r="T59" s="16">
        <f t="shared" si="21"/>
        <v>1644.3166999999999</v>
      </c>
      <c r="U59" s="16">
        <f t="shared" si="22"/>
        <v>2116.4586666666669</v>
      </c>
    </row>
    <row r="60" spans="1:21" x14ac:dyDescent="0.2">
      <c r="A60" s="13"/>
      <c r="B60" s="8">
        <v>1996</v>
      </c>
      <c r="C60" s="14">
        <v>1480.5530000000001</v>
      </c>
      <c r="D60" s="14">
        <v>1116.2795000000001</v>
      </c>
      <c r="E60" s="14">
        <v>752.00599999999997</v>
      </c>
      <c r="F60" s="14">
        <v>843.13699999999994</v>
      </c>
      <c r="G60" s="14">
        <v>1145.9960000000001</v>
      </c>
      <c r="H60" s="14">
        <v>1498.97</v>
      </c>
      <c r="I60" s="14">
        <v>1877.5239999999999</v>
      </c>
      <c r="J60" s="14">
        <v>2235.8440000000001</v>
      </c>
      <c r="K60" s="14">
        <v>2595.413</v>
      </c>
      <c r="L60" s="14">
        <v>2799.5810000000001</v>
      </c>
      <c r="M60" s="14">
        <v>2548.1880000000001</v>
      </c>
      <c r="N60" s="14">
        <v>2170.2060000000001</v>
      </c>
      <c r="O60" s="15"/>
      <c r="P60" s="15"/>
      <c r="Q60" s="15"/>
      <c r="R60" s="15"/>
      <c r="S60" s="16">
        <f t="shared" si="20"/>
        <v>1856.6378571428572</v>
      </c>
      <c r="T60" s="16">
        <f t="shared" si="21"/>
        <v>1670.8486</v>
      </c>
      <c r="U60" s="16">
        <f t="shared" si="22"/>
        <v>1755.3081250000002</v>
      </c>
    </row>
    <row r="61" spans="1:21" x14ac:dyDescent="0.2">
      <c r="A61" s="13"/>
      <c r="B61" s="8">
        <v>1997</v>
      </c>
      <c r="C61" s="14">
        <v>1496.693</v>
      </c>
      <c r="D61" s="14">
        <v>1154.444</v>
      </c>
      <c r="E61" s="14">
        <v>984.71199999999999</v>
      </c>
      <c r="F61" s="14">
        <v>1050.931</v>
      </c>
      <c r="G61" s="14">
        <v>1327.2539999999999</v>
      </c>
      <c r="H61" s="14">
        <v>1725.51</v>
      </c>
      <c r="I61" s="14">
        <v>2018.0060000000001</v>
      </c>
      <c r="J61" s="14">
        <v>2334.1039999999998</v>
      </c>
      <c r="K61" s="14">
        <v>2667.0479999999998</v>
      </c>
      <c r="L61" s="14">
        <v>2965.0309999999999</v>
      </c>
      <c r="M61" s="14">
        <v>2698.3989999999999</v>
      </c>
      <c r="N61" s="14">
        <v>2170.2860000000001</v>
      </c>
      <c r="O61" s="15"/>
      <c r="P61" s="15"/>
      <c r="Q61" s="15"/>
      <c r="R61" s="15"/>
      <c r="S61" s="16">
        <f t="shared" si="20"/>
        <v>2012.5548571428569</v>
      </c>
      <c r="T61" s="16">
        <f t="shared" si="21"/>
        <v>1837.0227999999995</v>
      </c>
      <c r="U61" s="16">
        <f t="shared" si="22"/>
        <v>1882.7014999999999</v>
      </c>
    </row>
    <row r="62" spans="1:21" x14ac:dyDescent="0.2">
      <c r="A62" s="13"/>
      <c r="B62" s="8">
        <v>1998</v>
      </c>
      <c r="C62" s="14">
        <v>1714.48</v>
      </c>
      <c r="D62" s="14">
        <v>1418.1189999999999</v>
      </c>
      <c r="E62" s="14">
        <v>1183.83</v>
      </c>
      <c r="F62" s="14">
        <v>1382.2139999999999</v>
      </c>
      <c r="G62" s="14">
        <v>1775.3720000000001</v>
      </c>
      <c r="H62" s="14">
        <v>2098.2649999999999</v>
      </c>
      <c r="I62" s="14">
        <v>2415.529</v>
      </c>
      <c r="J62" s="14">
        <v>2694.953</v>
      </c>
      <c r="K62" s="14">
        <v>2946.1529999999998</v>
      </c>
      <c r="L62" s="14">
        <v>3172.4940000000001</v>
      </c>
      <c r="M62" s="14">
        <v>3077.0104213522482</v>
      </c>
      <c r="N62" s="14">
        <v>2803.009742699066</v>
      </c>
      <c r="O62" s="15"/>
      <c r="P62" s="15"/>
      <c r="Q62" s="15"/>
      <c r="R62" s="15"/>
      <c r="S62" s="18">
        <f t="shared" si="20"/>
        <v>2354.997142857143</v>
      </c>
      <c r="T62" s="18">
        <f>AVERAGE(M62:N62,C65:E65)</f>
        <v>2940.0100820256571</v>
      </c>
      <c r="U62" s="18">
        <f t="shared" si="22"/>
        <v>2223.4524303376097</v>
      </c>
    </row>
    <row r="63" spans="1:21" x14ac:dyDescent="0.2">
      <c r="A63" s="13"/>
      <c r="B63" s="8">
        <v>1999</v>
      </c>
      <c r="C63" s="14">
        <v>2095.0070855993208</v>
      </c>
      <c r="D63" s="14">
        <v>1745.0066139928726</v>
      </c>
      <c r="E63" s="14">
        <v>1460.0059813500759</v>
      </c>
      <c r="F63" s="14">
        <v>1569.0065104695057</v>
      </c>
      <c r="G63" s="42">
        <f t="shared" ref="G63:N63" si="23">F63+G77</f>
        <v>1982.5649685223809</v>
      </c>
      <c r="H63" s="42">
        <f t="shared" si="23"/>
        <v>2326.7329940740192</v>
      </c>
      <c r="I63" s="42">
        <f t="shared" si="23"/>
        <v>2530.9424394635798</v>
      </c>
      <c r="J63" s="42">
        <f t="shared" si="23"/>
        <v>2697.8770961580321</v>
      </c>
      <c r="K63" s="42">
        <f t="shared" si="23"/>
        <v>2914.3090061562475</v>
      </c>
      <c r="L63" s="42">
        <f t="shared" si="23"/>
        <v>3153.9462874861415</v>
      </c>
      <c r="M63" s="42">
        <f t="shared" si="23"/>
        <v>3032.5362065022368</v>
      </c>
      <c r="N63" s="42">
        <f t="shared" si="23"/>
        <v>2746.5982226018741</v>
      </c>
      <c r="O63" s="15"/>
      <c r="P63" s="15"/>
      <c r="Q63" s="15"/>
      <c r="R63" s="15"/>
      <c r="S63" s="18">
        <f t="shared" si="20"/>
        <v>2453.6256146185578</v>
      </c>
      <c r="T63" s="18">
        <f>AVERAGE(M63:N63,C66:E66)</f>
        <v>2141.5010858208225</v>
      </c>
      <c r="U63" s="18">
        <f t="shared" si="22"/>
        <v>2354.5444510313578</v>
      </c>
    </row>
    <row r="64" spans="1:21" x14ac:dyDescent="0.2">
      <c r="A64" s="13"/>
      <c r="B64" s="8">
        <v>2000</v>
      </c>
      <c r="C64" s="14"/>
      <c r="D64" s="14"/>
      <c r="E64" s="14"/>
      <c r="F64" s="14"/>
      <c r="G64" s="42"/>
      <c r="H64" s="42"/>
      <c r="I64" s="42"/>
      <c r="J64" s="42"/>
      <c r="K64" s="42"/>
      <c r="L64" s="42"/>
      <c r="M64" s="42"/>
      <c r="N64" s="42"/>
      <c r="O64" s="15"/>
      <c r="P64" s="15"/>
      <c r="Q64" s="15"/>
      <c r="R64" s="15"/>
      <c r="S64" s="18"/>
      <c r="T64" s="18"/>
      <c r="U64" s="18"/>
    </row>
    <row r="65" spans="1:21" x14ac:dyDescent="0.2">
      <c r="A65" s="13"/>
      <c r="B65" s="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5"/>
      <c r="P65" s="15"/>
      <c r="Q65" s="15"/>
      <c r="R65" s="15"/>
      <c r="S65" s="15"/>
      <c r="T65" s="15"/>
      <c r="U65" s="15"/>
    </row>
    <row r="66" spans="1:21" x14ac:dyDescent="0.2">
      <c r="A66" s="3" t="s">
        <v>21</v>
      </c>
      <c r="B66" s="20"/>
      <c r="C66" s="19">
        <f>MAX(C56:C62)</f>
        <v>2036.855</v>
      </c>
      <c r="D66" s="19">
        <f>MAX(D56:D62)</f>
        <v>1565.5029999999999</v>
      </c>
      <c r="E66" s="19">
        <f t="shared" ref="E66:N66" si="24">MAX(E56:E62)</f>
        <v>1326.0129999999999</v>
      </c>
      <c r="F66" s="19">
        <f t="shared" si="24"/>
        <v>1382.2139999999999</v>
      </c>
      <c r="G66" s="19">
        <f t="shared" si="24"/>
        <v>1775.3720000000001</v>
      </c>
      <c r="H66" s="19">
        <f t="shared" si="24"/>
        <v>2098.2649999999999</v>
      </c>
      <c r="I66" s="19">
        <f t="shared" si="24"/>
        <v>2415.529</v>
      </c>
      <c r="J66" s="19">
        <f t="shared" si="24"/>
        <v>2694.953</v>
      </c>
      <c r="K66" s="19">
        <f t="shared" si="24"/>
        <v>2946.1529999999998</v>
      </c>
      <c r="L66" s="19">
        <f t="shared" si="24"/>
        <v>3172.4940000000001</v>
      </c>
      <c r="M66" s="19">
        <f t="shared" si="24"/>
        <v>3077.0104213522482</v>
      </c>
      <c r="N66" s="19">
        <f t="shared" si="24"/>
        <v>2803.009742699066</v>
      </c>
      <c r="O66" s="15"/>
      <c r="P66" s="15"/>
      <c r="Q66" s="15"/>
      <c r="R66" s="15"/>
      <c r="S66" s="19">
        <f>MAX(S56:S61)</f>
        <v>2228.0554285714288</v>
      </c>
      <c r="T66" s="19">
        <f>MAX(T56:T61)</f>
        <v>2104.1052000000004</v>
      </c>
      <c r="U66" s="19">
        <f>MAX(U56:U61)</f>
        <v>2116.4586666666669</v>
      </c>
    </row>
    <row r="67" spans="1:21" x14ac:dyDescent="0.2">
      <c r="A67" s="3" t="s">
        <v>22</v>
      </c>
      <c r="B67" s="8"/>
      <c r="C67" s="19">
        <f>AVERAGE(C56:C62)</f>
        <v>1705.8071428571425</v>
      </c>
      <c r="D67" s="19">
        <f>AVERAGE(D56:D62)</f>
        <v>1287.8377857142857</v>
      </c>
      <c r="E67" s="19">
        <f t="shared" ref="E67:N67" si="25">AVERAGE(E56:E62)</f>
        <v>1038.94</v>
      </c>
      <c r="F67" s="19">
        <f t="shared" si="25"/>
        <v>1141.4808571428571</v>
      </c>
      <c r="G67" s="19">
        <f t="shared" si="25"/>
        <v>1490.1835714285714</v>
      </c>
      <c r="H67" s="19">
        <f t="shared" si="25"/>
        <v>1835.4875714285715</v>
      </c>
      <c r="I67" s="19">
        <f t="shared" si="25"/>
        <v>2165.8838571428569</v>
      </c>
      <c r="J67" s="19">
        <f t="shared" si="25"/>
        <v>2467.5090000000005</v>
      </c>
      <c r="K67" s="19">
        <f t="shared" si="25"/>
        <v>2781.3644285714286</v>
      </c>
      <c r="L67" s="19">
        <f t="shared" si="25"/>
        <v>2980.7027142857141</v>
      </c>
      <c r="M67" s="19">
        <f t="shared" si="25"/>
        <v>2792.2729173360358</v>
      </c>
      <c r="N67" s="19">
        <f t="shared" si="25"/>
        <v>2354.760677528438</v>
      </c>
      <c r="O67" s="15"/>
      <c r="P67" s="15"/>
      <c r="Q67" s="15"/>
      <c r="R67" s="15"/>
      <c r="S67" s="19">
        <f>AVERAGE(S56:S61)</f>
        <v>2084.6024761904764</v>
      </c>
      <c r="T67" s="19">
        <f>AVERAGE(T56:T61)</f>
        <v>1787.5801833333328</v>
      </c>
      <c r="U67" s="19">
        <f>AVERAGE(U56:U61)</f>
        <v>1966.8636736111112</v>
      </c>
    </row>
    <row r="68" spans="1:21" x14ac:dyDescent="0.2">
      <c r="A68" s="3" t="s">
        <v>23</v>
      </c>
      <c r="B68" s="8"/>
      <c r="C68" s="19">
        <f>MIN(C56:C62)</f>
        <v>1480.5530000000001</v>
      </c>
      <c r="D68" s="19">
        <f>MIN(D56:D62)</f>
        <v>1038.96</v>
      </c>
      <c r="E68" s="19">
        <f t="shared" ref="E68:N68" si="26">MIN(E56:E62)</f>
        <v>752.00599999999997</v>
      </c>
      <c r="F68" s="19">
        <f t="shared" si="26"/>
        <v>843.13699999999994</v>
      </c>
      <c r="G68" s="19">
        <f t="shared" si="26"/>
        <v>1145.9960000000001</v>
      </c>
      <c r="H68" s="19">
        <f t="shared" si="26"/>
        <v>1498.97</v>
      </c>
      <c r="I68" s="19">
        <f t="shared" si="26"/>
        <v>1877.5239999999999</v>
      </c>
      <c r="J68" s="19">
        <f t="shared" si="26"/>
        <v>2235.8440000000001</v>
      </c>
      <c r="K68" s="19">
        <f t="shared" si="26"/>
        <v>2595.413</v>
      </c>
      <c r="L68" s="19">
        <f t="shared" si="26"/>
        <v>2799.5810000000001</v>
      </c>
      <c r="M68" s="19">
        <f t="shared" si="26"/>
        <v>2548.1880000000001</v>
      </c>
      <c r="N68" s="19">
        <f t="shared" si="26"/>
        <v>2149.6039999999998</v>
      </c>
      <c r="O68" s="15"/>
      <c r="P68" s="15"/>
      <c r="Q68" s="15"/>
      <c r="R68" s="15"/>
      <c r="S68" s="19">
        <f>MIN(S56:S61)</f>
        <v>1856.6378571428572</v>
      </c>
      <c r="T68" s="19">
        <f>MIN(T56:T61)</f>
        <v>1644.3166999999999</v>
      </c>
      <c r="U68" s="19">
        <f>MIN(U56:U61)</f>
        <v>1755.3081250000002</v>
      </c>
    </row>
    <row r="69" spans="1:21" x14ac:dyDescent="0.2">
      <c r="A69" s="13"/>
      <c r="B69" s="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21" x14ac:dyDescent="0.2">
      <c r="A70" s="13" t="s">
        <v>35</v>
      </c>
      <c r="B70" s="8">
        <v>1992</v>
      </c>
      <c r="C70" s="14">
        <v>-504.072</v>
      </c>
      <c r="D70" s="14">
        <v>-382.90499999999997</v>
      </c>
      <c r="E70" s="14">
        <v>-296.62700000000001</v>
      </c>
      <c r="F70" s="14">
        <v>18.759</v>
      </c>
      <c r="G70" s="14">
        <v>270.85300000000001</v>
      </c>
      <c r="H70" s="14">
        <v>317.733</v>
      </c>
      <c r="I70" s="14">
        <v>299.39100000000002</v>
      </c>
      <c r="J70" s="14">
        <v>295.69</v>
      </c>
      <c r="K70" s="14">
        <v>284.85500000000002</v>
      </c>
      <c r="L70" s="14">
        <v>181.77500000000001</v>
      </c>
      <c r="M70" s="14">
        <v>-173.47499999999999</v>
      </c>
      <c r="N70" s="14">
        <v>-478.86</v>
      </c>
      <c r="O70" s="15"/>
      <c r="P70" s="15"/>
      <c r="Q70" s="15"/>
      <c r="R70" s="15"/>
      <c r="S70" s="16">
        <f t="shared" ref="S70:S77" si="27">AVERAGE(F70:L70)</f>
        <v>238.43657142857145</v>
      </c>
      <c r="T70" s="16">
        <f t="shared" ref="T70:T75" si="28">AVERAGE(M70:N70,C71:E71)</f>
        <v>-412.62660000000005</v>
      </c>
      <c r="U70" s="16">
        <f t="shared" ref="U70:U77" si="29">AVERAGE(C70:N70)</f>
        <v>-13.906916666666669</v>
      </c>
    </row>
    <row r="71" spans="1:21" x14ac:dyDescent="0.2">
      <c r="A71" s="13"/>
      <c r="B71" s="8">
        <v>1993</v>
      </c>
      <c r="C71" s="14">
        <v>-556.35599999999999</v>
      </c>
      <c r="D71" s="14">
        <v>-551.26300000000003</v>
      </c>
      <c r="E71" s="14">
        <v>-303.17899999999997</v>
      </c>
      <c r="F71" s="14">
        <v>111.65900000000001</v>
      </c>
      <c r="G71" s="14">
        <v>432.012</v>
      </c>
      <c r="H71" s="14">
        <v>373.62700000000001</v>
      </c>
      <c r="I71" s="14">
        <v>349.99700000000001</v>
      </c>
      <c r="J71" s="14">
        <v>321.21800000000002</v>
      </c>
      <c r="K71" s="14">
        <v>353.642</v>
      </c>
      <c r="L71" s="14">
        <v>153.523</v>
      </c>
      <c r="M71" s="14">
        <v>-204.45699999999999</v>
      </c>
      <c r="N71" s="14">
        <v>-441.01400000000001</v>
      </c>
      <c r="O71" s="15"/>
      <c r="P71" s="15"/>
      <c r="Q71" s="15"/>
      <c r="R71" s="15"/>
      <c r="S71" s="16">
        <f t="shared" si="27"/>
        <v>299.38257142857145</v>
      </c>
      <c r="T71" s="16">
        <f t="shared" si="28"/>
        <v>-411.05</v>
      </c>
      <c r="U71" s="16">
        <f t="shared" si="29"/>
        <v>3.284083333333323</v>
      </c>
    </row>
    <row r="72" spans="1:21" x14ac:dyDescent="0.2">
      <c r="A72" s="13"/>
      <c r="B72" s="8">
        <v>1994</v>
      </c>
      <c r="C72" s="14">
        <v>-757.70299999999997</v>
      </c>
      <c r="D72" s="14">
        <v>-517.38199999999995</v>
      </c>
      <c r="E72" s="14">
        <v>-134.69399999999999</v>
      </c>
      <c r="F72" s="14">
        <v>217.84200000000001</v>
      </c>
      <c r="G72" s="14">
        <v>402.57400000000001</v>
      </c>
      <c r="H72" s="14">
        <v>343.82499999999999</v>
      </c>
      <c r="I72" s="14">
        <v>384.286</v>
      </c>
      <c r="J72" s="14">
        <v>342.65699999999998</v>
      </c>
      <c r="K72" s="14">
        <v>324.08499999999998</v>
      </c>
      <c r="L72" s="14">
        <v>170.202</v>
      </c>
      <c r="M72" s="14">
        <v>-99.12</v>
      </c>
      <c r="N72" s="14">
        <v>-389.07900000000001</v>
      </c>
      <c r="O72" s="15"/>
      <c r="P72" s="15"/>
      <c r="Q72" s="15"/>
      <c r="R72" s="15"/>
      <c r="S72" s="16">
        <f t="shared" si="27"/>
        <v>312.21014285714284</v>
      </c>
      <c r="T72" s="16">
        <f t="shared" si="28"/>
        <v>-352.7448</v>
      </c>
      <c r="U72" s="16">
        <f t="shared" si="29"/>
        <v>23.957750000000008</v>
      </c>
    </row>
    <row r="73" spans="1:21" x14ac:dyDescent="0.2">
      <c r="A73" s="13"/>
      <c r="B73" s="8">
        <v>1995</v>
      </c>
      <c r="C73" s="14">
        <v>-564.68299999999999</v>
      </c>
      <c r="D73" s="14">
        <v>-471.35199999999998</v>
      </c>
      <c r="E73" s="14">
        <v>-239.49</v>
      </c>
      <c r="F73" s="14">
        <v>13.792</v>
      </c>
      <c r="G73" s="14">
        <v>363.14</v>
      </c>
      <c r="H73" s="14">
        <v>307.82</v>
      </c>
      <c r="I73" s="14">
        <v>290.786</v>
      </c>
      <c r="J73" s="14">
        <v>197.96899999999999</v>
      </c>
      <c r="K73" s="14">
        <v>290.69299999999998</v>
      </c>
      <c r="L73" s="14">
        <v>161.376</v>
      </c>
      <c r="M73" s="14">
        <v>-228.44800000000001</v>
      </c>
      <c r="N73" s="14">
        <v>-573.53700000000003</v>
      </c>
      <c r="O73" s="15"/>
      <c r="P73" s="15"/>
      <c r="Q73" s="15"/>
      <c r="R73" s="15"/>
      <c r="S73" s="16">
        <f t="shared" si="27"/>
        <v>232.22514285714286</v>
      </c>
      <c r="T73" s="16">
        <f t="shared" si="28"/>
        <v>-439.91660000000002</v>
      </c>
      <c r="U73" s="16">
        <f t="shared" si="29"/>
        <v>-37.661166666666666</v>
      </c>
    </row>
    <row r="74" spans="1:21" x14ac:dyDescent="0.2">
      <c r="A74" s="13"/>
      <c r="B74" s="8">
        <v>1996</v>
      </c>
      <c r="C74" s="14">
        <v>-669.05100000000004</v>
      </c>
      <c r="D74" s="14">
        <v>-364.27350000000001</v>
      </c>
      <c r="E74" s="14">
        <v>-364.27350000000001</v>
      </c>
      <c r="F74" s="14">
        <v>91.131</v>
      </c>
      <c r="G74" s="14">
        <v>302.85899999999998</v>
      </c>
      <c r="H74" s="14">
        <v>352.97399999999999</v>
      </c>
      <c r="I74" s="14">
        <v>378.55399999999997</v>
      </c>
      <c r="J74" s="14">
        <v>358.32</v>
      </c>
      <c r="K74" s="14">
        <v>359.56900000000002</v>
      </c>
      <c r="L74" s="14">
        <v>204.16800000000001</v>
      </c>
      <c r="M74" s="14">
        <v>-251.393</v>
      </c>
      <c r="N74" s="14">
        <v>-377.98200000000003</v>
      </c>
      <c r="O74" s="15"/>
      <c r="P74" s="15"/>
      <c r="Q74" s="15"/>
      <c r="R74" s="15"/>
      <c r="S74" s="16">
        <f t="shared" si="27"/>
        <v>292.51071428571424</v>
      </c>
      <c r="T74" s="16">
        <f t="shared" si="28"/>
        <v>-362.97379999999998</v>
      </c>
      <c r="U74" s="16">
        <f t="shared" si="29"/>
        <v>1.7168333333333077</v>
      </c>
    </row>
    <row r="75" spans="1:21" x14ac:dyDescent="0.2">
      <c r="A75" s="13"/>
      <c r="B75" s="8">
        <v>1997</v>
      </c>
      <c r="C75" s="14">
        <v>-673.51300000000003</v>
      </c>
      <c r="D75" s="14">
        <v>-342.24900000000002</v>
      </c>
      <c r="E75" s="14">
        <v>-169.732</v>
      </c>
      <c r="F75" s="14">
        <v>66.218999999999994</v>
      </c>
      <c r="G75" s="14">
        <v>276.32299999999998</v>
      </c>
      <c r="H75" s="14">
        <v>398.25599999999997</v>
      </c>
      <c r="I75" s="14">
        <v>292.49599999999998</v>
      </c>
      <c r="J75" s="14">
        <v>316.09800000000001</v>
      </c>
      <c r="K75" s="14">
        <v>332.94400000000002</v>
      </c>
      <c r="L75" s="14">
        <v>297.983</v>
      </c>
      <c r="M75" s="14">
        <v>-266.63200000000001</v>
      </c>
      <c r="N75" s="14">
        <v>-528.11300000000006</v>
      </c>
      <c r="O75" s="15"/>
      <c r="P75" s="15"/>
      <c r="Q75" s="15"/>
      <c r="R75" s="15"/>
      <c r="S75" s="16">
        <f t="shared" si="27"/>
        <v>282.90271428571424</v>
      </c>
      <c r="T75" s="16">
        <f t="shared" si="28"/>
        <v>-356.24020000000007</v>
      </c>
      <c r="U75" s="16">
        <f t="shared" si="29"/>
        <v>6.6666666666416559E-3</v>
      </c>
    </row>
    <row r="76" spans="1:21" x14ac:dyDescent="0.2">
      <c r="A76" s="13"/>
      <c r="B76" s="8">
        <v>1998</v>
      </c>
      <c r="C76" s="14">
        <v>-455.80599999999998</v>
      </c>
      <c r="D76" s="14">
        <v>-296.36099999999999</v>
      </c>
      <c r="E76" s="14">
        <v>-234.28899999999999</v>
      </c>
      <c r="F76" s="14">
        <v>198.38399999999999</v>
      </c>
      <c r="G76" s="14">
        <v>393.15800000000002</v>
      </c>
      <c r="H76" s="14">
        <v>322.89299999999997</v>
      </c>
      <c r="I76" s="14">
        <v>317.26400000000001</v>
      </c>
      <c r="J76" s="14">
        <v>279.42399999999998</v>
      </c>
      <c r="K76" s="14">
        <v>251.2</v>
      </c>
      <c r="L76" s="14">
        <v>226.34100000000001</v>
      </c>
      <c r="M76" s="14">
        <v>-95.483578647752111</v>
      </c>
      <c r="N76" s="14">
        <v>-274.00067865318164</v>
      </c>
      <c r="O76" s="15"/>
      <c r="P76" s="15"/>
      <c r="Q76" s="15"/>
      <c r="R76" s="15"/>
      <c r="S76" s="18">
        <f t="shared" si="27"/>
        <v>284.09485714285717</v>
      </c>
      <c r="T76" s="18">
        <f>AVERAGE(M76:N76,C79:E79)</f>
        <v>-184.74212865046687</v>
      </c>
      <c r="U76" s="18">
        <f t="shared" si="29"/>
        <v>52.726978558255531</v>
      </c>
    </row>
    <row r="77" spans="1:21" x14ac:dyDescent="0.2">
      <c r="A77" s="13"/>
      <c r="B77" s="8">
        <v>1999</v>
      </c>
      <c r="C77" s="14">
        <v>-708.00265709974542</v>
      </c>
      <c r="D77" s="14">
        <v>-350.00047160644834</v>
      </c>
      <c r="E77" s="14">
        <v>-285.00063264279652</v>
      </c>
      <c r="F77" s="14">
        <v>109.00052911942969</v>
      </c>
      <c r="G77" s="50">
        <f>G20+G35-G91</f>
        <v>413.55845805287527</v>
      </c>
      <c r="H77" s="50">
        <f t="shared" ref="H77:N77" si="30">H20+H35-H91</f>
        <v>344.16802555163804</v>
      </c>
      <c r="I77" s="50">
        <f t="shared" si="30"/>
        <v>204.20944538956041</v>
      </c>
      <c r="J77" s="50">
        <f t="shared" si="30"/>
        <v>166.93465669445231</v>
      </c>
      <c r="K77" s="50">
        <f t="shared" si="30"/>
        <v>216.43190999821536</v>
      </c>
      <c r="L77" s="50">
        <f t="shared" si="30"/>
        <v>239.63728132989399</v>
      </c>
      <c r="M77" s="50">
        <f t="shared" si="30"/>
        <v>-121.41008098390466</v>
      </c>
      <c r="N77" s="50">
        <f t="shared" si="30"/>
        <v>-285.93798390036295</v>
      </c>
      <c r="O77" s="15"/>
      <c r="P77" s="15"/>
      <c r="Q77" s="15"/>
      <c r="R77" s="15"/>
      <c r="S77" s="18">
        <f t="shared" si="27"/>
        <v>241.99147230515214</v>
      </c>
      <c r="T77" s="18">
        <f>AVERAGE(M77:N77,C80:E80)</f>
        <v>-258.84181297685353</v>
      </c>
      <c r="U77" s="18">
        <f t="shared" si="29"/>
        <v>-4.7009600080994005</v>
      </c>
    </row>
    <row r="78" spans="1:21" x14ac:dyDescent="0.2">
      <c r="A78" s="13"/>
      <c r="B78" s="8">
        <v>2000</v>
      </c>
      <c r="C78" s="14"/>
      <c r="D78" s="14"/>
      <c r="E78" s="14"/>
      <c r="F78" s="14"/>
      <c r="G78" s="50"/>
      <c r="H78" s="50"/>
      <c r="I78" s="50"/>
      <c r="J78" s="50"/>
      <c r="K78" s="50"/>
      <c r="L78" s="50"/>
      <c r="M78" s="50"/>
      <c r="N78" s="50"/>
      <c r="O78" s="15"/>
      <c r="P78" s="15"/>
      <c r="Q78" s="15"/>
      <c r="R78" s="15"/>
      <c r="S78" s="18"/>
      <c r="T78" s="18"/>
      <c r="U78" s="18"/>
    </row>
    <row r="79" spans="1:21" x14ac:dyDescent="0.2">
      <c r="A79" s="13"/>
      <c r="B79" s="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5"/>
      <c r="P79" s="15"/>
      <c r="Q79" s="15"/>
      <c r="R79" s="15"/>
      <c r="S79" s="15"/>
      <c r="T79" s="15"/>
      <c r="U79" s="15"/>
    </row>
    <row r="80" spans="1:21" x14ac:dyDescent="0.2">
      <c r="A80" s="3" t="s">
        <v>21</v>
      </c>
      <c r="B80" s="20"/>
      <c r="C80" s="19">
        <f>MAX(C70:C76)</f>
        <v>-455.80599999999998</v>
      </c>
      <c r="D80" s="19">
        <f>MAX(D70:D76)</f>
        <v>-296.36099999999999</v>
      </c>
      <c r="E80" s="19">
        <f t="shared" ref="E80:K80" si="31">MAX(E70:E76)</f>
        <v>-134.69399999999999</v>
      </c>
      <c r="F80" s="19">
        <f t="shared" si="31"/>
        <v>217.84200000000001</v>
      </c>
      <c r="G80" s="19">
        <f t="shared" si="31"/>
        <v>432.012</v>
      </c>
      <c r="H80" s="19">
        <f t="shared" si="31"/>
        <v>398.25599999999997</v>
      </c>
      <c r="I80" s="19">
        <f t="shared" si="31"/>
        <v>384.286</v>
      </c>
      <c r="J80" s="19">
        <f t="shared" si="31"/>
        <v>358.32</v>
      </c>
      <c r="K80" s="19">
        <f t="shared" si="31"/>
        <v>359.56900000000002</v>
      </c>
      <c r="L80" s="19">
        <f>MAX(L70:L76)</f>
        <v>297.983</v>
      </c>
      <c r="M80" s="19">
        <f>MAX(M70:M76)</f>
        <v>-95.483578647752111</v>
      </c>
      <c r="N80" s="19">
        <f>MAX(N70:N76)</f>
        <v>-274.00067865318164</v>
      </c>
      <c r="O80" s="15"/>
      <c r="P80" s="15"/>
      <c r="Q80" s="15"/>
      <c r="R80" s="15"/>
      <c r="S80" s="19">
        <f>MAX(S70:S75)</f>
        <v>312.21014285714284</v>
      </c>
      <c r="T80" s="19">
        <f>MAX(T70:T75)</f>
        <v>-352.7448</v>
      </c>
      <c r="U80" s="19">
        <f>MAX(U70:U75)</f>
        <v>23.957750000000008</v>
      </c>
    </row>
    <row r="81" spans="1:22" x14ac:dyDescent="0.2">
      <c r="A81" s="3" t="s">
        <v>22</v>
      </c>
      <c r="B81" s="8"/>
      <c r="C81" s="19">
        <f>AVERAGE(C70:C76)</f>
        <v>-597.3119999999999</v>
      </c>
      <c r="D81" s="19">
        <f>AVERAGE(D70:D76)</f>
        <v>-417.96935714285712</v>
      </c>
      <c r="E81" s="19">
        <f t="shared" ref="E81:K81" si="32">AVERAGE(E70:E76)</f>
        <v>-248.8977857142857</v>
      </c>
      <c r="F81" s="19">
        <f t="shared" si="32"/>
        <v>102.54085714285715</v>
      </c>
      <c r="G81" s="19">
        <f t="shared" si="32"/>
        <v>348.70271428571425</v>
      </c>
      <c r="H81" s="19">
        <f t="shared" si="32"/>
        <v>345.30399999999997</v>
      </c>
      <c r="I81" s="19">
        <f t="shared" si="32"/>
        <v>330.39628571428574</v>
      </c>
      <c r="J81" s="19">
        <f t="shared" si="32"/>
        <v>301.62514285714286</v>
      </c>
      <c r="K81" s="19">
        <f t="shared" si="32"/>
        <v>313.85542857142855</v>
      </c>
      <c r="L81" s="19">
        <f>AVERAGE(L70:L76)</f>
        <v>199.33828571428572</v>
      </c>
      <c r="M81" s="19">
        <f>AVERAGE(M70:M76)</f>
        <v>-188.42979694967889</v>
      </c>
      <c r="N81" s="19">
        <f>AVERAGE(N70:N76)</f>
        <v>-437.51223980759738</v>
      </c>
      <c r="O81" s="15"/>
      <c r="P81" s="15"/>
      <c r="Q81" s="15"/>
      <c r="R81" s="15"/>
      <c r="S81" s="19">
        <f>AVERAGE(S70:S75)</f>
        <v>276.27797619047618</v>
      </c>
      <c r="T81" s="19">
        <f>AVERAGE(T70:T75)</f>
        <v>-389.25866666666667</v>
      </c>
      <c r="U81" s="19">
        <f>AVERAGE(U70:U75)</f>
        <v>-3.7671250000000089</v>
      </c>
    </row>
    <row r="82" spans="1:22" x14ac:dyDescent="0.2">
      <c r="A82" s="3" t="s">
        <v>23</v>
      </c>
      <c r="B82" s="8"/>
      <c r="C82" s="19">
        <f>MIN(C70:C76)</f>
        <v>-757.70299999999997</v>
      </c>
      <c r="D82" s="19">
        <f>MIN(D70:D76)</f>
        <v>-551.26300000000003</v>
      </c>
      <c r="E82" s="19">
        <f t="shared" ref="E82:K82" si="33">MIN(E70:E76)</f>
        <v>-364.27350000000001</v>
      </c>
      <c r="F82" s="19">
        <f t="shared" si="33"/>
        <v>13.792</v>
      </c>
      <c r="G82" s="19">
        <f t="shared" si="33"/>
        <v>270.85300000000001</v>
      </c>
      <c r="H82" s="19">
        <f t="shared" si="33"/>
        <v>307.82</v>
      </c>
      <c r="I82" s="19">
        <f t="shared" si="33"/>
        <v>290.786</v>
      </c>
      <c r="J82" s="19">
        <f t="shared" si="33"/>
        <v>197.96899999999999</v>
      </c>
      <c r="K82" s="19">
        <f t="shared" si="33"/>
        <v>251.2</v>
      </c>
      <c r="L82" s="19">
        <f>MIN(L70:L76)</f>
        <v>153.523</v>
      </c>
      <c r="M82" s="19">
        <f>MIN(M70:M76)</f>
        <v>-266.63200000000001</v>
      </c>
      <c r="N82" s="19">
        <f>MIN(N70:N76)</f>
        <v>-573.53700000000003</v>
      </c>
      <c r="O82" s="15"/>
      <c r="P82" s="15"/>
      <c r="Q82" s="15"/>
      <c r="R82" s="15"/>
      <c r="S82" s="19">
        <f>MIN(S70:S75)</f>
        <v>232.22514285714286</v>
      </c>
      <c r="T82" s="19">
        <f>MIN(T70:T75)</f>
        <v>-439.91660000000002</v>
      </c>
      <c r="U82" s="19">
        <f>MIN(U70:U75)</f>
        <v>-37.661166666666666</v>
      </c>
    </row>
    <row r="83" spans="1:22" x14ac:dyDescent="0.2">
      <c r="A83" s="13"/>
      <c r="B83" s="8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  <row r="84" spans="1:22" x14ac:dyDescent="0.2">
      <c r="A84" s="13" t="s">
        <v>36</v>
      </c>
      <c r="B84" s="8">
        <v>1992</v>
      </c>
      <c r="C84" s="42">
        <f t="shared" ref="C84:N84" si="34">C13+C28-C70</f>
        <v>2045.9630689195196</v>
      </c>
      <c r="D84" s="42">
        <f t="shared" si="34"/>
        <v>1954.5778493887528</v>
      </c>
      <c r="E84" s="42">
        <f t="shared" si="34"/>
        <v>1568.1239437340155</v>
      </c>
      <c r="F84" s="42">
        <f t="shared" si="34"/>
        <v>1417.0269285714287</v>
      </c>
      <c r="G84" s="42">
        <f t="shared" si="34"/>
        <v>1194.8455955524669</v>
      </c>
      <c r="H84" s="42">
        <f t="shared" si="34"/>
        <v>1133.3484478431374</v>
      </c>
      <c r="I84" s="42">
        <f t="shared" si="34"/>
        <v>1152.4360956325302</v>
      </c>
      <c r="J84" s="42">
        <f t="shared" si="34"/>
        <v>1148.8771696637998</v>
      </c>
      <c r="K84" s="42">
        <f t="shared" si="34"/>
        <v>1129.926248031496</v>
      </c>
      <c r="L84" s="42">
        <f t="shared" si="34"/>
        <v>1319.7453140794223</v>
      </c>
      <c r="M84" s="42">
        <f t="shared" si="34"/>
        <v>1707.5648933649288</v>
      </c>
      <c r="N84" s="42">
        <f t="shared" si="34"/>
        <v>2051.3081185882356</v>
      </c>
      <c r="O84" s="15"/>
      <c r="P84" s="15"/>
      <c r="Q84" s="15"/>
      <c r="R84" s="15"/>
      <c r="S84" s="16">
        <f t="shared" ref="S84:S91" si="35">AVERAGE(F84:L84)</f>
        <v>1213.7436856248971</v>
      </c>
      <c r="T84" s="16">
        <f t="shared" ref="T84:T89" si="36">AVERAGE(M84:N84,C85:E85)</f>
        <v>1951.0675228283449</v>
      </c>
      <c r="U84" s="16">
        <f t="shared" ref="U84:U91" si="37">AVERAGE(C84:N84)</f>
        <v>1485.3119727808109</v>
      </c>
      <c r="V84" s="12" t="e">
        <f>S84/#REF!</f>
        <v>#REF!</v>
      </c>
    </row>
    <row r="85" spans="1:22" x14ac:dyDescent="0.2">
      <c r="A85" s="13" t="s">
        <v>216</v>
      </c>
      <c r="B85" s="8">
        <v>1993</v>
      </c>
      <c r="C85" s="42">
        <f t="shared" ref="C85:N85" si="38">C14+C29-C71</f>
        <v>2134.7624849410736</v>
      </c>
      <c r="D85" s="42">
        <f t="shared" si="38"/>
        <v>1982.9928104875803</v>
      </c>
      <c r="E85" s="42">
        <f t="shared" si="38"/>
        <v>1878.7093067599067</v>
      </c>
      <c r="F85" s="42">
        <f t="shared" si="38"/>
        <v>1409.7360998217468</v>
      </c>
      <c r="G85" s="42">
        <f t="shared" si="38"/>
        <v>1104.1821675634128</v>
      </c>
      <c r="H85" s="42">
        <f t="shared" si="38"/>
        <v>1105.5563034055729</v>
      </c>
      <c r="I85" s="42">
        <f t="shared" si="38"/>
        <v>1178.9827148148147</v>
      </c>
      <c r="J85" s="42">
        <f t="shared" si="38"/>
        <v>1219.9867821637424</v>
      </c>
      <c r="K85" s="42">
        <f t="shared" si="38"/>
        <v>1183.5059781078967</v>
      </c>
      <c r="L85" s="42">
        <f t="shared" si="38"/>
        <v>1417.3936863270781</v>
      </c>
      <c r="M85" s="42">
        <f t="shared" si="38"/>
        <v>1773.3836355932203</v>
      </c>
      <c r="N85" s="42">
        <f t="shared" si="38"/>
        <v>2087.6345979381445</v>
      </c>
      <c r="O85" s="15"/>
      <c r="P85" s="15"/>
      <c r="Q85" s="15"/>
      <c r="R85" s="15"/>
      <c r="S85" s="16">
        <f t="shared" si="35"/>
        <v>1231.3348188863235</v>
      </c>
      <c r="T85" s="16">
        <f t="shared" si="36"/>
        <v>1984.5659490778457</v>
      </c>
      <c r="U85" s="16">
        <f t="shared" si="37"/>
        <v>1539.7355473270154</v>
      </c>
      <c r="V85" s="12">
        <f>S85/S84</f>
        <v>1.0144932850895694</v>
      </c>
    </row>
    <row r="86" spans="1:22" x14ac:dyDescent="0.2">
      <c r="A86" s="13"/>
      <c r="B86" s="8">
        <v>1994</v>
      </c>
      <c r="C86" s="42">
        <f t="shared" ref="C86:N86" si="39">C15+C30-C72</f>
        <v>2337.6284934962555</v>
      </c>
      <c r="D86" s="42">
        <f t="shared" si="39"/>
        <v>1942.8780090751943</v>
      </c>
      <c r="E86" s="42">
        <f t="shared" si="39"/>
        <v>1781.3050092864125</v>
      </c>
      <c r="F86" s="42">
        <f t="shared" si="39"/>
        <v>1387.1274865689863</v>
      </c>
      <c r="G86" s="42">
        <f t="shared" si="39"/>
        <v>1272.6869628040058</v>
      </c>
      <c r="H86" s="42">
        <f t="shared" si="39"/>
        <v>1229.7777221418235</v>
      </c>
      <c r="I86" s="42">
        <f t="shared" si="39"/>
        <v>1266.587834422658</v>
      </c>
      <c r="J86" s="42">
        <f t="shared" si="39"/>
        <v>1298.9517905982907</v>
      </c>
      <c r="K86" s="42">
        <f t="shared" si="39"/>
        <v>1260.2233688888887</v>
      </c>
      <c r="L86" s="42">
        <f t="shared" si="39"/>
        <v>1457.8235699658703</v>
      </c>
      <c r="M86" s="42">
        <f t="shared" si="39"/>
        <v>1700.9987899356347</v>
      </c>
      <c r="N86" s="42">
        <f t="shared" si="39"/>
        <v>2078.8030411877398</v>
      </c>
      <c r="O86" s="15"/>
      <c r="P86" s="15"/>
      <c r="Q86" s="15"/>
      <c r="R86" s="15"/>
      <c r="S86" s="16">
        <f t="shared" si="35"/>
        <v>1310.4541050557891</v>
      </c>
      <c r="T86" s="16">
        <f t="shared" si="36"/>
        <v>1956.8784494171523</v>
      </c>
      <c r="U86" s="16">
        <f t="shared" si="37"/>
        <v>1584.5660065309803</v>
      </c>
      <c r="V86" s="12">
        <f>S86/S85</f>
        <v>1.0642548922973076</v>
      </c>
    </row>
    <row r="87" spans="1:22" x14ac:dyDescent="0.2">
      <c r="A87" s="13"/>
      <c r="B87" s="8">
        <v>1995</v>
      </c>
      <c r="C87" s="42">
        <f t="shared" ref="C87:N87" si="40">C16+C31-C73</f>
        <v>2200.8958481065338</v>
      </c>
      <c r="D87" s="42">
        <f t="shared" si="40"/>
        <v>1970.5567122791122</v>
      </c>
      <c r="E87" s="42">
        <f t="shared" si="40"/>
        <v>1833.1378555767403</v>
      </c>
      <c r="F87" s="42">
        <f t="shared" si="40"/>
        <v>1527.791814606742</v>
      </c>
      <c r="G87" s="42">
        <f t="shared" si="40"/>
        <v>1331.3570823229102</v>
      </c>
      <c r="H87" s="42">
        <f t="shared" si="40"/>
        <v>1212.9030652329748</v>
      </c>
      <c r="I87" s="42">
        <f t="shared" si="40"/>
        <v>1315.2702578490314</v>
      </c>
      <c r="J87" s="42">
        <f t="shared" si="40"/>
        <v>1389.926425710594</v>
      </c>
      <c r="K87" s="42">
        <f t="shared" si="40"/>
        <v>1252.1723704235465</v>
      </c>
      <c r="L87" s="42">
        <f t="shared" si="40"/>
        <v>1406.6274495289372</v>
      </c>
      <c r="M87" s="42">
        <f t="shared" si="40"/>
        <v>1903.3823467656412</v>
      </c>
      <c r="N87" s="42">
        <f t="shared" si="40"/>
        <v>2253.158744506678</v>
      </c>
      <c r="O87" s="15"/>
      <c r="P87" s="15"/>
      <c r="Q87" s="15"/>
      <c r="R87" s="15"/>
      <c r="S87" s="16">
        <f t="shared" si="35"/>
        <v>1348.0069236678194</v>
      </c>
      <c r="T87" s="16">
        <f t="shared" si="36"/>
        <v>2058.9433198800225</v>
      </c>
      <c r="U87" s="16">
        <f t="shared" si="37"/>
        <v>1633.0983310757867</v>
      </c>
      <c r="V87" s="12">
        <f>S87/S86</f>
        <v>1.0286563401702888</v>
      </c>
    </row>
    <row r="88" spans="1:22" x14ac:dyDescent="0.2">
      <c r="A88" s="13"/>
      <c r="B88" s="8">
        <v>1996</v>
      </c>
      <c r="C88" s="42">
        <f t="shared" ref="C88:N88" si="41">C17+C32-C74</f>
        <v>2306.7581092043683</v>
      </c>
      <c r="D88" s="42">
        <f t="shared" si="41"/>
        <v>1964.111776017131</v>
      </c>
      <c r="E88" s="42">
        <f t="shared" si="41"/>
        <v>1867.3056229062925</v>
      </c>
      <c r="F88" s="42">
        <f t="shared" si="41"/>
        <v>1522.7765388828038</v>
      </c>
      <c r="G88" s="42">
        <f t="shared" si="41"/>
        <v>1359.6772963197971</v>
      </c>
      <c r="H88" s="42">
        <f t="shared" si="41"/>
        <v>1247.0974828060523</v>
      </c>
      <c r="I88" s="42">
        <f t="shared" si="41"/>
        <v>1279.7125487465182</v>
      </c>
      <c r="J88" s="42">
        <f t="shared" si="41"/>
        <v>1300.1387249146758</v>
      </c>
      <c r="K88" s="42">
        <f t="shared" si="41"/>
        <v>1226.1254653323801</v>
      </c>
      <c r="L88" s="42">
        <f t="shared" si="41"/>
        <v>1406.3621201828869</v>
      </c>
      <c r="M88" s="42">
        <f t="shared" si="41"/>
        <v>1830.764253164557</v>
      </c>
      <c r="N88" s="42">
        <f t="shared" si="41"/>
        <v>1983.4181465136805</v>
      </c>
      <c r="O88" s="15"/>
      <c r="P88" s="15"/>
      <c r="Q88" s="15"/>
      <c r="R88" s="15"/>
      <c r="S88" s="16">
        <f t="shared" si="35"/>
        <v>1334.5557395978735</v>
      </c>
      <c r="T88" s="16">
        <f t="shared" si="36"/>
        <v>1977.3342002729428</v>
      </c>
      <c r="U88" s="16">
        <f t="shared" si="37"/>
        <v>1607.854007082595</v>
      </c>
      <c r="V88" s="12">
        <f>S88/S87</f>
        <v>0.99002142805517179</v>
      </c>
    </row>
    <row r="89" spans="1:22" x14ac:dyDescent="0.2">
      <c r="A89" s="13"/>
      <c r="B89" s="8">
        <v>1997</v>
      </c>
      <c r="C89" s="42">
        <f t="shared" ref="C89:N89" si="42">C18+C33-C75</f>
        <v>2355.2130516693164</v>
      </c>
      <c r="D89" s="42">
        <f t="shared" si="42"/>
        <v>1917.0820984042552</v>
      </c>
      <c r="E89" s="42">
        <f t="shared" si="42"/>
        <v>1800.1934516129031</v>
      </c>
      <c r="F89" s="42">
        <f t="shared" si="42"/>
        <v>1538.8899442586396</v>
      </c>
      <c r="G89" s="42">
        <f t="shared" si="42"/>
        <v>1393.6884572142408</v>
      </c>
      <c r="H89" s="42">
        <f t="shared" si="42"/>
        <v>1225.2133772290808</v>
      </c>
      <c r="I89" s="42">
        <f t="shared" si="42"/>
        <v>1354.9166836998706</v>
      </c>
      <c r="J89" s="42">
        <f t="shared" si="42"/>
        <v>1321.6295032851513</v>
      </c>
      <c r="K89" s="42">
        <f t="shared" si="42"/>
        <v>1311.1956809688579</v>
      </c>
      <c r="L89" s="42">
        <f t="shared" si="42"/>
        <v>1443.926684931507</v>
      </c>
      <c r="M89" s="42">
        <f t="shared" si="42"/>
        <v>1843.1468901856763</v>
      </c>
      <c r="N89" s="42">
        <f t="shared" si="42"/>
        <v>2194.9595129533682</v>
      </c>
      <c r="O89" s="15"/>
      <c r="P89" s="15"/>
      <c r="Q89" s="15"/>
      <c r="R89" s="15"/>
      <c r="S89" s="16">
        <f t="shared" si="35"/>
        <v>1369.9229045124782</v>
      </c>
      <c r="T89" s="16">
        <f t="shared" si="36"/>
        <v>1984.8396467273149</v>
      </c>
      <c r="U89" s="16">
        <f t="shared" si="37"/>
        <v>1641.6712780344053</v>
      </c>
      <c r="V89" s="12" t="e">
        <f>AVERAGE(V84:V88)</f>
        <v>#REF!</v>
      </c>
    </row>
    <row r="90" spans="1:22" x14ac:dyDescent="0.2">
      <c r="A90" s="13"/>
      <c r="B90" s="8">
        <v>1998</v>
      </c>
      <c r="C90" s="42">
        <f t="shared" ref="C90:N90" si="43">C19+C34-C76</f>
        <v>2138.3364655244463</v>
      </c>
      <c r="D90" s="42">
        <f t="shared" si="43"/>
        <v>1829.6226736441486</v>
      </c>
      <c r="E90" s="42">
        <f t="shared" si="43"/>
        <v>1918.1326913289349</v>
      </c>
      <c r="F90" s="42">
        <f t="shared" si="43"/>
        <v>1450.7472112202904</v>
      </c>
      <c r="G90" s="42">
        <f t="shared" si="43"/>
        <v>1229.3752362948962</v>
      </c>
      <c r="H90" s="42">
        <f t="shared" si="43"/>
        <v>1320.936313096862</v>
      </c>
      <c r="I90" s="42">
        <f t="shared" si="43"/>
        <v>1397.8782490272374</v>
      </c>
      <c r="J90" s="42">
        <f t="shared" si="43"/>
        <v>1422.5989999999999</v>
      </c>
      <c r="K90" s="42">
        <f t="shared" si="43"/>
        <v>1323.5609999999999</v>
      </c>
      <c r="L90" s="42">
        <f t="shared" si="43"/>
        <v>1511.4731674315071</v>
      </c>
      <c r="M90" s="42">
        <f t="shared" si="43"/>
        <v>1668.0332413334286</v>
      </c>
      <c r="N90" s="42">
        <f t="shared" si="43"/>
        <v>1936.8160391065496</v>
      </c>
      <c r="O90" s="15"/>
      <c r="P90" s="15"/>
      <c r="Q90" s="15"/>
      <c r="R90" s="15"/>
      <c r="S90" s="18">
        <f t="shared" si="35"/>
        <v>1379.5100252958275</v>
      </c>
      <c r="T90" s="18">
        <f>AVERAGE(M90:N90,C93:E93)</f>
        <v>1802.4246402199892</v>
      </c>
      <c r="U90" s="18">
        <f t="shared" si="37"/>
        <v>1595.6259406673582</v>
      </c>
    </row>
    <row r="91" spans="1:22" x14ac:dyDescent="0.2">
      <c r="A91" s="13"/>
      <c r="B91" s="8">
        <v>1999</v>
      </c>
      <c r="C91" s="42">
        <f>C20+C35-C77</f>
        <v>2386.3994376241917</v>
      </c>
      <c r="D91" s="42">
        <f>D20+D35-D77</f>
        <v>1879.4581902505972</v>
      </c>
      <c r="E91" s="42">
        <f>E20+E35-E77</f>
        <v>1964.6990464717314</v>
      </c>
      <c r="F91" s="42">
        <f>F20+F35-F77</f>
        <v>1536.1561771008608</v>
      </c>
      <c r="G91" s="17">
        <f>G90*$J$9</f>
        <v>1204.8613982420209</v>
      </c>
      <c r="H91" s="17">
        <f>H90*$K$9</f>
        <v>1295.6599075452241</v>
      </c>
      <c r="I91" s="17">
        <f>I90*$L$9</f>
        <v>1506.8606811376769</v>
      </c>
      <c r="J91" s="17">
        <f>J90*$M$9</f>
        <v>1530.9684758055478</v>
      </c>
      <c r="K91" s="17">
        <f>K90*$N$9</f>
        <v>1354.2092225017848</v>
      </c>
      <c r="L91" s="17">
        <f>L90*$C$9</f>
        <v>1494.0916073953631</v>
      </c>
      <c r="M91" s="41">
        <f>M90*$D$9</f>
        <v>1690.0044292383311</v>
      </c>
      <c r="N91" s="41">
        <f>N90*$E$9</f>
        <v>1944.7322697349809</v>
      </c>
      <c r="O91" s="15"/>
      <c r="P91" s="15"/>
      <c r="Q91" s="15"/>
      <c r="R91" s="15"/>
      <c r="S91" s="18">
        <f t="shared" si="35"/>
        <v>1417.5439242469254</v>
      </c>
      <c r="T91" s="18">
        <f>AVERAGE(M91:N91,C94:E94)</f>
        <v>1978.2150504918288</v>
      </c>
      <c r="U91" s="18">
        <f t="shared" si="37"/>
        <v>1649.0084035873595</v>
      </c>
    </row>
    <row r="92" spans="1:22" x14ac:dyDescent="0.2">
      <c r="A92" s="13"/>
      <c r="B92" s="8">
        <v>2000</v>
      </c>
      <c r="C92" s="42"/>
      <c r="D92" s="42"/>
      <c r="E92" s="42"/>
      <c r="F92" s="42"/>
      <c r="G92" s="17"/>
      <c r="H92" s="17"/>
      <c r="I92" s="17"/>
      <c r="J92" s="17"/>
      <c r="K92" s="17"/>
      <c r="L92" s="17"/>
      <c r="M92" s="41"/>
      <c r="N92" s="41"/>
      <c r="O92" s="15"/>
      <c r="P92" s="15"/>
      <c r="Q92" s="15"/>
      <c r="R92" s="15"/>
      <c r="S92" s="18"/>
      <c r="T92" s="18"/>
      <c r="U92" s="18"/>
    </row>
    <row r="93" spans="1:22" x14ac:dyDescent="0.2">
      <c r="A93" s="13"/>
      <c r="B93" s="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5"/>
      <c r="P93" s="15"/>
      <c r="Q93" s="15"/>
      <c r="R93" s="15"/>
      <c r="S93" s="15"/>
      <c r="T93" s="15"/>
      <c r="U93" s="15"/>
    </row>
    <row r="94" spans="1:22" x14ac:dyDescent="0.2">
      <c r="A94" s="3" t="s">
        <v>21</v>
      </c>
      <c r="B94" s="20"/>
      <c r="C94" s="19">
        <f>MAX(C84:C90)</f>
        <v>2355.2130516693164</v>
      </c>
      <c r="D94" s="19">
        <f>MAX(D84:D90)</f>
        <v>1982.9928104875803</v>
      </c>
      <c r="E94" s="19">
        <f t="shared" ref="E94:N94" si="44">MAX(E84:E90)</f>
        <v>1918.1326913289349</v>
      </c>
      <c r="F94" s="19">
        <f t="shared" si="44"/>
        <v>1538.8899442586396</v>
      </c>
      <c r="G94" s="19">
        <f t="shared" si="44"/>
        <v>1393.6884572142408</v>
      </c>
      <c r="H94" s="19">
        <f t="shared" si="44"/>
        <v>1320.936313096862</v>
      </c>
      <c r="I94" s="19">
        <f t="shared" si="44"/>
        <v>1397.8782490272374</v>
      </c>
      <c r="J94" s="19">
        <f t="shared" si="44"/>
        <v>1422.5989999999999</v>
      </c>
      <c r="K94" s="19">
        <f t="shared" si="44"/>
        <v>1323.5609999999999</v>
      </c>
      <c r="L94" s="19">
        <f t="shared" si="44"/>
        <v>1511.4731674315071</v>
      </c>
      <c r="M94" s="19">
        <f t="shared" si="44"/>
        <v>1903.3823467656412</v>
      </c>
      <c r="N94" s="19">
        <f t="shared" si="44"/>
        <v>2253.158744506678</v>
      </c>
      <c r="O94" s="15"/>
      <c r="P94" s="15"/>
      <c r="Q94" s="15"/>
      <c r="R94" s="15"/>
      <c r="S94" s="19">
        <f>MAX(S84:S89)</f>
        <v>1369.9229045124782</v>
      </c>
      <c r="T94" s="19">
        <f>MAX(T84:T89)</f>
        <v>2058.9433198800225</v>
      </c>
      <c r="U94" s="19">
        <f>MAX(U84:U89)</f>
        <v>1641.6712780344053</v>
      </c>
    </row>
    <row r="95" spans="1:22" x14ac:dyDescent="0.2">
      <c r="A95" s="3" t="s">
        <v>22</v>
      </c>
      <c r="B95" s="8"/>
      <c r="C95" s="19">
        <f>AVERAGE(C84:C90)</f>
        <v>2217.0796459802159</v>
      </c>
      <c r="D95" s="19">
        <f>AVERAGE(D84:D90)</f>
        <v>1937.4031327565961</v>
      </c>
      <c r="E95" s="19">
        <f t="shared" ref="E95:N95" si="45">AVERAGE(E84:E90)</f>
        <v>1806.7011258864582</v>
      </c>
      <c r="F95" s="19">
        <f t="shared" si="45"/>
        <v>1464.8708605615197</v>
      </c>
      <c r="G95" s="19">
        <f t="shared" si="45"/>
        <v>1269.4018282959612</v>
      </c>
      <c r="H95" s="19">
        <f t="shared" si="45"/>
        <v>1210.6903873936433</v>
      </c>
      <c r="I95" s="19">
        <f t="shared" si="45"/>
        <v>1277.9691977418086</v>
      </c>
      <c r="J95" s="19">
        <f t="shared" si="45"/>
        <v>1300.3013423337504</v>
      </c>
      <c r="K95" s="19">
        <f t="shared" si="45"/>
        <v>1240.9585873932954</v>
      </c>
      <c r="L95" s="19">
        <f t="shared" si="45"/>
        <v>1423.3359989210298</v>
      </c>
      <c r="M95" s="19">
        <f t="shared" si="45"/>
        <v>1775.324864334727</v>
      </c>
      <c r="N95" s="19">
        <f t="shared" si="45"/>
        <v>2083.7283143991995</v>
      </c>
      <c r="O95" s="15"/>
      <c r="P95" s="15"/>
      <c r="Q95" s="15"/>
      <c r="R95" s="15"/>
      <c r="S95" s="19">
        <f>AVERAGE(S84:S89)</f>
        <v>1301.3363628908635</v>
      </c>
      <c r="T95" s="19">
        <f>AVERAGE(T84:T89)</f>
        <v>1985.6048480339371</v>
      </c>
      <c r="U95" s="19">
        <f>AVERAGE(U84:U89)</f>
        <v>1582.0395238052654</v>
      </c>
    </row>
    <row r="96" spans="1:22" x14ac:dyDescent="0.2">
      <c r="A96" s="3" t="s">
        <v>23</v>
      </c>
      <c r="B96" s="8"/>
      <c r="C96" s="19">
        <f>MIN(C84:C90)</f>
        <v>2045.9630689195196</v>
      </c>
      <c r="D96" s="19">
        <f>MIN(D84:D90)</f>
        <v>1829.6226736441486</v>
      </c>
      <c r="E96" s="19">
        <f t="shared" ref="E96:N96" si="46">MIN(E84:E90)</f>
        <v>1568.1239437340155</v>
      </c>
      <c r="F96" s="19">
        <f t="shared" si="46"/>
        <v>1387.1274865689863</v>
      </c>
      <c r="G96" s="19">
        <f t="shared" si="46"/>
        <v>1104.1821675634128</v>
      </c>
      <c r="H96" s="19">
        <f t="shared" si="46"/>
        <v>1105.5563034055729</v>
      </c>
      <c r="I96" s="19">
        <f t="shared" si="46"/>
        <v>1152.4360956325302</v>
      </c>
      <c r="J96" s="19">
        <f t="shared" si="46"/>
        <v>1148.8771696637998</v>
      </c>
      <c r="K96" s="19">
        <f t="shared" si="46"/>
        <v>1129.926248031496</v>
      </c>
      <c r="L96" s="19">
        <f t="shared" si="46"/>
        <v>1319.7453140794223</v>
      </c>
      <c r="M96" s="19">
        <f t="shared" si="46"/>
        <v>1668.0332413334286</v>
      </c>
      <c r="N96" s="19">
        <f t="shared" si="46"/>
        <v>1936.8160391065496</v>
      </c>
      <c r="O96" s="15"/>
      <c r="P96" s="15"/>
      <c r="Q96" s="15"/>
      <c r="R96" s="15"/>
      <c r="S96" s="19">
        <f>MIN(S84:S89)</f>
        <v>1213.7436856248971</v>
      </c>
      <c r="T96" s="19">
        <f>MIN(T84:T89)</f>
        <v>1951.0675228283449</v>
      </c>
      <c r="U96" s="19">
        <f>MIN(U84:U89)</f>
        <v>1485.3119727808109</v>
      </c>
    </row>
    <row r="97" spans="1:21" x14ac:dyDescent="0.2">
      <c r="A97" s="13"/>
      <c r="B97" s="8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</row>
    <row r="98" spans="1:21" x14ac:dyDescent="0.2">
      <c r="A98" s="13" t="s">
        <v>37</v>
      </c>
      <c r="B98" s="8">
        <v>1992</v>
      </c>
      <c r="C98" s="14">
        <v>2052.3510000000001</v>
      </c>
      <c r="D98" s="14">
        <v>1862.587</v>
      </c>
      <c r="E98" s="14">
        <v>1756.838</v>
      </c>
      <c r="F98" s="14">
        <v>1526.029</v>
      </c>
      <c r="G98" s="14">
        <v>1266.114</v>
      </c>
      <c r="H98" s="14">
        <v>1121.039</v>
      </c>
      <c r="I98" s="14">
        <v>1163.829</v>
      </c>
      <c r="J98" s="14">
        <v>1121.69</v>
      </c>
      <c r="K98" s="14">
        <v>1108.1130000000001</v>
      </c>
      <c r="L98" s="14">
        <v>1213.71</v>
      </c>
      <c r="M98" s="14">
        <v>1509.0940000000001</v>
      </c>
      <c r="N98" s="14">
        <v>1935.626</v>
      </c>
      <c r="O98" s="15"/>
      <c r="P98" s="15"/>
      <c r="Q98" s="15"/>
      <c r="R98" s="15"/>
      <c r="S98" s="16">
        <f>AVERAGE(F98:L98)</f>
        <v>1217.2177142857142</v>
      </c>
      <c r="T98" s="16">
        <f>AVERAGE(M98:N98,C99:E99)</f>
        <v>1903.9849999999999</v>
      </c>
      <c r="U98" s="16">
        <f>AVERAGE(C98:N98)</f>
        <v>1469.7516666666668</v>
      </c>
    </row>
    <row r="99" spans="1:21" x14ac:dyDescent="0.2">
      <c r="A99" s="13" t="s">
        <v>216</v>
      </c>
      <c r="B99" s="8">
        <v>1993</v>
      </c>
      <c r="C99" s="14">
        <v>2108.9870000000001</v>
      </c>
      <c r="D99" s="14">
        <v>2001.405</v>
      </c>
      <c r="E99" s="14">
        <v>1964.8130000000001</v>
      </c>
      <c r="F99" s="14">
        <v>1528.7280000000001</v>
      </c>
      <c r="G99" s="14">
        <v>1162.25</v>
      </c>
      <c r="H99" s="14">
        <v>1154.712</v>
      </c>
      <c r="I99" s="14">
        <v>1204.865</v>
      </c>
      <c r="J99" s="14">
        <v>1221.7729999999999</v>
      </c>
      <c r="K99" s="14">
        <v>1135.5619999999999</v>
      </c>
      <c r="L99" s="14">
        <v>1334.2280000000001</v>
      </c>
      <c r="M99" s="14">
        <v>1597.3989999999999</v>
      </c>
      <c r="N99" s="14">
        <v>1942.028</v>
      </c>
      <c r="O99" s="15"/>
      <c r="P99" s="15"/>
      <c r="Q99" s="15"/>
      <c r="R99" s="15"/>
      <c r="S99" s="16">
        <f>AVERAGE(F99:L99)</f>
        <v>1248.874</v>
      </c>
      <c r="T99" s="16">
        <f>AVERAGE(M99:N99,C100:E100)</f>
        <v>1960.6682000000001</v>
      </c>
      <c r="U99" s="16">
        <f>AVERAGE(C99:N99)</f>
        <v>1529.7291666666667</v>
      </c>
    </row>
    <row r="100" spans="1:21" x14ac:dyDescent="0.2">
      <c r="A100" s="13"/>
      <c r="B100" s="8">
        <v>1994</v>
      </c>
      <c r="C100" s="14">
        <v>2301.3440000000001</v>
      </c>
      <c r="D100" s="14">
        <v>2109.723</v>
      </c>
      <c r="E100" s="14">
        <v>1852.847</v>
      </c>
      <c r="F100" s="14">
        <v>1478.279</v>
      </c>
      <c r="G100" s="14">
        <v>1255.6220000000001</v>
      </c>
      <c r="H100" s="14">
        <v>1236.9380000000001</v>
      </c>
      <c r="I100" s="14">
        <v>1231.703</v>
      </c>
      <c r="J100" s="14">
        <v>1248.2739999999999</v>
      </c>
      <c r="K100" s="14">
        <v>1214.348</v>
      </c>
      <c r="L100" s="14">
        <v>1322.422</v>
      </c>
      <c r="M100" s="14">
        <v>1517.2270000000001</v>
      </c>
      <c r="N100" s="14">
        <v>1907.93</v>
      </c>
      <c r="O100" s="15"/>
      <c r="P100" s="15"/>
      <c r="Q100" s="15"/>
      <c r="R100" s="15"/>
      <c r="S100" s="16">
        <f>AVERAGE(F100:L100)</f>
        <v>1283.9408571428571</v>
      </c>
      <c r="T100" s="16">
        <f>AVERAGE(M100:N100,C101:E101)</f>
        <v>1903.6709999999998</v>
      </c>
      <c r="U100" s="16">
        <f>AVERAGE(C100:N100)</f>
        <v>1556.3880833333333</v>
      </c>
    </row>
    <row r="101" spans="1:21" x14ac:dyDescent="0.2">
      <c r="A101" s="13"/>
      <c r="B101" s="8">
        <v>1995</v>
      </c>
      <c r="C101" s="14">
        <v>2193.5929999999998</v>
      </c>
      <c r="D101" s="14">
        <v>2011.5719999999999</v>
      </c>
      <c r="E101" s="14">
        <v>1888.0329999999999</v>
      </c>
      <c r="F101" s="14">
        <v>1590.3330000000001</v>
      </c>
      <c r="G101" s="14">
        <v>1384.364</v>
      </c>
      <c r="H101" s="14">
        <v>1229.6510000000001</v>
      </c>
      <c r="I101" s="14">
        <v>1319.6780000000001</v>
      </c>
      <c r="J101" s="14">
        <v>1354.0630000000001</v>
      </c>
      <c r="K101" s="14">
        <v>1224.913</v>
      </c>
      <c r="L101" s="14">
        <v>1327.9849999999999</v>
      </c>
      <c r="M101" s="14">
        <v>1725.0260000000001</v>
      </c>
      <c r="N101" s="14">
        <v>2107.0030000000002</v>
      </c>
      <c r="O101" s="15"/>
      <c r="P101" s="15"/>
      <c r="Q101" s="15"/>
      <c r="R101" s="15"/>
      <c r="S101" s="16">
        <f>AVERAGE(F101:L101)</f>
        <v>1347.2838571428572</v>
      </c>
      <c r="T101" s="16">
        <f>AVERAGE(M101:N101,C102:E102)</f>
        <v>2046.8760000000002</v>
      </c>
      <c r="U101" s="16">
        <f>AVERAGE(C101:N101)</f>
        <v>1613.0178333333336</v>
      </c>
    </row>
    <row r="102" spans="1:21" x14ac:dyDescent="0.2">
      <c r="A102" s="13"/>
      <c r="B102" s="8">
        <v>1996</v>
      </c>
      <c r="C102" s="14">
        <v>2324.893</v>
      </c>
      <c r="D102" s="14">
        <v>2106.6610000000001</v>
      </c>
      <c r="E102" s="14">
        <v>1970.797</v>
      </c>
      <c r="F102" s="14">
        <v>1626.076</v>
      </c>
      <c r="G102" s="14">
        <v>1390.559</v>
      </c>
      <c r="H102" s="14">
        <v>1286.0139999999999</v>
      </c>
      <c r="I102" s="14">
        <v>1264.74</v>
      </c>
      <c r="J102" s="14">
        <v>1293.9559999999999</v>
      </c>
      <c r="K102" s="14">
        <v>1220.021</v>
      </c>
      <c r="L102" s="14">
        <v>1347.3969999999999</v>
      </c>
      <c r="M102" s="14">
        <v>1696.5440000000001</v>
      </c>
      <c r="N102" s="14">
        <v>2024.5160000000001</v>
      </c>
      <c r="O102" s="15"/>
      <c r="P102" s="15"/>
      <c r="Q102" s="15"/>
      <c r="R102" s="15"/>
      <c r="S102" s="16">
        <f>AVERAGE(F102:L102)</f>
        <v>1346.9661428571428</v>
      </c>
      <c r="T102" s="16">
        <f>AVERAGE(M102:N102,C103:E103)</f>
        <v>1995.4312000000002</v>
      </c>
      <c r="U102" s="16">
        <f>AVERAGE(C102:N102)</f>
        <v>1629.3478333333335</v>
      </c>
    </row>
    <row r="103" spans="1:21" x14ac:dyDescent="0.2">
      <c r="A103" s="13"/>
      <c r="B103" s="8">
        <v>1997</v>
      </c>
      <c r="C103" s="14">
        <v>2298.5709999999999</v>
      </c>
      <c r="D103" s="14">
        <v>2086.3180000000002</v>
      </c>
      <c r="E103" s="14">
        <v>1871.2070000000001</v>
      </c>
      <c r="F103" s="14">
        <v>1605.098</v>
      </c>
      <c r="G103" s="14">
        <v>1448.893</v>
      </c>
      <c r="H103" s="14">
        <v>1274.152</v>
      </c>
      <c r="I103" s="14">
        <v>1357.5509999999999</v>
      </c>
      <c r="J103" s="14">
        <v>1344.5989999999999</v>
      </c>
      <c r="K103" s="14">
        <v>1313.0129999999999</v>
      </c>
      <c r="L103" s="14">
        <v>1363.0170000000001</v>
      </c>
      <c r="M103" s="14">
        <v>1709.809</v>
      </c>
      <c r="N103" s="14">
        <v>2111.9760000000001</v>
      </c>
      <c r="O103" s="15"/>
      <c r="P103" s="15"/>
      <c r="Q103" s="15"/>
      <c r="R103" s="15"/>
      <c r="S103" s="16"/>
      <c r="T103" s="16"/>
      <c r="U103" s="16"/>
    </row>
    <row r="104" spans="1:21" x14ac:dyDescent="0.2">
      <c r="A104" s="13"/>
      <c r="B104" s="8">
        <v>1998</v>
      </c>
      <c r="C104" s="14">
        <v>2166.4009999999998</v>
      </c>
      <c r="D104" s="14">
        <v>1890.79</v>
      </c>
      <c r="E104" s="14">
        <v>1922.663</v>
      </c>
      <c r="F104" s="14">
        <v>1539.3019999999999</v>
      </c>
      <c r="G104" s="14">
        <v>1345.53</v>
      </c>
      <c r="H104" s="14">
        <v>1323.645</v>
      </c>
      <c r="I104" s="14">
        <v>1408.8420000000001</v>
      </c>
      <c r="J104" s="14">
        <v>1422.5989999999999</v>
      </c>
      <c r="K104" s="14">
        <v>1323.5609999999999</v>
      </c>
      <c r="L104" s="17">
        <f>L103*$C$9</f>
        <v>1347.342648429443</v>
      </c>
      <c r="M104" s="17">
        <f>M103*$D$9</f>
        <v>1732.3304545427541</v>
      </c>
      <c r="N104" s="17">
        <f>N103*$E$9</f>
        <v>2120.6081513040672</v>
      </c>
      <c r="O104" s="15"/>
      <c r="P104" s="15"/>
      <c r="Q104" s="15"/>
      <c r="R104" s="15"/>
      <c r="S104" s="18"/>
      <c r="T104" s="18"/>
      <c r="U104" s="18"/>
    </row>
    <row r="105" spans="1:21" x14ac:dyDescent="0.2">
      <c r="A105" s="13"/>
      <c r="B105" s="8">
        <v>1999</v>
      </c>
      <c r="C105" s="17">
        <f>C104*$F$9</f>
        <v>2105.0613146546707</v>
      </c>
      <c r="D105" s="17">
        <f>D104*$G$9</f>
        <v>1870.5711823765439</v>
      </c>
      <c r="E105" s="17">
        <f>E104*$H$9</f>
        <v>1947.3039571596576</v>
      </c>
      <c r="F105" s="17">
        <f>F104*$I$9</f>
        <v>1516.718679873263</v>
      </c>
      <c r="G105" s="17">
        <f>G104*$J$9</f>
        <v>1318.7000269035082</v>
      </c>
      <c r="H105" s="17">
        <f>H104*$K$9</f>
        <v>1298.3167631314416</v>
      </c>
      <c r="I105" s="17">
        <f>I104*$L$9</f>
        <v>1518.6791962838547</v>
      </c>
      <c r="J105" s="17">
        <f>J104*$M$9</f>
        <v>1530.9684758055478</v>
      </c>
      <c r="K105" s="17">
        <f>K104*$N$9</f>
        <v>1354.2092225017848</v>
      </c>
      <c r="L105" s="17">
        <f>L104*$C$9</f>
        <v>1331.8485479468454</v>
      </c>
      <c r="M105" s="41">
        <f>M104*$D$9</f>
        <v>1755.148559714158</v>
      </c>
      <c r="N105" s="41">
        <f>N104*$E$9</f>
        <v>2129.2755842761726</v>
      </c>
      <c r="O105" s="15"/>
      <c r="P105" s="15"/>
      <c r="Q105" s="15"/>
      <c r="R105" s="15"/>
      <c r="S105" s="18"/>
      <c r="T105" s="18"/>
      <c r="U105" s="18"/>
    </row>
    <row r="106" spans="1:21" x14ac:dyDescent="0.2">
      <c r="A106" s="13"/>
      <c r="B106" s="8">
        <v>2000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41"/>
      <c r="N106" s="41"/>
      <c r="O106" s="15"/>
      <c r="P106" s="15"/>
      <c r="Q106" s="15"/>
      <c r="R106" s="15"/>
      <c r="S106" s="18"/>
      <c r="T106" s="18"/>
      <c r="U106" s="18"/>
    </row>
    <row r="107" spans="1:21" x14ac:dyDescent="0.2">
      <c r="A107" s="13"/>
      <c r="B107" s="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5"/>
      <c r="P107" s="15"/>
      <c r="Q107" s="15"/>
      <c r="R107" s="15"/>
      <c r="S107" s="15"/>
      <c r="T107" s="15"/>
      <c r="U107" s="15"/>
    </row>
    <row r="108" spans="1:21" x14ac:dyDescent="0.2">
      <c r="A108" s="3" t="s">
        <v>21</v>
      </c>
      <c r="B108" s="20"/>
      <c r="C108" s="19">
        <f>MAX(C98:C104)</f>
        <v>2324.893</v>
      </c>
      <c r="D108" s="19">
        <f>MAX(D98:D104)</f>
        <v>2109.723</v>
      </c>
      <c r="E108" s="19">
        <f t="shared" ref="E108:N108" si="47">MAX(E98:E104)</f>
        <v>1970.797</v>
      </c>
      <c r="F108" s="19">
        <f t="shared" si="47"/>
        <v>1626.076</v>
      </c>
      <c r="G108" s="19">
        <f t="shared" si="47"/>
        <v>1448.893</v>
      </c>
      <c r="H108" s="19">
        <f t="shared" si="47"/>
        <v>1323.645</v>
      </c>
      <c r="I108" s="19">
        <f t="shared" si="47"/>
        <v>1408.8420000000001</v>
      </c>
      <c r="J108" s="19">
        <f t="shared" si="47"/>
        <v>1422.5989999999999</v>
      </c>
      <c r="K108" s="19">
        <f t="shared" si="47"/>
        <v>1323.5609999999999</v>
      </c>
      <c r="L108" s="19">
        <f t="shared" si="47"/>
        <v>1363.0170000000001</v>
      </c>
      <c r="M108" s="19">
        <f t="shared" si="47"/>
        <v>1732.3304545427541</v>
      </c>
      <c r="N108" s="19">
        <f t="shared" si="47"/>
        <v>2120.6081513040672</v>
      </c>
      <c r="O108" s="15"/>
      <c r="P108" s="15"/>
      <c r="Q108" s="15"/>
      <c r="R108" s="15"/>
      <c r="S108" s="19">
        <f>MAX(S98:S103)</f>
        <v>1347.2838571428572</v>
      </c>
      <c r="T108" s="19">
        <f>MAX(T98:T103)</f>
        <v>2046.8760000000002</v>
      </c>
      <c r="U108" s="19">
        <f>MAX(U98:U103)</f>
        <v>1629.3478333333335</v>
      </c>
    </row>
    <row r="109" spans="1:21" x14ac:dyDescent="0.2">
      <c r="A109" s="3" t="s">
        <v>22</v>
      </c>
      <c r="B109" s="8"/>
      <c r="C109" s="19">
        <f>AVERAGE(C98:C104)</f>
        <v>2206.5914285714284</v>
      </c>
      <c r="D109" s="19">
        <f>AVERAGE(D98:D104)</f>
        <v>2009.8651428571429</v>
      </c>
      <c r="E109" s="19">
        <f t="shared" ref="E109:N109" si="48">AVERAGE(E98:E104)</f>
        <v>1889.5997142857143</v>
      </c>
      <c r="F109" s="19">
        <f t="shared" si="48"/>
        <v>1556.2635714285716</v>
      </c>
      <c r="G109" s="19">
        <f t="shared" si="48"/>
        <v>1321.9045714285714</v>
      </c>
      <c r="H109" s="19">
        <f t="shared" si="48"/>
        <v>1232.3072857142856</v>
      </c>
      <c r="I109" s="19">
        <f t="shared" si="48"/>
        <v>1278.7440000000001</v>
      </c>
      <c r="J109" s="19">
        <f t="shared" si="48"/>
        <v>1286.7077142857142</v>
      </c>
      <c r="K109" s="19">
        <f t="shared" si="48"/>
        <v>1219.9329999999998</v>
      </c>
      <c r="L109" s="19">
        <f t="shared" si="48"/>
        <v>1322.3002354899204</v>
      </c>
      <c r="M109" s="19">
        <f t="shared" si="48"/>
        <v>1641.0613506489649</v>
      </c>
      <c r="N109" s="19">
        <f t="shared" si="48"/>
        <v>2021.383878757724</v>
      </c>
      <c r="O109" s="15"/>
      <c r="P109" s="15"/>
      <c r="Q109" s="15"/>
      <c r="R109" s="15"/>
      <c r="S109" s="19">
        <f>AVERAGE(S98:S103)</f>
        <v>1288.8565142857142</v>
      </c>
      <c r="T109" s="19">
        <f>AVERAGE(T98:T103)</f>
        <v>1962.12628</v>
      </c>
      <c r="U109" s="19">
        <f>AVERAGE(U98:U103)</f>
        <v>1559.6469166666666</v>
      </c>
    </row>
    <row r="110" spans="1:21" x14ac:dyDescent="0.2">
      <c r="A110" s="3" t="s">
        <v>23</v>
      </c>
      <c r="B110" s="8"/>
      <c r="C110" s="19">
        <f>MIN(C98:C104)</f>
        <v>2052.3510000000001</v>
      </c>
      <c r="D110" s="19">
        <f>MIN(D98:D104)</f>
        <v>1862.587</v>
      </c>
      <c r="E110" s="19">
        <f t="shared" ref="E110:N110" si="49">MIN(E98:E104)</f>
        <v>1756.838</v>
      </c>
      <c r="F110" s="19">
        <f t="shared" si="49"/>
        <v>1478.279</v>
      </c>
      <c r="G110" s="19">
        <f t="shared" si="49"/>
        <v>1162.25</v>
      </c>
      <c r="H110" s="19">
        <f t="shared" si="49"/>
        <v>1121.039</v>
      </c>
      <c r="I110" s="19">
        <f t="shared" si="49"/>
        <v>1163.829</v>
      </c>
      <c r="J110" s="19">
        <f t="shared" si="49"/>
        <v>1121.69</v>
      </c>
      <c r="K110" s="19">
        <f t="shared" si="49"/>
        <v>1108.1130000000001</v>
      </c>
      <c r="L110" s="19">
        <f t="shared" si="49"/>
        <v>1213.71</v>
      </c>
      <c r="M110" s="19">
        <f t="shared" si="49"/>
        <v>1509.0940000000001</v>
      </c>
      <c r="N110" s="19">
        <f t="shared" si="49"/>
        <v>1907.93</v>
      </c>
      <c r="O110" s="15"/>
      <c r="P110" s="15"/>
      <c r="Q110" s="15"/>
      <c r="R110" s="15"/>
      <c r="S110" s="19">
        <f>MIN(S98:S103)</f>
        <v>1217.2177142857142</v>
      </c>
      <c r="T110" s="19">
        <f>MIN(T98:T103)</f>
        <v>1903.6709999999998</v>
      </c>
      <c r="U110" s="19">
        <f>MIN(U98:U103)</f>
        <v>1469.7516666666668</v>
      </c>
    </row>
    <row r="111" spans="1:21" x14ac:dyDescent="0.2">
      <c r="A111" s="13"/>
      <c r="B111" s="8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</row>
    <row r="112" spans="1:21" x14ac:dyDescent="0.2">
      <c r="A112" s="13" t="s">
        <v>38</v>
      </c>
      <c r="B112" s="8">
        <v>1992</v>
      </c>
      <c r="C112" s="14">
        <f t="shared" ref="C112:N112" si="50">C98-C84</f>
        <v>6.3879310804804845</v>
      </c>
      <c r="D112" s="14">
        <f t="shared" si="50"/>
        <v>-91.990849388752849</v>
      </c>
      <c r="E112" s="14">
        <f t="shared" si="50"/>
        <v>188.71405626598448</v>
      </c>
      <c r="F112" s="14">
        <f t="shared" si="50"/>
        <v>109.0020714285713</v>
      </c>
      <c r="G112" s="14">
        <f t="shared" si="50"/>
        <v>71.268404447533158</v>
      </c>
      <c r="H112" s="14">
        <f t="shared" si="50"/>
        <v>-12.309447843137377</v>
      </c>
      <c r="I112" s="14">
        <f t="shared" si="50"/>
        <v>11.392904367469782</v>
      </c>
      <c r="J112" s="14">
        <f t="shared" si="50"/>
        <v>-27.18716966379975</v>
      </c>
      <c r="K112" s="14">
        <f t="shared" si="50"/>
        <v>-21.813248031495959</v>
      </c>
      <c r="L112" s="14">
        <f t="shared" si="50"/>
        <v>-106.03531407942228</v>
      </c>
      <c r="M112" s="14">
        <f t="shared" si="50"/>
        <v>-198.47089336492877</v>
      </c>
      <c r="N112" s="14">
        <f t="shared" si="50"/>
        <v>-115.68211858823565</v>
      </c>
      <c r="O112" s="15"/>
      <c r="P112" s="15"/>
      <c r="Q112" s="15"/>
      <c r="R112" s="15"/>
      <c r="S112" s="16">
        <f>AVERAGE(F112:L112)</f>
        <v>3.4740286608169817</v>
      </c>
      <c r="T112" s="16">
        <f>AVERAGE(M112:N112,C113:E113)</f>
        <v>-47.082522828344963</v>
      </c>
      <c r="U112" s="16">
        <f>AVERAGE(C112:N112)</f>
        <v>-15.560306114144453</v>
      </c>
    </row>
    <row r="113" spans="1:21" x14ac:dyDescent="0.2">
      <c r="A113" s="13"/>
      <c r="B113" s="8">
        <v>1993</v>
      </c>
      <c r="C113" s="14">
        <f t="shared" ref="C113:N113" si="51">C99-C85</f>
        <v>-25.775484941073501</v>
      </c>
      <c r="D113" s="14">
        <f t="shared" si="51"/>
        <v>18.412189512419673</v>
      </c>
      <c r="E113" s="14">
        <f t="shared" si="51"/>
        <v>86.103693240093435</v>
      </c>
      <c r="F113" s="14">
        <f t="shared" si="51"/>
        <v>118.99190017825322</v>
      </c>
      <c r="G113" s="14">
        <f t="shared" si="51"/>
        <v>58.067832436587196</v>
      </c>
      <c r="H113" s="14">
        <f t="shared" si="51"/>
        <v>49.155696594427127</v>
      </c>
      <c r="I113" s="14">
        <f t="shared" si="51"/>
        <v>25.88228518518531</v>
      </c>
      <c r="J113" s="14">
        <f t="shared" si="51"/>
        <v>1.7862178362574923</v>
      </c>
      <c r="K113" s="14">
        <f t="shared" si="51"/>
        <v>-47.943978107896783</v>
      </c>
      <c r="L113" s="14">
        <f t="shared" si="51"/>
        <v>-83.165686327077992</v>
      </c>
      <c r="M113" s="14">
        <f t="shared" si="51"/>
        <v>-175.98463559322045</v>
      </c>
      <c r="N113" s="14">
        <f t="shared" si="51"/>
        <v>-145.60659793814443</v>
      </c>
      <c r="O113" s="15"/>
      <c r="P113" s="15"/>
      <c r="Q113" s="15"/>
      <c r="R113" s="15"/>
      <c r="S113" s="16">
        <f>AVERAGE(F113:L113)</f>
        <v>17.539181113676509</v>
      </c>
      <c r="T113" s="16">
        <f>AVERAGE(M113:N113,C114:E114)</f>
        <v>-23.897749077845447</v>
      </c>
      <c r="U113" s="16">
        <f>AVERAGE(C113:N113)</f>
        <v>-10.006380660349143</v>
      </c>
    </row>
    <row r="114" spans="1:21" x14ac:dyDescent="0.2">
      <c r="A114" s="13"/>
      <c r="B114" s="8">
        <v>1994</v>
      </c>
      <c r="C114" s="14">
        <f t="shared" ref="C114:N114" si="52">C100-C86</f>
        <v>-36.284493496255436</v>
      </c>
      <c r="D114" s="14">
        <f t="shared" si="52"/>
        <v>166.84499092480564</v>
      </c>
      <c r="E114" s="14">
        <f t="shared" si="52"/>
        <v>71.541990713587438</v>
      </c>
      <c r="F114" s="14">
        <f t="shared" si="52"/>
        <v>91.151513431013655</v>
      </c>
      <c r="G114" s="14">
        <f t="shared" si="52"/>
        <v>-17.064962804005745</v>
      </c>
      <c r="H114" s="14">
        <f t="shared" si="52"/>
        <v>7.1602778581766415</v>
      </c>
      <c r="I114" s="14">
        <f t="shared" si="52"/>
        <v>-34.884834422658059</v>
      </c>
      <c r="J114" s="14">
        <f t="shared" si="52"/>
        <v>-50.677790598290812</v>
      </c>
      <c r="K114" s="14">
        <f t="shared" si="52"/>
        <v>-45.875368888888715</v>
      </c>
      <c r="L114" s="14">
        <f t="shared" si="52"/>
        <v>-135.40156996587029</v>
      </c>
      <c r="M114" s="14">
        <f t="shared" si="52"/>
        <v>-183.77178993563462</v>
      </c>
      <c r="N114" s="14">
        <f t="shared" si="52"/>
        <v>-170.87304118773977</v>
      </c>
      <c r="O114" s="15"/>
      <c r="P114" s="15"/>
      <c r="Q114" s="15"/>
      <c r="R114" s="15"/>
      <c r="S114" s="16">
        <f>AVERAGE(F114:L114)</f>
        <v>-26.513247912931906</v>
      </c>
      <c r="T114" s="16">
        <f>AVERAGE(M114:N114,C115:E115)</f>
        <v>-53.207449417152205</v>
      </c>
      <c r="U114" s="16">
        <f>AVERAGE(C114:N114)</f>
        <v>-28.177923197646674</v>
      </c>
    </row>
    <row r="115" spans="1:21" x14ac:dyDescent="0.2">
      <c r="A115" s="13"/>
      <c r="B115" s="8">
        <v>1995</v>
      </c>
      <c r="C115" s="14">
        <f t="shared" ref="C115:N115" si="53">C101-C87</f>
        <v>-7.3028481065339292</v>
      </c>
      <c r="D115" s="14">
        <f t="shared" si="53"/>
        <v>41.015287720887727</v>
      </c>
      <c r="E115" s="14">
        <f t="shared" si="53"/>
        <v>54.89514442325958</v>
      </c>
      <c r="F115" s="14">
        <f t="shared" si="53"/>
        <v>62.541185393258047</v>
      </c>
      <c r="G115" s="14">
        <f t="shared" si="53"/>
        <v>53.006917677089859</v>
      </c>
      <c r="H115" s="14">
        <f t="shared" si="53"/>
        <v>16.747934767025299</v>
      </c>
      <c r="I115" s="14">
        <f t="shared" si="53"/>
        <v>4.4077421509687156</v>
      </c>
      <c r="J115" s="14">
        <f t="shared" si="53"/>
        <v>-35.863425710593901</v>
      </c>
      <c r="K115" s="14">
        <f t="shared" si="53"/>
        <v>-27.259370423546443</v>
      </c>
      <c r="L115" s="14">
        <f t="shared" si="53"/>
        <v>-78.642449528937277</v>
      </c>
      <c r="M115" s="14">
        <f t="shared" si="53"/>
        <v>-178.35634676564109</v>
      </c>
      <c r="N115" s="14">
        <f t="shared" si="53"/>
        <v>-146.15574450667782</v>
      </c>
      <c r="O115" s="15"/>
      <c r="P115" s="15"/>
      <c r="Q115" s="15"/>
      <c r="R115" s="15"/>
      <c r="S115" s="16">
        <f>AVERAGE(F115:L115)</f>
        <v>-0.72306652496224288</v>
      </c>
      <c r="T115" s="16">
        <f>AVERAGE(M115:N115,C116:E116)</f>
        <v>-12.067319880022115</v>
      </c>
      <c r="U115" s="16">
        <f>AVERAGE(C115:N115)</f>
        <v>-20.080497742453435</v>
      </c>
    </row>
    <row r="116" spans="1:21" x14ac:dyDescent="0.2">
      <c r="A116" s="13"/>
      <c r="B116" s="8">
        <v>1996</v>
      </c>
      <c r="C116" s="14">
        <f t="shared" ref="C116:N116" si="54">C102-C88</f>
        <v>18.134890795631691</v>
      </c>
      <c r="D116" s="14">
        <f t="shared" si="54"/>
        <v>142.54922398286908</v>
      </c>
      <c r="E116" s="14">
        <f t="shared" si="54"/>
        <v>103.49137709370757</v>
      </c>
      <c r="F116" s="14">
        <f t="shared" si="54"/>
        <v>103.29946111719619</v>
      </c>
      <c r="G116" s="14">
        <f t="shared" si="54"/>
        <v>30.881703680202918</v>
      </c>
      <c r="H116" s="14">
        <f t="shared" si="54"/>
        <v>38.916517193947584</v>
      </c>
      <c r="I116" s="14">
        <f t="shared" si="54"/>
        <v>-14.972548746518214</v>
      </c>
      <c r="J116" s="14">
        <f t="shared" si="54"/>
        <v>-6.1827249146758732</v>
      </c>
      <c r="K116" s="14">
        <f t="shared" si="54"/>
        <v>-6.1044653323801867</v>
      </c>
      <c r="L116" s="14">
        <f t="shared" si="54"/>
        <v>-58.965120182886949</v>
      </c>
      <c r="M116" s="14">
        <f t="shared" si="54"/>
        <v>-134.22025316455688</v>
      </c>
      <c r="N116" s="14">
        <f t="shared" si="54"/>
        <v>41.097853486319536</v>
      </c>
      <c r="O116" s="15"/>
      <c r="P116" s="15"/>
      <c r="Q116" s="15"/>
      <c r="R116" s="15"/>
      <c r="S116" s="16">
        <f>AVERAGE(F116:L116)</f>
        <v>12.410403259269353</v>
      </c>
      <c r="T116" s="16">
        <f>AVERAGE(M116:N116,C117:E117)</f>
        <v>18.096999727057618</v>
      </c>
      <c r="U116" s="16">
        <f>AVERAGE(C116:N116)</f>
        <v>21.493826250738039</v>
      </c>
    </row>
    <row r="117" spans="1:21" x14ac:dyDescent="0.2">
      <c r="A117" s="13"/>
      <c r="B117" s="8">
        <v>1997</v>
      </c>
      <c r="C117" s="14">
        <f t="shared" ref="C117:N117" si="55">C103-C89</f>
        <v>-56.642051669316515</v>
      </c>
      <c r="D117" s="14">
        <f t="shared" si="55"/>
        <v>169.23590159574496</v>
      </c>
      <c r="E117" s="14">
        <f t="shared" si="55"/>
        <v>71.013548387096989</v>
      </c>
      <c r="F117" s="14">
        <f t="shared" si="55"/>
        <v>66.20805574136034</v>
      </c>
      <c r="G117" s="14">
        <f t="shared" si="55"/>
        <v>55.204542785759259</v>
      </c>
      <c r="H117" s="14">
        <f t="shared" si="55"/>
        <v>48.93862277091921</v>
      </c>
      <c r="I117" s="14">
        <f t="shared" si="55"/>
        <v>2.6343163001292851</v>
      </c>
      <c r="J117" s="14">
        <f t="shared" si="55"/>
        <v>22.969496714848674</v>
      </c>
      <c r="K117" s="14">
        <f t="shared" si="55"/>
        <v>1.8173190311420058</v>
      </c>
      <c r="L117" s="14">
        <f t="shared" si="55"/>
        <v>-80.909684931506945</v>
      </c>
      <c r="M117" s="14">
        <f t="shared" si="55"/>
        <v>-133.33789018567632</v>
      </c>
      <c r="N117" s="14">
        <f t="shared" si="55"/>
        <v>-82.983512953368063</v>
      </c>
      <c r="O117" s="15"/>
      <c r="P117" s="15"/>
      <c r="Q117" s="15"/>
      <c r="R117" s="15"/>
      <c r="S117" s="16"/>
      <c r="T117" s="16"/>
      <c r="U117" s="16"/>
    </row>
    <row r="118" spans="1:21" x14ac:dyDescent="0.2">
      <c r="A118" s="13"/>
      <c r="B118" s="8">
        <v>1998</v>
      </c>
      <c r="C118" s="14">
        <f>C104-C90</f>
        <v>28.064534475553501</v>
      </c>
      <c r="D118" s="14">
        <f t="shared" ref="D118:N118" si="56">D104-D90</f>
        <v>61.167326355851401</v>
      </c>
      <c r="E118" s="14">
        <f t="shared" si="56"/>
        <v>4.5303086710650859</v>
      </c>
      <c r="F118" s="14">
        <f t="shared" si="56"/>
        <v>88.554788779709497</v>
      </c>
      <c r="G118" s="14">
        <f t="shared" si="56"/>
        <v>116.15476370510373</v>
      </c>
      <c r="H118" s="14">
        <f t="shared" si="56"/>
        <v>2.7086869031379592</v>
      </c>
      <c r="I118" s="14">
        <f t="shared" si="56"/>
        <v>10.963750972762682</v>
      </c>
      <c r="J118" s="14">
        <f t="shared" si="56"/>
        <v>0</v>
      </c>
      <c r="K118" s="14">
        <f t="shared" si="56"/>
        <v>0</v>
      </c>
      <c r="L118" s="14">
        <f t="shared" si="56"/>
        <v>-164.13051900206415</v>
      </c>
      <c r="M118" s="14">
        <f t="shared" si="56"/>
        <v>64.297213209325491</v>
      </c>
      <c r="N118" s="14">
        <f t="shared" si="56"/>
        <v>183.79211219751755</v>
      </c>
      <c r="O118" s="15"/>
      <c r="P118" s="15"/>
      <c r="Q118" s="15"/>
      <c r="R118" s="15"/>
      <c r="S118" s="18"/>
      <c r="T118" s="18"/>
      <c r="U118" s="18"/>
    </row>
    <row r="119" spans="1:21" x14ac:dyDescent="0.2">
      <c r="A119" s="13"/>
      <c r="B119" s="8">
        <v>1999</v>
      </c>
      <c r="C119" s="14">
        <f t="shared" ref="C119:N119" si="57">C105-C91</f>
        <v>-281.33812296952101</v>
      </c>
      <c r="D119" s="14">
        <f t="shared" si="57"/>
        <v>-8.8870078740533245</v>
      </c>
      <c r="E119" s="14">
        <f t="shared" si="57"/>
        <v>-17.395089312073878</v>
      </c>
      <c r="F119" s="14">
        <f t="shared" si="57"/>
        <v>-19.43749722759776</v>
      </c>
      <c r="G119" s="14">
        <f t="shared" si="57"/>
        <v>113.83862866148729</v>
      </c>
      <c r="H119" s="14">
        <f t="shared" si="57"/>
        <v>2.656855586217489</v>
      </c>
      <c r="I119" s="14">
        <f t="shared" si="57"/>
        <v>11.818515146177788</v>
      </c>
      <c r="J119" s="14">
        <f t="shared" si="57"/>
        <v>0</v>
      </c>
      <c r="K119" s="14">
        <f t="shared" si="57"/>
        <v>0</v>
      </c>
      <c r="L119" s="14">
        <f t="shared" si="57"/>
        <v>-162.24305944851767</v>
      </c>
      <c r="M119" s="14">
        <f t="shared" si="57"/>
        <v>65.144130475826842</v>
      </c>
      <c r="N119" s="14">
        <f t="shared" si="57"/>
        <v>184.54331454119165</v>
      </c>
      <c r="O119" s="15"/>
      <c r="P119" s="15"/>
      <c r="Q119" s="15"/>
      <c r="R119" s="15"/>
      <c r="S119" s="18"/>
      <c r="T119" s="18"/>
      <c r="U119" s="18"/>
    </row>
    <row r="120" spans="1:21" x14ac:dyDescent="0.2">
      <c r="A120" s="13"/>
      <c r="B120" s="8">
        <v>2000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5"/>
      <c r="P120" s="15"/>
      <c r="Q120" s="15"/>
      <c r="R120" s="15"/>
      <c r="S120" s="18"/>
      <c r="T120" s="18"/>
      <c r="U120" s="18"/>
    </row>
    <row r="121" spans="1:21" x14ac:dyDescent="0.2">
      <c r="A121" s="13"/>
      <c r="B121" s="8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5"/>
      <c r="P121" s="15"/>
      <c r="Q121" s="15"/>
      <c r="R121" s="15"/>
      <c r="S121" s="15"/>
      <c r="T121" s="15"/>
      <c r="U121" s="15"/>
    </row>
    <row r="122" spans="1:21" x14ac:dyDescent="0.2">
      <c r="A122" s="3" t="s">
        <v>21</v>
      </c>
      <c r="B122" s="20"/>
      <c r="C122" s="19">
        <f>MAX(C112:C118)</f>
        <v>28.064534475553501</v>
      </c>
      <c r="D122" s="19">
        <f>MAX(D112:D118)</f>
        <v>169.23590159574496</v>
      </c>
      <c r="E122" s="19">
        <f t="shared" ref="E122:N122" si="58">MAX(E112:E118)</f>
        <v>188.71405626598448</v>
      </c>
      <c r="F122" s="19">
        <f t="shared" si="58"/>
        <v>118.99190017825322</v>
      </c>
      <c r="G122" s="19">
        <f t="shared" si="58"/>
        <v>116.15476370510373</v>
      </c>
      <c r="H122" s="19">
        <f t="shared" si="58"/>
        <v>49.155696594427127</v>
      </c>
      <c r="I122" s="19">
        <f t="shared" si="58"/>
        <v>25.88228518518531</v>
      </c>
      <c r="J122" s="19">
        <f t="shared" si="58"/>
        <v>22.969496714848674</v>
      </c>
      <c r="K122" s="19">
        <f t="shared" si="58"/>
        <v>1.8173190311420058</v>
      </c>
      <c r="L122" s="19">
        <f t="shared" si="58"/>
        <v>-58.965120182886949</v>
      </c>
      <c r="M122" s="19">
        <f t="shared" si="58"/>
        <v>64.297213209325491</v>
      </c>
      <c r="N122" s="19">
        <f t="shared" si="58"/>
        <v>183.79211219751755</v>
      </c>
      <c r="O122" s="15"/>
      <c r="P122" s="15"/>
      <c r="Q122" s="15"/>
      <c r="R122" s="15"/>
      <c r="S122" s="19">
        <f>MAX(S112:S117)</f>
        <v>17.539181113676509</v>
      </c>
      <c r="T122" s="19">
        <f>MAX(T112:T117)</f>
        <v>18.096999727057618</v>
      </c>
      <c r="U122" s="19">
        <f>MAX(U112:U117)</f>
        <v>21.493826250738039</v>
      </c>
    </row>
    <row r="123" spans="1:21" x14ac:dyDescent="0.2">
      <c r="A123" s="3" t="s">
        <v>22</v>
      </c>
      <c r="B123" s="8"/>
      <c r="C123" s="19">
        <f>AVERAGE(C112:C118)</f>
        <v>-10.488217408787673</v>
      </c>
      <c r="D123" s="19">
        <f>AVERAGE(D112:D118)</f>
        <v>72.462010100546522</v>
      </c>
      <c r="E123" s="19">
        <f t="shared" ref="E123:N123" si="59">AVERAGE(E112:E118)</f>
        <v>82.898588399256369</v>
      </c>
      <c r="F123" s="19">
        <f t="shared" si="59"/>
        <v>91.392710867051747</v>
      </c>
      <c r="G123" s="19">
        <f t="shared" si="59"/>
        <v>52.502743132610057</v>
      </c>
      <c r="H123" s="19">
        <f t="shared" si="59"/>
        <v>21.616898320642349</v>
      </c>
      <c r="I123" s="19">
        <f t="shared" si="59"/>
        <v>0.7748022581913574</v>
      </c>
      <c r="J123" s="19">
        <f t="shared" si="59"/>
        <v>-13.59362804803631</v>
      </c>
      <c r="K123" s="19">
        <f t="shared" si="59"/>
        <v>-21.025587393295154</v>
      </c>
      <c r="L123" s="19">
        <f t="shared" si="59"/>
        <v>-101.03576343110942</v>
      </c>
      <c r="M123" s="19">
        <f t="shared" si="59"/>
        <v>-134.26351368576181</v>
      </c>
      <c r="N123" s="19">
        <f t="shared" si="59"/>
        <v>-62.344435641475521</v>
      </c>
      <c r="O123" s="15"/>
      <c r="P123" s="15"/>
      <c r="Q123" s="15"/>
      <c r="R123" s="15"/>
      <c r="S123" s="19">
        <f>AVERAGE(S112:S117)</f>
        <v>1.2374597191737389</v>
      </c>
      <c r="T123" s="19">
        <f>AVERAGE(T112:T117)</f>
        <v>-23.631608295261422</v>
      </c>
      <c r="U123" s="19">
        <f>AVERAGE(U112:U117)</f>
        <v>-10.466256292771131</v>
      </c>
    </row>
    <row r="124" spans="1:21" x14ac:dyDescent="0.2">
      <c r="A124" s="3" t="s">
        <v>23</v>
      </c>
      <c r="B124" s="8"/>
      <c r="C124" s="19">
        <f>MIN(C112:C118)</f>
        <v>-56.642051669316515</v>
      </c>
      <c r="D124" s="19">
        <f>MIN(D112:D118)</f>
        <v>-91.990849388752849</v>
      </c>
      <c r="E124" s="19">
        <f t="shared" ref="E124:N124" si="60">MIN(E112:E118)</f>
        <v>4.5303086710650859</v>
      </c>
      <c r="F124" s="19">
        <f t="shared" si="60"/>
        <v>62.541185393258047</v>
      </c>
      <c r="G124" s="19">
        <f t="shared" si="60"/>
        <v>-17.064962804005745</v>
      </c>
      <c r="H124" s="19">
        <f t="shared" si="60"/>
        <v>-12.309447843137377</v>
      </c>
      <c r="I124" s="19">
        <f t="shared" si="60"/>
        <v>-34.884834422658059</v>
      </c>
      <c r="J124" s="19">
        <f t="shared" si="60"/>
        <v>-50.677790598290812</v>
      </c>
      <c r="K124" s="19">
        <f t="shared" si="60"/>
        <v>-47.943978107896783</v>
      </c>
      <c r="L124" s="19">
        <f t="shared" si="60"/>
        <v>-164.13051900206415</v>
      </c>
      <c r="M124" s="19">
        <f t="shared" si="60"/>
        <v>-198.47089336492877</v>
      </c>
      <c r="N124" s="19">
        <f t="shared" si="60"/>
        <v>-170.87304118773977</v>
      </c>
      <c r="O124" s="15"/>
      <c r="P124" s="15"/>
      <c r="Q124" s="15"/>
      <c r="R124" s="15"/>
      <c r="S124" s="19">
        <f>MIN(S112:S117)</f>
        <v>-26.513247912931906</v>
      </c>
      <c r="T124" s="19">
        <f>MIN(T112:T117)</f>
        <v>-53.207449417152205</v>
      </c>
      <c r="U124" s="19">
        <f>MIN(U112:U117)</f>
        <v>-28.177923197646674</v>
      </c>
    </row>
    <row r="125" spans="1:21" x14ac:dyDescent="0.2">
      <c r="A125" s="13"/>
      <c r="B125" s="8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</row>
    <row r="126" spans="1:21" x14ac:dyDescent="0.2">
      <c r="A126" s="13" t="s">
        <v>39</v>
      </c>
      <c r="B126" s="8">
        <v>1992</v>
      </c>
      <c r="C126" s="42" t="s">
        <v>8</v>
      </c>
      <c r="D126" s="42">
        <f>C56/(D84/29)</f>
        <v>28.745830214729388</v>
      </c>
      <c r="E126" s="42">
        <f t="shared" ref="E126:E133" si="61">D56/(E84/31)</f>
        <v>30.731500652459967</v>
      </c>
      <c r="F126" s="42">
        <f t="shared" ref="F126:F133" si="62">E56/(F84/30)</f>
        <v>26.631427560833224</v>
      </c>
      <c r="G126" s="42">
        <f t="shared" ref="G126:G133" si="63">F56/(G84/31)</f>
        <v>33.123019532662404</v>
      </c>
      <c r="H126" s="42">
        <f t="shared" ref="H126:H133" si="64">G56/(H84/30)</f>
        <v>40.963403698441056</v>
      </c>
      <c r="I126" s="42">
        <f t="shared" ref="I126:J133" si="65">H56/(I84/31)</f>
        <v>50.174634601550757</v>
      </c>
      <c r="J126" s="42">
        <f t="shared" si="65"/>
        <v>58.408490282418043</v>
      </c>
      <c r="K126" s="42">
        <f t="shared" ref="K126:K133" si="66">J56/(K84/30)</f>
        <v>65.323051065136937</v>
      </c>
      <c r="L126" s="42">
        <f t="shared" ref="L126:L133" si="67">K56/(L84/31)</f>
        <v>64.482953712445308</v>
      </c>
      <c r="M126" s="42">
        <f t="shared" ref="M126:M133" si="68">L56/(M84/30)</f>
        <v>51.423597627943295</v>
      </c>
      <c r="N126" s="42">
        <f t="shared" ref="N126:N133" si="69">M56/(N84/31)</f>
        <v>41.611679506609605</v>
      </c>
      <c r="O126" s="15"/>
      <c r="P126" s="15"/>
      <c r="Q126" s="15"/>
      <c r="R126" s="15"/>
      <c r="S126" s="16">
        <f t="shared" ref="S126:S132" si="70">AVERAGE(F126:L126)</f>
        <v>48.443854350498249</v>
      </c>
      <c r="T126" s="16">
        <f t="shared" ref="T126:T131" si="71">AVERAGE(M126:N126,C127:E127)</f>
        <v>33.91705509635532</v>
      </c>
      <c r="U126" s="16">
        <f t="shared" ref="U126:U132" si="72">AVERAGE(C126:N126)</f>
        <v>44.692689859566364</v>
      </c>
    </row>
    <row r="127" spans="1:21" x14ac:dyDescent="0.2">
      <c r="A127" s="13" t="s">
        <v>40</v>
      </c>
      <c r="B127" s="8">
        <v>1993</v>
      </c>
      <c r="C127" s="42">
        <f t="shared" ref="C127:C133" si="73">N56/(C85/31)</f>
        <v>33.031176300602084</v>
      </c>
      <c r="D127" s="42">
        <f>C57/(D85/28)</f>
        <v>24.262236224734576</v>
      </c>
      <c r="E127" s="42">
        <f t="shared" si="61"/>
        <v>19.256585821887015</v>
      </c>
      <c r="F127" s="42">
        <f t="shared" si="62"/>
        <v>18.382972531721947</v>
      </c>
      <c r="G127" s="42">
        <f t="shared" si="63"/>
        <v>27.387153939219274</v>
      </c>
      <c r="H127" s="42">
        <f t="shared" si="64"/>
        <v>38.193685721775203</v>
      </c>
      <c r="I127" s="42">
        <f t="shared" si="65"/>
        <v>46.832930887093433</v>
      </c>
      <c r="J127" s="42">
        <f t="shared" si="65"/>
        <v>54.152326866056946</v>
      </c>
      <c r="K127" s="42">
        <f t="shared" si="66"/>
        <v>62.16320944793133</v>
      </c>
      <c r="L127" s="42">
        <f t="shared" si="67"/>
        <v>61.370234564405372</v>
      </c>
      <c r="M127" s="42">
        <f t="shared" si="68"/>
        <v>50.06557984296505</v>
      </c>
      <c r="N127" s="42">
        <f t="shared" si="69"/>
        <v>40.910813168335196</v>
      </c>
      <c r="O127" s="15"/>
      <c r="P127" s="15"/>
      <c r="Q127" s="15"/>
      <c r="R127" s="15"/>
      <c r="S127" s="16">
        <f t="shared" si="70"/>
        <v>44.068930565457649</v>
      </c>
      <c r="T127" s="16">
        <f t="shared" si="71"/>
        <v>32.434806011981195</v>
      </c>
      <c r="U127" s="16">
        <f t="shared" si="72"/>
        <v>39.667408776393955</v>
      </c>
    </row>
    <row r="128" spans="1:21" x14ac:dyDescent="0.2">
      <c r="A128" s="13"/>
      <c r="B128" s="8">
        <v>1994</v>
      </c>
      <c r="C128" s="42">
        <f t="shared" si="73"/>
        <v>30.687252144462668</v>
      </c>
      <c r="D128" s="42">
        <f>C58/(D86/28)</f>
        <v>22.42939381497392</v>
      </c>
      <c r="E128" s="42">
        <f t="shared" si="61"/>
        <v>18.080991089169153</v>
      </c>
      <c r="F128" s="42">
        <f t="shared" si="62"/>
        <v>19.556947910462185</v>
      </c>
      <c r="G128" s="42">
        <f t="shared" si="63"/>
        <v>27.332210525171345</v>
      </c>
      <c r="H128" s="42">
        <f t="shared" si="64"/>
        <v>37.194087335015979</v>
      </c>
      <c r="I128" s="42">
        <f t="shared" si="65"/>
        <v>45.7320964450942</v>
      </c>
      <c r="J128" s="42">
        <f t="shared" si="65"/>
        <v>53.763799015076323</v>
      </c>
      <c r="K128" s="42">
        <f t="shared" si="66"/>
        <v>61.785475434129218</v>
      </c>
      <c r="L128" s="42">
        <f t="shared" si="67"/>
        <v>62.082673695637162</v>
      </c>
      <c r="M128" s="42">
        <f t="shared" si="68"/>
        <v>54.492754814662412</v>
      </c>
      <c r="N128" s="42">
        <f t="shared" si="69"/>
        <v>44.597359712842227</v>
      </c>
      <c r="O128" s="15"/>
      <c r="P128" s="15"/>
      <c r="Q128" s="15"/>
      <c r="R128" s="15"/>
      <c r="S128" s="16">
        <f t="shared" si="70"/>
        <v>43.921041480083773</v>
      </c>
      <c r="T128" s="16">
        <f t="shared" si="71"/>
        <v>38.229865712689765</v>
      </c>
      <c r="U128" s="16">
        <f t="shared" si="72"/>
        <v>39.811253494724731</v>
      </c>
    </row>
    <row r="129" spans="1:21" x14ac:dyDescent="0.2">
      <c r="A129" s="13"/>
      <c r="B129" s="8">
        <v>1995</v>
      </c>
      <c r="C129" s="42">
        <f t="shared" si="73"/>
        <v>36.643114243403431</v>
      </c>
      <c r="D129" s="42">
        <f>C59/(D87/28)</f>
        <v>28.942044471299603</v>
      </c>
      <c r="E129" s="42">
        <f t="shared" si="61"/>
        <v>26.474055321241153</v>
      </c>
      <c r="F129" s="42">
        <f t="shared" si="62"/>
        <v>26.037834225626863</v>
      </c>
      <c r="G129" s="42">
        <f t="shared" si="63"/>
        <v>31.196705640783357</v>
      </c>
      <c r="H129" s="42">
        <f t="shared" si="64"/>
        <v>42.120719672010175</v>
      </c>
      <c r="I129" s="42">
        <f t="shared" si="65"/>
        <v>47.392324602503678</v>
      </c>
      <c r="J129" s="42">
        <f t="shared" si="65"/>
        <v>51.332271752099103</v>
      </c>
      <c r="K129" s="42">
        <f t="shared" si="66"/>
        <v>59.884407108133338</v>
      </c>
      <c r="L129" s="42">
        <f t="shared" si="67"/>
        <v>61.492190436754726</v>
      </c>
      <c r="M129" s="42">
        <f t="shared" si="68"/>
        <v>46.521220578968972</v>
      </c>
      <c r="N129" s="42">
        <f t="shared" si="69"/>
        <v>37.466233218504506</v>
      </c>
      <c r="O129" s="15"/>
      <c r="P129" s="15"/>
      <c r="Q129" s="15"/>
      <c r="R129" s="15"/>
      <c r="S129" s="16">
        <f t="shared" si="70"/>
        <v>45.63663620541589</v>
      </c>
      <c r="T129" s="16">
        <f t="shared" si="71"/>
        <v>30.653529370221683</v>
      </c>
      <c r="U129" s="16">
        <f t="shared" si="72"/>
        <v>41.291926772610744</v>
      </c>
    </row>
    <row r="130" spans="1:21" x14ac:dyDescent="0.2">
      <c r="A130" s="13"/>
      <c r="B130" s="8">
        <v>1996</v>
      </c>
      <c r="C130" s="42">
        <f t="shared" si="73"/>
        <v>28.888041504700396</v>
      </c>
      <c r="D130" s="42">
        <f>C60/(D88/29)</f>
        <v>21.860281845601801</v>
      </c>
      <c r="E130" s="42">
        <f t="shared" si="61"/>
        <v>18.531869703332745</v>
      </c>
      <c r="F130" s="42">
        <f t="shared" si="62"/>
        <v>14.815161268869719</v>
      </c>
      <c r="G130" s="42">
        <f t="shared" si="63"/>
        <v>19.223125274464021</v>
      </c>
      <c r="H130" s="42">
        <f t="shared" si="64"/>
        <v>27.567917082667012</v>
      </c>
      <c r="I130" s="42">
        <f t="shared" si="65"/>
        <v>36.311334170721075</v>
      </c>
      <c r="J130" s="42">
        <f t="shared" si="65"/>
        <v>44.766949006783641</v>
      </c>
      <c r="K130" s="42">
        <f t="shared" si="66"/>
        <v>54.705103104450338</v>
      </c>
      <c r="L130" s="42">
        <f t="shared" si="67"/>
        <v>57.20987635072045</v>
      </c>
      <c r="M130" s="42">
        <f t="shared" si="68"/>
        <v>45.875611704141598</v>
      </c>
      <c r="N130" s="42">
        <f t="shared" si="69"/>
        <v>39.827117715369326</v>
      </c>
      <c r="O130" s="15"/>
      <c r="P130" s="15"/>
      <c r="Q130" s="15"/>
      <c r="R130" s="15"/>
      <c r="S130" s="16">
        <f t="shared" si="70"/>
        <v>36.371352322668038</v>
      </c>
      <c r="T130" s="16">
        <f t="shared" si="71"/>
        <v>31.201512343470302</v>
      </c>
      <c r="U130" s="16">
        <f t="shared" si="72"/>
        <v>34.131865727651842</v>
      </c>
    </row>
    <row r="131" spans="1:21" x14ac:dyDescent="0.2">
      <c r="A131" s="13"/>
      <c r="B131" s="8">
        <v>1997</v>
      </c>
      <c r="C131" s="42">
        <f t="shared" si="73"/>
        <v>28.56488331376908</v>
      </c>
      <c r="D131" s="42">
        <f>C61/(D89/28)</f>
        <v>21.859994433667172</v>
      </c>
      <c r="E131" s="42">
        <f t="shared" si="61"/>
        <v>19.879954550404324</v>
      </c>
      <c r="F131" s="42">
        <f t="shared" si="62"/>
        <v>19.196538459565772</v>
      </c>
      <c r="G131" s="42">
        <f t="shared" si="63"/>
        <v>23.375999730327042</v>
      </c>
      <c r="H131" s="42">
        <f t="shared" si="64"/>
        <v>32.498518821309936</v>
      </c>
      <c r="I131" s="42">
        <f t="shared" si="65"/>
        <v>39.479040035091053</v>
      </c>
      <c r="J131" s="42">
        <f t="shared" si="65"/>
        <v>47.334132481531483</v>
      </c>
      <c r="K131" s="42">
        <f t="shared" si="66"/>
        <v>53.404019717529181</v>
      </c>
      <c r="L131" s="42">
        <f t="shared" si="67"/>
        <v>57.259477827242918</v>
      </c>
      <c r="M131" s="42">
        <f t="shared" si="68"/>
        <v>48.260358668993113</v>
      </c>
      <c r="N131" s="42">
        <f t="shared" si="69"/>
        <v>38.110210464632445</v>
      </c>
      <c r="O131" s="15"/>
      <c r="P131" s="15"/>
      <c r="Q131" s="15"/>
      <c r="R131" s="15"/>
      <c r="S131" s="16">
        <f t="shared" si="70"/>
        <v>38.935389581799633</v>
      </c>
      <c r="T131" s="16">
        <f t="shared" si="71"/>
        <v>33.398128688318302</v>
      </c>
      <c r="U131" s="16">
        <f t="shared" si="72"/>
        <v>35.768594042005297</v>
      </c>
    </row>
    <row r="132" spans="1:21" x14ac:dyDescent="0.2">
      <c r="A132" s="13"/>
      <c r="B132" s="8">
        <v>1998</v>
      </c>
      <c r="C132" s="42">
        <f t="shared" si="73"/>
        <v>31.463180413705029</v>
      </c>
      <c r="D132" s="42">
        <f>C62/(D90/28)</f>
        <v>26.237890845758503</v>
      </c>
      <c r="E132" s="42">
        <f t="shared" si="61"/>
        <v>22.919003048502415</v>
      </c>
      <c r="F132" s="42">
        <f t="shared" si="62"/>
        <v>24.480419280025206</v>
      </c>
      <c r="G132" s="42">
        <f t="shared" si="63"/>
        <v>34.853991470608804</v>
      </c>
      <c r="H132" s="42">
        <f t="shared" si="64"/>
        <v>40.320762986015701</v>
      </c>
      <c r="I132" s="42">
        <f t="shared" si="65"/>
        <v>46.532103239509368</v>
      </c>
      <c r="J132" s="42">
        <f t="shared" si="65"/>
        <v>52.637038968816938</v>
      </c>
      <c r="K132" s="42">
        <f t="shared" si="66"/>
        <v>61.084143458442796</v>
      </c>
      <c r="L132" s="42">
        <f t="shared" si="67"/>
        <v>60.424984689077306</v>
      </c>
      <c r="M132" s="42">
        <f t="shared" si="68"/>
        <v>57.05810750145308</v>
      </c>
      <c r="N132" s="42">
        <f t="shared" si="69"/>
        <v>49.249552428284169</v>
      </c>
      <c r="O132" s="15"/>
      <c r="P132" s="15"/>
      <c r="Q132" s="15"/>
      <c r="R132" s="15"/>
      <c r="S132" s="18">
        <f t="shared" si="70"/>
        <v>45.761920584642304</v>
      </c>
      <c r="T132" s="18">
        <f>AVERAGE(M132:N132,C135:E135)</f>
        <v>53.153829964868621</v>
      </c>
      <c r="U132" s="18">
        <f t="shared" si="72"/>
        <v>42.271764860849942</v>
      </c>
    </row>
    <row r="133" spans="1:21" x14ac:dyDescent="0.2">
      <c r="A133" s="13"/>
      <c r="B133" s="8">
        <v>1999</v>
      </c>
      <c r="C133" s="42">
        <f t="shared" si="73"/>
        <v>36.411885057339227</v>
      </c>
      <c r="D133" s="42">
        <f>C63/(D91/28)</f>
        <v>31.211228161962751</v>
      </c>
      <c r="E133" s="42">
        <f t="shared" si="61"/>
        <v>27.533583390761514</v>
      </c>
      <c r="F133" s="42">
        <f t="shared" si="62"/>
        <v>28.512842700125045</v>
      </c>
      <c r="G133" s="42">
        <f t="shared" si="63"/>
        <v>40.369126187894103</v>
      </c>
      <c r="H133" s="42">
        <f t="shared" si="64"/>
        <v>45.904753793267645</v>
      </c>
      <c r="I133" s="42">
        <f t="shared" si="65"/>
        <v>47.866882266672157</v>
      </c>
      <c r="J133" s="42">
        <f t="shared" si="65"/>
        <v>51.248093519422852</v>
      </c>
      <c r="K133" s="42">
        <f t="shared" si="66"/>
        <v>59.766475918114118</v>
      </c>
      <c r="L133" s="42">
        <f t="shared" si="67"/>
        <v>60.467228879184219</v>
      </c>
      <c r="M133" s="42">
        <f t="shared" si="68"/>
        <v>55.987065470134809</v>
      </c>
      <c r="N133" s="42">
        <f t="shared" si="69"/>
        <v>48.340135999481511</v>
      </c>
      <c r="O133" s="15"/>
      <c r="P133" s="15"/>
      <c r="Q133" s="15"/>
      <c r="R133" s="15"/>
      <c r="S133" s="18"/>
      <c r="T133" s="18"/>
      <c r="U133" s="18"/>
    </row>
    <row r="134" spans="1:21" x14ac:dyDescent="0.2">
      <c r="A134" s="13"/>
      <c r="B134" s="8">
        <v>2000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15"/>
      <c r="P134" s="15"/>
      <c r="Q134" s="15"/>
      <c r="R134" s="15"/>
      <c r="S134" s="18"/>
      <c r="T134" s="18"/>
      <c r="U134" s="18"/>
    </row>
    <row r="135" spans="1:21" x14ac:dyDescent="0.2">
      <c r="A135" s="13"/>
      <c r="B135" s="8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5"/>
      <c r="P135" s="15"/>
      <c r="Q135" s="15"/>
      <c r="R135" s="15"/>
      <c r="S135" s="15"/>
      <c r="T135" s="15"/>
      <c r="U135" s="15"/>
    </row>
    <row r="136" spans="1:21" x14ac:dyDescent="0.2">
      <c r="A136" s="3" t="s">
        <v>21</v>
      </c>
      <c r="B136" s="20"/>
      <c r="C136" s="19">
        <f>MAX(C126:C132)</f>
        <v>36.643114243403431</v>
      </c>
      <c r="D136" s="19">
        <f>MAX(D126:D132)</f>
        <v>28.942044471299603</v>
      </c>
      <c r="E136" s="19">
        <f t="shared" ref="E136:N136" si="74">MAX(E126:E132)</f>
        <v>30.731500652459967</v>
      </c>
      <c r="F136" s="19">
        <f t="shared" si="74"/>
        <v>26.631427560833224</v>
      </c>
      <c r="G136" s="19">
        <f t="shared" si="74"/>
        <v>34.853991470608804</v>
      </c>
      <c r="H136" s="19">
        <f t="shared" si="74"/>
        <v>42.120719672010175</v>
      </c>
      <c r="I136" s="19">
        <f t="shared" si="74"/>
        <v>50.174634601550757</v>
      </c>
      <c r="J136" s="19">
        <f t="shared" si="74"/>
        <v>58.408490282418043</v>
      </c>
      <c r="K136" s="19">
        <f t="shared" si="74"/>
        <v>65.323051065136937</v>
      </c>
      <c r="L136" s="19">
        <f t="shared" si="74"/>
        <v>64.482953712445308</v>
      </c>
      <c r="M136" s="19">
        <f t="shared" si="74"/>
        <v>57.05810750145308</v>
      </c>
      <c r="N136" s="19">
        <f t="shared" si="74"/>
        <v>49.249552428284169</v>
      </c>
      <c r="O136" s="15"/>
      <c r="P136" s="15"/>
      <c r="Q136" s="15"/>
      <c r="R136" s="15"/>
      <c r="S136" s="19">
        <f>MAX(S126:S131)</f>
        <v>48.443854350498249</v>
      </c>
      <c r="T136" s="19">
        <f>MAX(T126:T131)</f>
        <v>38.229865712689765</v>
      </c>
      <c r="U136" s="19">
        <f>MAX(U126:U131)</f>
        <v>44.692689859566364</v>
      </c>
    </row>
    <row r="137" spans="1:21" x14ac:dyDescent="0.2">
      <c r="A137" s="3" t="s">
        <v>22</v>
      </c>
      <c r="B137" s="8"/>
      <c r="C137" s="19">
        <f>AVERAGE(C126:C132)</f>
        <v>31.546274653440449</v>
      </c>
      <c r="D137" s="19">
        <f>AVERAGE(D126:D132)</f>
        <v>24.905381692966422</v>
      </c>
      <c r="E137" s="19">
        <f t="shared" ref="E137:N137" si="75">AVERAGE(E126:E132)</f>
        <v>22.267708598142399</v>
      </c>
      <c r="F137" s="19">
        <f t="shared" si="75"/>
        <v>21.300185891014991</v>
      </c>
      <c r="G137" s="19">
        <f t="shared" si="75"/>
        <v>28.070315159033751</v>
      </c>
      <c r="H137" s="19">
        <f t="shared" si="75"/>
        <v>36.979870759605014</v>
      </c>
      <c r="I137" s="19">
        <f t="shared" si="75"/>
        <v>44.636351997366212</v>
      </c>
      <c r="J137" s="19">
        <f t="shared" si="75"/>
        <v>51.770715481826073</v>
      </c>
      <c r="K137" s="19">
        <f t="shared" si="75"/>
        <v>59.764201333679019</v>
      </c>
      <c r="L137" s="19">
        <f t="shared" si="75"/>
        <v>60.617484468040459</v>
      </c>
      <c r="M137" s="19">
        <f t="shared" si="75"/>
        <v>50.528175819875358</v>
      </c>
      <c r="N137" s="19">
        <f t="shared" si="75"/>
        <v>41.681852316368214</v>
      </c>
      <c r="O137" s="15"/>
      <c r="P137" s="15"/>
      <c r="Q137" s="15"/>
      <c r="R137" s="15"/>
      <c r="S137" s="19">
        <f>AVERAGE(S126:S131)</f>
        <v>42.896200750987212</v>
      </c>
      <c r="T137" s="19">
        <f>AVERAGE(T126:T131)</f>
        <v>33.305816203839434</v>
      </c>
      <c r="U137" s="19">
        <f>AVERAGE(U126:U131)</f>
        <v>39.227289778825487</v>
      </c>
    </row>
    <row r="138" spans="1:21" x14ac:dyDescent="0.2">
      <c r="A138" s="3" t="s">
        <v>23</v>
      </c>
      <c r="B138" s="8"/>
      <c r="C138" s="19">
        <f>MIN(C126:C132)</f>
        <v>28.56488331376908</v>
      </c>
      <c r="D138" s="19">
        <f>MIN(D126:D132)</f>
        <v>21.859994433667172</v>
      </c>
      <c r="E138" s="19">
        <f t="shared" ref="E138:N138" si="76">MIN(E126:E132)</f>
        <v>18.080991089169153</v>
      </c>
      <c r="F138" s="19">
        <f t="shared" si="76"/>
        <v>14.815161268869719</v>
      </c>
      <c r="G138" s="19">
        <f t="shared" si="76"/>
        <v>19.223125274464021</v>
      </c>
      <c r="H138" s="19">
        <f t="shared" si="76"/>
        <v>27.567917082667012</v>
      </c>
      <c r="I138" s="19">
        <f t="shared" si="76"/>
        <v>36.311334170721075</v>
      </c>
      <c r="J138" s="19">
        <f t="shared" si="76"/>
        <v>44.766949006783641</v>
      </c>
      <c r="K138" s="19">
        <f t="shared" si="76"/>
        <v>53.404019717529181</v>
      </c>
      <c r="L138" s="19">
        <f t="shared" si="76"/>
        <v>57.20987635072045</v>
      </c>
      <c r="M138" s="19">
        <f t="shared" si="76"/>
        <v>45.875611704141598</v>
      </c>
      <c r="N138" s="19">
        <f t="shared" si="76"/>
        <v>37.466233218504506</v>
      </c>
      <c r="O138" s="15"/>
      <c r="P138" s="15"/>
      <c r="Q138" s="15"/>
      <c r="R138" s="15"/>
      <c r="S138" s="19">
        <f>MIN(S126:S131)</f>
        <v>36.371352322668038</v>
      </c>
      <c r="T138" s="19">
        <f>MIN(T126:T131)</f>
        <v>30.653529370221683</v>
      </c>
      <c r="U138" s="19">
        <f>MIN(U126:U131)</f>
        <v>34.131865727651842</v>
      </c>
    </row>
    <row r="139" spans="1:21" x14ac:dyDescent="0.2">
      <c r="A139" s="20"/>
      <c r="B139" s="8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</row>
    <row r="140" spans="1:21" x14ac:dyDescent="0.2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</row>
    <row r="141" spans="1:21" x14ac:dyDescent="0.2">
      <c r="A141" s="33" t="s">
        <v>211</v>
      </c>
      <c r="B141" s="8">
        <v>1992</v>
      </c>
      <c r="C141" s="14">
        <v>783.89</v>
      </c>
      <c r="D141" s="14">
        <v>694.09699999999998</v>
      </c>
      <c r="E141" s="14">
        <v>572.16899999999998</v>
      </c>
      <c r="F141" s="14">
        <v>430.01</v>
      </c>
      <c r="G141" s="14">
        <v>250.357</v>
      </c>
      <c r="H141" s="14">
        <v>161.708</v>
      </c>
      <c r="I141" s="14">
        <v>131.28399999999999</v>
      </c>
      <c r="J141" s="14">
        <v>125.101</v>
      </c>
      <c r="K141" s="14">
        <v>136.422</v>
      </c>
      <c r="L141" s="14">
        <v>239.41399999999999</v>
      </c>
      <c r="M141" s="14">
        <v>435.28699999999998</v>
      </c>
      <c r="N141" s="14">
        <v>715.43899999999996</v>
      </c>
      <c r="O141" s="15"/>
      <c r="P141" s="15"/>
      <c r="Q141" s="15"/>
      <c r="R141" s="15"/>
      <c r="S141" s="16">
        <f>AVERAGE(F141:L141)</f>
        <v>210.61371428571428</v>
      </c>
      <c r="T141" s="16">
        <f>AVERAGE(M141:N141,C142:E142)</f>
        <v>690.15239999999994</v>
      </c>
      <c r="U141" s="16">
        <f>AVERAGE(C141:N141)</f>
        <v>389.59816666666666</v>
      </c>
    </row>
    <row r="142" spans="1:21" x14ac:dyDescent="0.2">
      <c r="A142" s="13"/>
      <c r="B142" s="8">
        <v>1993</v>
      </c>
      <c r="C142" s="14">
        <v>832.17200000000003</v>
      </c>
      <c r="D142" s="14">
        <v>766.64499999999998</v>
      </c>
      <c r="E142" s="14">
        <v>701.21900000000005</v>
      </c>
      <c r="F142" s="14">
        <v>450.88499999999999</v>
      </c>
      <c r="G142" s="14">
        <v>235.435</v>
      </c>
      <c r="H142" s="14">
        <v>165.66200000000001</v>
      </c>
      <c r="I142" s="14">
        <v>130.36600000000001</v>
      </c>
      <c r="J142" s="14">
        <v>120.265</v>
      </c>
      <c r="K142" s="14">
        <v>140.85499999999999</v>
      </c>
      <c r="L142" s="14">
        <v>252.25200000000001</v>
      </c>
      <c r="M142" s="14">
        <v>453.47</v>
      </c>
      <c r="N142" s="14">
        <v>700.048</v>
      </c>
      <c r="O142" s="15"/>
      <c r="P142" s="15"/>
      <c r="Q142" s="15"/>
      <c r="R142" s="15"/>
      <c r="S142" s="16">
        <f>AVERAGE(F142:L142)</f>
        <v>213.67428571428573</v>
      </c>
      <c r="T142" s="16">
        <f>AVERAGE(M142:N142,C143:E143)</f>
        <v>709.43959999999993</v>
      </c>
      <c r="U142" s="16">
        <f>AVERAGE(C142:N142)</f>
        <v>412.43949999999995</v>
      </c>
    </row>
    <row r="143" spans="1:21" x14ac:dyDescent="0.2">
      <c r="A143" s="13"/>
      <c r="B143" s="8">
        <v>1994</v>
      </c>
      <c r="C143" s="14">
        <v>942.17</v>
      </c>
      <c r="D143" s="14">
        <v>827.04200000000003</v>
      </c>
      <c r="E143" s="14">
        <v>624.46799999999996</v>
      </c>
      <c r="F143" s="14">
        <v>387.96699999999998</v>
      </c>
      <c r="G143" s="14">
        <v>244.61099999999999</v>
      </c>
      <c r="H143" s="14">
        <v>153.55600000000001</v>
      </c>
      <c r="I143" s="14">
        <v>123.83</v>
      </c>
      <c r="J143" s="14">
        <v>121.461</v>
      </c>
      <c r="K143" s="14">
        <v>131.774</v>
      </c>
      <c r="L143" s="14">
        <v>225.084</v>
      </c>
      <c r="M143" s="14">
        <v>364.37</v>
      </c>
      <c r="N143" s="14">
        <v>640.96500000000003</v>
      </c>
      <c r="O143" s="15"/>
      <c r="P143" s="15"/>
      <c r="Q143" s="15"/>
      <c r="R143" s="15"/>
      <c r="S143" s="16">
        <f>AVERAGE(F143:L143)</f>
        <v>198.32614285714288</v>
      </c>
      <c r="T143" s="16">
        <f>AVERAGE(M143:N143,C144:E144)</f>
        <v>628.90460000000007</v>
      </c>
      <c r="U143" s="16">
        <f>AVERAGE(C143:N143)</f>
        <v>398.94149999999996</v>
      </c>
    </row>
    <row r="144" spans="1:21" x14ac:dyDescent="0.2">
      <c r="A144" s="13"/>
      <c r="B144" s="8">
        <v>1995</v>
      </c>
      <c r="C144" s="14">
        <v>806.62400000000002</v>
      </c>
      <c r="D144" s="14">
        <v>744.149</v>
      </c>
      <c r="E144" s="14">
        <v>588.41499999999996</v>
      </c>
      <c r="F144" s="14">
        <v>412.428</v>
      </c>
      <c r="G144" s="14">
        <v>255.673</v>
      </c>
      <c r="H144" s="14">
        <v>156.68799999999999</v>
      </c>
      <c r="I144" s="14">
        <v>125.014</v>
      </c>
      <c r="J144" s="14">
        <v>114.116</v>
      </c>
      <c r="K144" s="14">
        <v>136.37299999999999</v>
      </c>
      <c r="L144" s="14">
        <v>226.81800000000001</v>
      </c>
      <c r="M144" s="14">
        <v>514.63699999999994</v>
      </c>
      <c r="N144" s="14">
        <v>752.86699999999996</v>
      </c>
      <c r="O144" s="15"/>
      <c r="P144" s="15"/>
      <c r="Q144" s="15"/>
      <c r="R144" s="15"/>
      <c r="S144" s="16">
        <f>AVERAGE(F144:L144)</f>
        <v>203.87285714285716</v>
      </c>
      <c r="T144" s="16">
        <f>AVERAGE(M144:N144,C145:E145)</f>
        <v>738.19319999999993</v>
      </c>
      <c r="U144" s="16">
        <f>AVERAGE(C144:N144)</f>
        <v>402.81683333333336</v>
      </c>
    </row>
    <row r="145" spans="1:21" x14ac:dyDescent="0.2">
      <c r="A145" s="13"/>
      <c r="B145" s="8">
        <v>1996</v>
      </c>
      <c r="C145" s="14">
        <v>916.42399999999998</v>
      </c>
      <c r="D145" s="14">
        <v>815.13900000000001</v>
      </c>
      <c r="E145" s="14">
        <v>691.899</v>
      </c>
      <c r="F145" s="14">
        <v>463.98700000000002</v>
      </c>
      <c r="G145" s="14">
        <v>265.33600000000001</v>
      </c>
      <c r="H145" s="14">
        <v>160.374</v>
      </c>
      <c r="I145" s="14">
        <v>122.508</v>
      </c>
      <c r="J145" s="14">
        <v>115.354</v>
      </c>
      <c r="K145" s="14">
        <v>136.17500000000001</v>
      </c>
      <c r="L145" s="14">
        <v>242.191</v>
      </c>
      <c r="M145" s="14">
        <v>495.98399999999998</v>
      </c>
      <c r="N145" s="14">
        <v>739.56100000000004</v>
      </c>
      <c r="O145" s="15"/>
      <c r="P145" s="15"/>
      <c r="Q145" s="15"/>
      <c r="R145" s="15"/>
      <c r="S145" s="16">
        <f>AVERAGE(F145:L145)</f>
        <v>215.1321428571429</v>
      </c>
      <c r="T145" s="16">
        <f>AVERAGE(M145:N145,C146:E146)</f>
        <v>704.85380000000009</v>
      </c>
      <c r="U145" s="16">
        <f>AVERAGE(C145:N145)</f>
        <v>430.41099999999989</v>
      </c>
    </row>
    <row r="146" spans="1:21" x14ac:dyDescent="0.2">
      <c r="A146" s="13"/>
      <c r="B146" s="8">
        <v>1997</v>
      </c>
      <c r="C146" s="14">
        <v>904.33299999999997</v>
      </c>
      <c r="D146" s="14">
        <v>769.76400000000001</v>
      </c>
      <c r="E146" s="14">
        <v>614.62699999999995</v>
      </c>
      <c r="F146" s="14">
        <v>436.44299999999998</v>
      </c>
      <c r="G146" s="14">
        <v>280.89600000000002</v>
      </c>
      <c r="H146" s="14">
        <v>160.65299999999999</v>
      </c>
      <c r="I146" s="14">
        <v>127.71899999999999</v>
      </c>
      <c r="J146" s="14">
        <v>114.083</v>
      </c>
      <c r="K146" s="14">
        <v>128.756</v>
      </c>
      <c r="L146" s="14">
        <v>235.44399999999999</v>
      </c>
      <c r="M146" s="14">
        <v>502.21</v>
      </c>
      <c r="N146" s="14">
        <v>732.86900000000003</v>
      </c>
      <c r="O146" s="15"/>
      <c r="P146" s="15"/>
      <c r="Q146" s="15"/>
      <c r="R146" s="15"/>
      <c r="S146" s="16"/>
      <c r="T146" s="16"/>
      <c r="U146" s="16"/>
    </row>
    <row r="147" spans="1:21" x14ac:dyDescent="0.2">
      <c r="A147" s="13"/>
      <c r="B147" s="8">
        <v>1998</v>
      </c>
      <c r="C147" s="14">
        <v>795.63300000000004</v>
      </c>
      <c r="D147" s="14">
        <v>677.97299999999996</v>
      </c>
      <c r="E147" s="14">
        <v>632.92899999999997</v>
      </c>
      <c r="F147" s="14">
        <v>410.04399999999998</v>
      </c>
      <c r="G147" s="14">
        <v>229.358</v>
      </c>
      <c r="H147" s="14">
        <v>154.18199999999999</v>
      </c>
      <c r="I147" s="14">
        <v>129.27699999999999</v>
      </c>
      <c r="J147" s="14">
        <v>114.295</v>
      </c>
      <c r="K147" s="14">
        <v>122.393</v>
      </c>
      <c r="L147" s="17">
        <f>L146*$C$9</f>
        <v>232.73645340947454</v>
      </c>
      <c r="M147" s="17">
        <f>M146*$D$9</f>
        <v>508.82506617751835</v>
      </c>
      <c r="N147" s="17">
        <f>N146*$E$9</f>
        <v>735.86441097723673</v>
      </c>
      <c r="O147" s="15"/>
      <c r="P147" s="15"/>
      <c r="Q147" s="15"/>
      <c r="R147" s="15"/>
      <c r="S147" s="18"/>
      <c r="T147" s="18"/>
      <c r="U147" s="18"/>
    </row>
    <row r="148" spans="1:21" x14ac:dyDescent="0.2">
      <c r="A148" s="13"/>
      <c r="B148" s="8">
        <v>1999</v>
      </c>
      <c r="C148" s="17">
        <f>C147*$F$9</f>
        <v>773.10537105671563</v>
      </c>
      <c r="D148" s="17">
        <f>D147*$G$9</f>
        <v>670.72321951637809</v>
      </c>
      <c r="E148" s="17">
        <f>E147*$H$9</f>
        <v>641.04065366686973</v>
      </c>
      <c r="F148" s="17">
        <f>F147*$I$9</f>
        <v>404.02818574259777</v>
      </c>
      <c r="G148" s="17">
        <f>G147*$J$9</f>
        <v>224.78458359942539</v>
      </c>
      <c r="H148" s="17">
        <f>H147*$K$9</f>
        <v>151.23169367400769</v>
      </c>
      <c r="I148" s="17">
        <f>I147*$L$9</f>
        <v>139.3557903994826</v>
      </c>
      <c r="J148" s="17">
        <f>J147*$M$9</f>
        <v>123.00166240957226</v>
      </c>
      <c r="K148" s="17">
        <f>K147*$N$9</f>
        <v>125.22711788097486</v>
      </c>
      <c r="L148" s="17">
        <f>L147*$C$9</f>
        <v>230.06004292154614</v>
      </c>
      <c r="M148" s="41">
        <f>M147*$D$9</f>
        <v>515.5272654279205</v>
      </c>
      <c r="N148" s="41">
        <f>N147*$E$9</f>
        <v>738.87206491593383</v>
      </c>
      <c r="O148" s="15"/>
      <c r="P148" s="15"/>
      <c r="Q148" s="15"/>
      <c r="R148" s="15"/>
      <c r="S148" s="18"/>
      <c r="T148" s="18"/>
      <c r="U148" s="18"/>
    </row>
    <row r="149" spans="1:21" x14ac:dyDescent="0.2">
      <c r="A149" s="13"/>
      <c r="B149" s="8">
        <v>2000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41"/>
      <c r="N149" s="41"/>
      <c r="O149" s="15"/>
      <c r="P149" s="15"/>
      <c r="Q149" s="15"/>
      <c r="R149" s="15"/>
      <c r="S149" s="18"/>
      <c r="T149" s="18"/>
      <c r="U149" s="18"/>
    </row>
    <row r="150" spans="1:21" x14ac:dyDescent="0.2">
      <c r="A150" s="13"/>
      <c r="B150" s="8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5"/>
      <c r="P150" s="15"/>
      <c r="Q150" s="15"/>
      <c r="R150" s="15"/>
      <c r="S150" s="15"/>
      <c r="T150" s="15"/>
      <c r="U150" s="15"/>
    </row>
    <row r="151" spans="1:21" x14ac:dyDescent="0.2">
      <c r="A151" s="3" t="s">
        <v>21</v>
      </c>
      <c r="B151" s="20"/>
      <c r="C151" s="19">
        <f>MAX(C141:C147)</f>
        <v>942.17</v>
      </c>
      <c r="D151" s="19">
        <f>MAX(D141:D147)</f>
        <v>827.04200000000003</v>
      </c>
      <c r="E151" s="19">
        <f>MAX(E141:E147)</f>
        <v>701.21900000000005</v>
      </c>
      <c r="F151" s="19">
        <f>MAX(F141:F147)</f>
        <v>463.98700000000002</v>
      </c>
      <c r="G151" s="19">
        <f t="shared" ref="G151:P151" si="77">MAX(G141:G147)</f>
        <v>280.89600000000002</v>
      </c>
      <c r="H151" s="19">
        <f t="shared" si="77"/>
        <v>165.66200000000001</v>
      </c>
      <c r="I151" s="19">
        <f t="shared" si="77"/>
        <v>131.28399999999999</v>
      </c>
      <c r="J151" s="19">
        <f t="shared" si="77"/>
        <v>125.101</v>
      </c>
      <c r="K151" s="19">
        <f t="shared" si="77"/>
        <v>140.85499999999999</v>
      </c>
      <c r="L151" s="19">
        <f t="shared" si="77"/>
        <v>252.25200000000001</v>
      </c>
      <c r="M151" s="19">
        <f t="shared" si="77"/>
        <v>514.63699999999994</v>
      </c>
      <c r="N151" s="19">
        <f t="shared" si="77"/>
        <v>752.86699999999996</v>
      </c>
      <c r="O151" s="19">
        <f t="shared" si="77"/>
        <v>0</v>
      </c>
      <c r="P151" s="19">
        <f t="shared" si="77"/>
        <v>0</v>
      </c>
      <c r="Q151" s="15"/>
      <c r="R151" s="15"/>
      <c r="S151" s="19">
        <f>MAX(S141:S146)</f>
        <v>215.1321428571429</v>
      </c>
      <c r="T151" s="19">
        <f>MAX(T141:T146)</f>
        <v>738.19319999999993</v>
      </c>
      <c r="U151" s="19">
        <f>MAX(U141:U146)</f>
        <v>430.41099999999989</v>
      </c>
    </row>
    <row r="152" spans="1:21" x14ac:dyDescent="0.2">
      <c r="A152" s="3" t="s">
        <v>22</v>
      </c>
      <c r="B152" s="8"/>
      <c r="C152" s="19">
        <f>AVERAGE(C141:C147)</f>
        <v>854.46371428571422</v>
      </c>
      <c r="D152" s="19">
        <f>AVERAGE(D141:D147)</f>
        <v>756.40128571428579</v>
      </c>
      <c r="E152" s="19">
        <f>AVERAGE(E141:E147)</f>
        <v>632.24657142857143</v>
      </c>
      <c r="F152" s="19">
        <f>AVERAGE(F141:F147)</f>
        <v>427.39485714285718</v>
      </c>
      <c r="G152" s="19">
        <f t="shared" ref="G152:P152" si="78">AVERAGE(G141:G147)</f>
        <v>251.66657142857142</v>
      </c>
      <c r="H152" s="19">
        <f t="shared" si="78"/>
        <v>158.9747142857143</v>
      </c>
      <c r="I152" s="19">
        <f t="shared" si="78"/>
        <v>127.14257142857143</v>
      </c>
      <c r="J152" s="19">
        <f t="shared" si="78"/>
        <v>117.81071428571428</v>
      </c>
      <c r="K152" s="19">
        <f t="shared" si="78"/>
        <v>133.24971428571428</v>
      </c>
      <c r="L152" s="19">
        <f t="shared" si="78"/>
        <v>236.27706477278207</v>
      </c>
      <c r="M152" s="19">
        <f t="shared" si="78"/>
        <v>467.82615231107405</v>
      </c>
      <c r="N152" s="19">
        <f t="shared" si="78"/>
        <v>716.80191585389105</v>
      </c>
      <c r="O152" s="19" t="e">
        <f t="shared" si="78"/>
        <v>#DIV/0!</v>
      </c>
      <c r="P152" s="19" t="e">
        <f t="shared" si="78"/>
        <v>#DIV/0!</v>
      </c>
      <c r="Q152" s="15"/>
      <c r="R152" s="15"/>
      <c r="S152" s="19">
        <f>AVERAGE(S141:S146)</f>
        <v>208.32382857142861</v>
      </c>
      <c r="T152" s="19">
        <f>AVERAGE(T141:T146)</f>
        <v>694.30871999999999</v>
      </c>
      <c r="U152" s="19">
        <f>AVERAGE(U141:U146)</f>
        <v>406.84139999999991</v>
      </c>
    </row>
    <row r="153" spans="1:21" x14ac:dyDescent="0.2">
      <c r="A153" s="3" t="s">
        <v>23</v>
      </c>
      <c r="B153" s="8"/>
      <c r="C153" s="19">
        <f>MIN(C141:C147)</f>
        <v>783.89</v>
      </c>
      <c r="D153" s="19">
        <f>MIN(D141:D147)</f>
        <v>677.97299999999996</v>
      </c>
      <c r="E153" s="19">
        <f>MIN(E141:E147)</f>
        <v>572.16899999999998</v>
      </c>
      <c r="F153" s="19">
        <f>MIN(F141:F147)</f>
        <v>387.96699999999998</v>
      </c>
      <c r="G153" s="19">
        <f t="shared" ref="G153:P153" si="79">MIN(G141:G147)</f>
        <v>229.358</v>
      </c>
      <c r="H153" s="19">
        <f t="shared" si="79"/>
        <v>153.55600000000001</v>
      </c>
      <c r="I153" s="19">
        <f t="shared" si="79"/>
        <v>122.508</v>
      </c>
      <c r="J153" s="19">
        <f t="shared" si="79"/>
        <v>114.083</v>
      </c>
      <c r="K153" s="19">
        <f t="shared" si="79"/>
        <v>122.393</v>
      </c>
      <c r="L153" s="19">
        <f t="shared" si="79"/>
        <v>225.084</v>
      </c>
      <c r="M153" s="19">
        <f t="shared" si="79"/>
        <v>364.37</v>
      </c>
      <c r="N153" s="19">
        <f t="shared" si="79"/>
        <v>640.96500000000003</v>
      </c>
      <c r="O153" s="19">
        <f t="shared" si="79"/>
        <v>0</v>
      </c>
      <c r="P153" s="19">
        <f t="shared" si="79"/>
        <v>0</v>
      </c>
      <c r="Q153" s="15"/>
      <c r="R153" s="15"/>
      <c r="S153" s="19">
        <f>MIN(S141:S146)</f>
        <v>198.32614285714288</v>
      </c>
      <c r="T153" s="19">
        <f>MIN(T141:T146)</f>
        <v>628.90460000000007</v>
      </c>
      <c r="U153" s="19">
        <f>MIN(U141:U146)</f>
        <v>389.59816666666666</v>
      </c>
    </row>
    <row r="154" spans="1:21" x14ac:dyDescent="0.2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 spans="1:21" x14ac:dyDescent="0.2">
      <c r="A155" s="33" t="s">
        <v>212</v>
      </c>
      <c r="B155" s="8">
        <v>1992</v>
      </c>
      <c r="C155" s="14">
        <v>407.81900000000002</v>
      </c>
      <c r="D155" s="14">
        <v>363.26499999999999</v>
      </c>
      <c r="E155" s="14">
        <v>312.14100000000002</v>
      </c>
      <c r="F155" s="14">
        <v>248.01599999999999</v>
      </c>
      <c r="G155" s="14">
        <v>167.98500000000001</v>
      </c>
      <c r="H155" s="14">
        <v>123.49</v>
      </c>
      <c r="I155" s="14">
        <v>121.08199999999999</v>
      </c>
      <c r="J155" s="14">
        <v>120</v>
      </c>
      <c r="K155" s="14">
        <v>119.46899999999999</v>
      </c>
      <c r="L155" s="14">
        <v>164.19399999999999</v>
      </c>
      <c r="M155" s="14">
        <v>253.654</v>
      </c>
      <c r="N155" s="14">
        <v>378.19600000000003</v>
      </c>
      <c r="O155" s="15"/>
      <c r="P155" s="15"/>
      <c r="Q155" s="15"/>
      <c r="R155" s="15"/>
      <c r="S155" s="16">
        <f>AVERAGE(F155:L155)</f>
        <v>152.03371428571427</v>
      </c>
      <c r="T155" s="16">
        <f>AVERAGE(M155:N155,C156:E156)</f>
        <v>363.11340000000001</v>
      </c>
      <c r="U155" s="16">
        <f>AVERAGE(C155:N155)</f>
        <v>231.60925</v>
      </c>
    </row>
    <row r="156" spans="1:21" x14ac:dyDescent="0.2">
      <c r="A156" s="13"/>
      <c r="B156" s="8">
        <v>1993</v>
      </c>
      <c r="C156" s="14">
        <v>414.75299999999999</v>
      </c>
      <c r="D156" s="14">
        <v>400.60300000000001</v>
      </c>
      <c r="E156" s="14">
        <v>368.36099999999999</v>
      </c>
      <c r="F156" s="14">
        <v>253.8</v>
      </c>
      <c r="G156" s="14">
        <v>153.09</v>
      </c>
      <c r="H156" s="14">
        <v>123.136</v>
      </c>
      <c r="I156" s="14">
        <v>118.444</v>
      </c>
      <c r="J156" s="14">
        <v>110.372</v>
      </c>
      <c r="K156" s="14">
        <v>118.242</v>
      </c>
      <c r="L156" s="14">
        <v>166.66</v>
      </c>
      <c r="M156" s="14">
        <v>256.86099999999999</v>
      </c>
      <c r="N156" s="14">
        <v>358.24900000000002</v>
      </c>
      <c r="O156" s="15"/>
      <c r="P156" s="15"/>
      <c r="Q156" s="15"/>
      <c r="R156" s="15"/>
      <c r="S156" s="16">
        <f>AVERAGE(F156:L156)</f>
        <v>149.10628571428569</v>
      </c>
      <c r="T156" s="16">
        <f>AVERAGE(M156:N156,C157:E157)</f>
        <v>371.92240000000004</v>
      </c>
      <c r="U156" s="16">
        <f>AVERAGE(C156:N156)</f>
        <v>236.88091666666665</v>
      </c>
    </row>
    <row r="157" spans="1:21" x14ac:dyDescent="0.2">
      <c r="A157" s="13"/>
      <c r="B157" s="8">
        <v>1994</v>
      </c>
      <c r="C157" s="14">
        <v>468.7</v>
      </c>
      <c r="D157" s="14">
        <v>430.55399999999997</v>
      </c>
      <c r="E157" s="14">
        <v>345.24799999999999</v>
      </c>
      <c r="F157" s="14">
        <v>233.61500000000001</v>
      </c>
      <c r="G157" s="14">
        <v>161.584</v>
      </c>
      <c r="H157" s="14">
        <v>131.55600000000001</v>
      </c>
      <c r="I157" s="14">
        <v>127.45399999999999</v>
      </c>
      <c r="J157" s="14">
        <v>118.40300000000001</v>
      </c>
      <c r="K157" s="14">
        <v>116.19199999999999</v>
      </c>
      <c r="L157" s="14">
        <v>159.435</v>
      </c>
      <c r="M157" s="14">
        <v>236.822</v>
      </c>
      <c r="N157" s="14">
        <v>338.62900000000002</v>
      </c>
      <c r="O157" s="15"/>
      <c r="P157" s="15"/>
      <c r="Q157" s="15"/>
      <c r="R157" s="15"/>
      <c r="S157" s="16">
        <f>AVERAGE(F157:L157)</f>
        <v>149.74842857142858</v>
      </c>
      <c r="T157" s="16">
        <f>AVERAGE(M157:N157,C158:E158)</f>
        <v>348.98779999999999</v>
      </c>
      <c r="U157" s="16">
        <f>AVERAGE(C157:N157)</f>
        <v>239.01599999999999</v>
      </c>
    </row>
    <row r="158" spans="1:21" x14ac:dyDescent="0.2">
      <c r="A158" s="13"/>
      <c r="B158" s="8">
        <v>1995</v>
      </c>
      <c r="C158" s="14">
        <v>424.42700000000002</v>
      </c>
      <c r="D158" s="14">
        <v>407.20699999999999</v>
      </c>
      <c r="E158" s="14">
        <v>337.85399999999998</v>
      </c>
      <c r="F158" s="14">
        <v>250.04300000000001</v>
      </c>
      <c r="G158" s="14">
        <v>181.56399999999999</v>
      </c>
      <c r="H158" s="14">
        <v>131.48400000000001</v>
      </c>
      <c r="I158" s="14">
        <v>132.24600000000001</v>
      </c>
      <c r="J158" s="14">
        <v>128.298</v>
      </c>
      <c r="K158" s="14">
        <v>128.33000000000001</v>
      </c>
      <c r="L158" s="14">
        <v>168.42400000000001</v>
      </c>
      <c r="M158" s="14">
        <v>295.33</v>
      </c>
      <c r="N158" s="14">
        <v>411.94799999999998</v>
      </c>
      <c r="O158" s="15"/>
      <c r="P158" s="15"/>
      <c r="Q158" s="15"/>
      <c r="R158" s="15"/>
      <c r="S158" s="16">
        <f>AVERAGE(F158:L158)</f>
        <v>160.05557142857145</v>
      </c>
      <c r="T158" s="16">
        <f>AVERAGE(M158:N158,C159:E159)</f>
        <v>399.85359999999997</v>
      </c>
      <c r="U158" s="16">
        <f>AVERAGE(C158:N158)</f>
        <v>249.76291666666665</v>
      </c>
    </row>
    <row r="159" spans="1:21" x14ac:dyDescent="0.2">
      <c r="A159" s="13"/>
      <c r="B159" s="8">
        <v>1996</v>
      </c>
      <c r="C159" s="14">
        <v>472.02</v>
      </c>
      <c r="D159" s="14">
        <v>436.38</v>
      </c>
      <c r="E159" s="14">
        <v>383.59</v>
      </c>
      <c r="F159" s="14">
        <v>278.98700000000002</v>
      </c>
      <c r="G159" s="14">
        <v>183.06299999999999</v>
      </c>
      <c r="H159" s="14">
        <v>138.465</v>
      </c>
      <c r="I159" s="14">
        <v>130.363</v>
      </c>
      <c r="J159" s="14">
        <v>127.71599999999999</v>
      </c>
      <c r="K159" s="14">
        <v>130.12799999999999</v>
      </c>
      <c r="L159" s="14">
        <v>174.684</v>
      </c>
      <c r="M159" s="14">
        <v>300.24200000000002</v>
      </c>
      <c r="N159" s="14">
        <v>405.42</v>
      </c>
      <c r="O159" s="15"/>
      <c r="P159" s="15"/>
      <c r="Q159" s="15"/>
      <c r="R159" s="15"/>
      <c r="S159" s="16">
        <f>AVERAGE(F159:L159)</f>
        <v>166.20085714285713</v>
      </c>
      <c r="T159" s="16">
        <f>AVERAGE(M159:N159,C160:E160)</f>
        <v>390.70680000000004</v>
      </c>
      <c r="U159" s="16">
        <f>AVERAGE(C159:N159)</f>
        <v>263.42150000000004</v>
      </c>
    </row>
    <row r="160" spans="1:21" x14ac:dyDescent="0.2">
      <c r="A160" s="13"/>
      <c r="B160" s="8">
        <v>1997</v>
      </c>
      <c r="C160" s="14">
        <v>468.40100000000001</v>
      </c>
      <c r="D160" s="14">
        <v>417.93</v>
      </c>
      <c r="E160" s="14">
        <v>361.541</v>
      </c>
      <c r="F160" s="14">
        <v>264.46699999999998</v>
      </c>
      <c r="G160" s="14">
        <v>228.34700000000001</v>
      </c>
      <c r="H160" s="14">
        <v>143.05099999999999</v>
      </c>
      <c r="I160" s="14">
        <v>128.95599999999999</v>
      </c>
      <c r="J160" s="14">
        <v>130.417</v>
      </c>
      <c r="K160" s="14">
        <v>135.49199999999999</v>
      </c>
      <c r="L160" s="14">
        <v>182.80699999999999</v>
      </c>
      <c r="M160" s="14">
        <v>307.654</v>
      </c>
      <c r="N160" s="14">
        <v>405.661</v>
      </c>
      <c r="O160" s="15"/>
      <c r="P160" s="15"/>
      <c r="Q160" s="15"/>
      <c r="R160" s="15"/>
      <c r="S160" s="16"/>
      <c r="T160" s="16"/>
      <c r="U160" s="16"/>
    </row>
    <row r="161" spans="1:21" x14ac:dyDescent="0.2">
      <c r="A161" s="13"/>
      <c r="B161" s="8">
        <v>1998</v>
      </c>
      <c r="C161" s="14">
        <v>436.22500000000002</v>
      </c>
      <c r="D161" s="14">
        <v>383.71100000000001</v>
      </c>
      <c r="E161" s="14">
        <v>364.36</v>
      </c>
      <c r="F161" s="14">
        <v>254.19200000000001</v>
      </c>
      <c r="G161" s="14">
        <v>171.06299999999999</v>
      </c>
      <c r="H161" s="14">
        <v>142.74</v>
      </c>
      <c r="I161" s="14">
        <v>147.279</v>
      </c>
      <c r="J161" s="14">
        <v>156.97</v>
      </c>
      <c r="K161" s="14">
        <v>156.64599999999999</v>
      </c>
      <c r="L161" s="17">
        <f>L160*$C$9</f>
        <v>180.7047656276049</v>
      </c>
      <c r="M161" s="17">
        <f>M160*$D$9</f>
        <v>311.70639156882226</v>
      </c>
      <c r="N161" s="17">
        <f>N160*$E$9</f>
        <v>407.31903358094939</v>
      </c>
      <c r="O161" s="15"/>
      <c r="P161" s="15"/>
      <c r="Q161" s="15"/>
      <c r="R161" s="15"/>
      <c r="S161" s="18"/>
      <c r="T161" s="18"/>
      <c r="U161" s="18"/>
    </row>
    <row r="162" spans="1:21" x14ac:dyDescent="0.2">
      <c r="A162" s="13"/>
      <c r="B162" s="8">
        <v>1999</v>
      </c>
      <c r="C162" s="17">
        <f>C161*$F$9</f>
        <v>423.87368358177173</v>
      </c>
      <c r="D162" s="17">
        <f>D161*$G$9</f>
        <v>379.60785648373752</v>
      </c>
      <c r="E162" s="17">
        <f>E161*$H$9</f>
        <v>369.02965825560324</v>
      </c>
      <c r="F162" s="17">
        <f>F161*$I$9</f>
        <v>250.46271275834405</v>
      </c>
      <c r="G162" s="17">
        <f>G161*$J$9</f>
        <v>167.65199044405909</v>
      </c>
      <c r="H162" s="17">
        <f>H161*$K$9</f>
        <v>140.00863884907355</v>
      </c>
      <c r="I162" s="17">
        <f>I161*$L$9</f>
        <v>158.76127582048935</v>
      </c>
      <c r="J162" s="17">
        <f>J161*$M$9</f>
        <v>168.9275204377318</v>
      </c>
      <c r="K162" s="17">
        <f>K161*$N$9</f>
        <v>160.2732763114164</v>
      </c>
      <c r="L162" s="17">
        <f>L161*$C$9</f>
        <v>178.62670642003656</v>
      </c>
      <c r="M162" s="41">
        <f>M161*$D$9</f>
        <v>315.81216088481199</v>
      </c>
      <c r="N162" s="41">
        <f>N161*$E$9</f>
        <v>408.98384394190862</v>
      </c>
      <c r="O162" s="15"/>
      <c r="P162" s="15"/>
      <c r="Q162" s="15"/>
      <c r="R162" s="15"/>
      <c r="S162" s="18"/>
      <c r="T162" s="18"/>
      <c r="U162" s="18"/>
    </row>
    <row r="163" spans="1:21" x14ac:dyDescent="0.2">
      <c r="A163" s="13"/>
      <c r="B163" s="8">
        <v>2000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41"/>
      <c r="N163" s="41"/>
      <c r="O163" s="15"/>
      <c r="P163" s="15"/>
      <c r="Q163" s="15"/>
      <c r="R163" s="15"/>
      <c r="S163" s="18"/>
      <c r="T163" s="18"/>
      <c r="U163" s="18"/>
    </row>
    <row r="164" spans="1:21" x14ac:dyDescent="0.2">
      <c r="A164" s="13"/>
      <c r="B164" s="8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5"/>
      <c r="P164" s="15"/>
      <c r="Q164" s="15"/>
      <c r="R164" s="15"/>
      <c r="S164" s="15"/>
      <c r="T164" s="15"/>
      <c r="U164" s="15"/>
    </row>
    <row r="165" spans="1:21" x14ac:dyDescent="0.2">
      <c r="A165" s="3" t="s">
        <v>21</v>
      </c>
      <c r="B165" s="20"/>
      <c r="C165" s="19">
        <f>MAX(C155:C161)</f>
        <v>472.02</v>
      </c>
      <c r="D165" s="19">
        <f>MAX(D155:D161)</f>
        <v>436.38</v>
      </c>
      <c r="E165" s="19">
        <f>MAX(E155:E161)</f>
        <v>383.59</v>
      </c>
      <c r="F165" s="19">
        <f>MAX(F155:F161)</f>
        <v>278.98700000000002</v>
      </c>
      <c r="G165" s="19">
        <f t="shared" ref="G165:P165" si="80">MAX(G155:G161)</f>
        <v>228.34700000000001</v>
      </c>
      <c r="H165" s="19">
        <f t="shared" si="80"/>
        <v>143.05099999999999</v>
      </c>
      <c r="I165" s="19">
        <f t="shared" si="80"/>
        <v>147.279</v>
      </c>
      <c r="J165" s="19">
        <f t="shared" si="80"/>
        <v>156.97</v>
      </c>
      <c r="K165" s="19">
        <f t="shared" si="80"/>
        <v>156.64599999999999</v>
      </c>
      <c r="L165" s="19">
        <f t="shared" si="80"/>
        <v>182.80699999999999</v>
      </c>
      <c r="M165" s="19">
        <f t="shared" si="80"/>
        <v>311.70639156882226</v>
      </c>
      <c r="N165" s="19">
        <f t="shared" si="80"/>
        <v>411.94799999999998</v>
      </c>
      <c r="O165" s="19">
        <f t="shared" si="80"/>
        <v>0</v>
      </c>
      <c r="P165" s="19">
        <f t="shared" si="80"/>
        <v>0</v>
      </c>
      <c r="Q165" s="15"/>
      <c r="R165" s="15"/>
      <c r="S165" s="19">
        <f>MAX(S155:S160)</f>
        <v>166.20085714285713</v>
      </c>
      <c r="T165" s="19">
        <f>MAX(T155:T160)</f>
        <v>399.85359999999997</v>
      </c>
      <c r="U165" s="19">
        <f>MAX(U155:U160)</f>
        <v>263.42150000000004</v>
      </c>
    </row>
    <row r="166" spans="1:21" x14ac:dyDescent="0.2">
      <c r="A166" s="3" t="s">
        <v>22</v>
      </c>
      <c r="B166" s="8"/>
      <c r="C166" s="19">
        <f>AVERAGE(C155:C161)</f>
        <v>441.76357142857142</v>
      </c>
      <c r="D166" s="19">
        <f>AVERAGE(D155:D161)</f>
        <v>405.66428571428565</v>
      </c>
      <c r="E166" s="19">
        <f>AVERAGE(E155:E161)</f>
        <v>353.29928571428576</v>
      </c>
      <c r="F166" s="19">
        <f>AVERAGE(F155:F161)</f>
        <v>254.73142857142855</v>
      </c>
      <c r="G166" s="19">
        <f t="shared" ref="G166:P166" si="81">AVERAGE(G155:G161)</f>
        <v>178.09942857142855</v>
      </c>
      <c r="H166" s="19">
        <f t="shared" si="81"/>
        <v>133.41742857142859</v>
      </c>
      <c r="I166" s="19">
        <f t="shared" si="81"/>
        <v>129.40342857142858</v>
      </c>
      <c r="J166" s="19">
        <f t="shared" si="81"/>
        <v>127.4537142857143</v>
      </c>
      <c r="K166" s="19">
        <f t="shared" si="81"/>
        <v>129.21414285714286</v>
      </c>
      <c r="L166" s="19">
        <f t="shared" si="81"/>
        <v>170.98696651822928</v>
      </c>
      <c r="M166" s="19">
        <f t="shared" si="81"/>
        <v>280.32419879554601</v>
      </c>
      <c r="N166" s="19">
        <f t="shared" si="81"/>
        <v>386.48886194013568</v>
      </c>
      <c r="O166" s="19" t="e">
        <f t="shared" si="81"/>
        <v>#DIV/0!</v>
      </c>
      <c r="P166" s="19" t="e">
        <f t="shared" si="81"/>
        <v>#DIV/0!</v>
      </c>
      <c r="Q166" s="15"/>
      <c r="R166" s="15"/>
      <c r="S166" s="19">
        <f>AVERAGE(S155:S160)</f>
        <v>155.4289714285714</v>
      </c>
      <c r="T166" s="19">
        <f>AVERAGE(T155:T160)</f>
        <v>374.91679999999997</v>
      </c>
      <c r="U166" s="19">
        <f>AVERAGE(U155:U160)</f>
        <v>244.13811666666669</v>
      </c>
    </row>
    <row r="167" spans="1:21" x14ac:dyDescent="0.2">
      <c r="A167" s="3" t="s">
        <v>23</v>
      </c>
      <c r="B167" s="8"/>
      <c r="C167" s="19">
        <f>MIN(C155:C161)</f>
        <v>407.81900000000002</v>
      </c>
      <c r="D167" s="19">
        <f>MIN(D155:D161)</f>
        <v>363.26499999999999</v>
      </c>
      <c r="E167" s="19">
        <f>MIN(E155:E161)</f>
        <v>312.14100000000002</v>
      </c>
      <c r="F167" s="19">
        <f>MIN(F155:F161)</f>
        <v>233.61500000000001</v>
      </c>
      <c r="G167" s="19">
        <f t="shared" ref="G167:P167" si="82">MIN(G155:G161)</f>
        <v>153.09</v>
      </c>
      <c r="H167" s="19">
        <f t="shared" si="82"/>
        <v>123.136</v>
      </c>
      <c r="I167" s="19">
        <f t="shared" si="82"/>
        <v>118.444</v>
      </c>
      <c r="J167" s="19">
        <f t="shared" si="82"/>
        <v>110.372</v>
      </c>
      <c r="K167" s="19">
        <f t="shared" si="82"/>
        <v>116.19199999999999</v>
      </c>
      <c r="L167" s="19">
        <f t="shared" si="82"/>
        <v>159.435</v>
      </c>
      <c r="M167" s="19">
        <f t="shared" si="82"/>
        <v>236.822</v>
      </c>
      <c r="N167" s="19">
        <f t="shared" si="82"/>
        <v>338.62900000000002</v>
      </c>
      <c r="O167" s="19">
        <f t="shared" si="82"/>
        <v>0</v>
      </c>
      <c r="P167" s="19">
        <f t="shared" si="82"/>
        <v>0</v>
      </c>
      <c r="Q167" s="15"/>
      <c r="R167" s="15"/>
      <c r="S167" s="19">
        <f>MIN(S155:S160)</f>
        <v>149.10628571428569</v>
      </c>
      <c r="T167" s="19">
        <f>MIN(T155:T160)</f>
        <v>348.98779999999999</v>
      </c>
      <c r="U167" s="19">
        <f>MIN(U155:U160)</f>
        <v>231.60925</v>
      </c>
    </row>
    <row r="168" spans="1:21" x14ac:dyDescent="0.2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</row>
    <row r="169" spans="1:21" ht="17.25" x14ac:dyDescent="0.2">
      <c r="A169" s="33" t="s">
        <v>213</v>
      </c>
      <c r="B169" s="8">
        <v>1992</v>
      </c>
      <c r="C169" s="14">
        <v>694.01599999999996</v>
      </c>
      <c r="D169" s="14">
        <v>637.19100000000003</v>
      </c>
      <c r="E169" s="14">
        <v>667.32100000000003</v>
      </c>
      <c r="F169" s="14">
        <v>621.39800000000002</v>
      </c>
      <c r="G169" s="14">
        <v>613.57399999999996</v>
      </c>
      <c r="H169" s="14">
        <v>572.16300000000001</v>
      </c>
      <c r="I169" s="14">
        <v>580.23699999999997</v>
      </c>
      <c r="J169" s="14">
        <v>576.41499999999996</v>
      </c>
      <c r="K169" s="14">
        <v>580.86400000000003</v>
      </c>
      <c r="L169" s="14">
        <v>599.976</v>
      </c>
      <c r="M169" s="14">
        <v>633.61400000000003</v>
      </c>
      <c r="N169" s="14">
        <v>669.10299999999995</v>
      </c>
      <c r="O169" s="15"/>
      <c r="P169" s="15"/>
      <c r="Q169" s="15"/>
      <c r="R169" s="15"/>
      <c r="S169" s="16">
        <f>AVERAGE(F169:L169)</f>
        <v>592.08957142857139</v>
      </c>
      <c r="T169" s="16">
        <f>AVERAGE(M169:N169,C170:E170)</f>
        <v>676.36919999999998</v>
      </c>
      <c r="U169" s="16">
        <f>AVERAGE(C169:N169)</f>
        <v>620.48933333333332</v>
      </c>
    </row>
    <row r="170" spans="1:21" x14ac:dyDescent="0.2">
      <c r="A170" s="13"/>
      <c r="B170" s="8">
        <v>1993</v>
      </c>
      <c r="C170" s="14">
        <v>700.45899999999995</v>
      </c>
      <c r="D170" s="14">
        <v>674.77</v>
      </c>
      <c r="E170" s="14">
        <v>703.9</v>
      </c>
      <c r="F170" s="14">
        <v>652.35599999999999</v>
      </c>
      <c r="G170" s="14">
        <v>608.99</v>
      </c>
      <c r="H170" s="14">
        <v>613.12400000000002</v>
      </c>
      <c r="I170" s="14">
        <v>624.08799999999997</v>
      </c>
      <c r="J170" s="14">
        <v>636.22699999999998</v>
      </c>
      <c r="K170" s="14">
        <v>620.15599999999995</v>
      </c>
      <c r="L170" s="14">
        <v>683.15700000000004</v>
      </c>
      <c r="M170" s="14">
        <v>681.29</v>
      </c>
      <c r="N170" s="14">
        <v>711.97400000000005</v>
      </c>
      <c r="O170" s="15"/>
      <c r="P170" s="15"/>
      <c r="Q170" s="15"/>
      <c r="R170" s="15"/>
      <c r="S170" s="16">
        <f>AVERAGE(F170:L170)</f>
        <v>634.01400000000001</v>
      </c>
      <c r="T170" s="16">
        <f>AVERAGE(M170:N170,C171:E171)</f>
        <v>704.16780000000006</v>
      </c>
      <c r="U170" s="16">
        <f>AVERAGE(C170:N170)</f>
        <v>659.20758333333322</v>
      </c>
    </row>
    <row r="171" spans="1:21" x14ac:dyDescent="0.2">
      <c r="A171" s="13"/>
      <c r="B171" s="8">
        <v>1994</v>
      </c>
      <c r="C171" s="14">
        <v>723.70100000000002</v>
      </c>
      <c r="D171" s="14">
        <v>704.68799999999999</v>
      </c>
      <c r="E171" s="14">
        <v>699.18600000000004</v>
      </c>
      <c r="F171" s="14">
        <v>654.26400000000001</v>
      </c>
      <c r="G171" s="14">
        <v>632.89800000000002</v>
      </c>
      <c r="H171" s="14">
        <v>635.279</v>
      </c>
      <c r="I171" s="14">
        <v>619.83100000000002</v>
      </c>
      <c r="J171" s="14">
        <v>630.79100000000005</v>
      </c>
      <c r="K171" s="14">
        <v>673.03300000000002</v>
      </c>
      <c r="L171" s="14">
        <v>677.87900000000002</v>
      </c>
      <c r="M171" s="14">
        <v>687.69299999999998</v>
      </c>
      <c r="N171" s="14">
        <v>723.58299999999997</v>
      </c>
      <c r="O171" s="15"/>
      <c r="P171" s="15"/>
      <c r="Q171" s="15"/>
      <c r="R171" s="15"/>
      <c r="S171" s="16">
        <f>AVERAGE(F171:L171)</f>
        <v>646.28214285714296</v>
      </c>
      <c r="T171" s="16">
        <f>AVERAGE(M171:N171,C172:E172)</f>
        <v>718.66099999999994</v>
      </c>
      <c r="U171" s="16">
        <f>AVERAGE(C171:N171)</f>
        <v>671.90216666666674</v>
      </c>
    </row>
    <row r="172" spans="1:21" x14ac:dyDescent="0.2">
      <c r="A172" s="13"/>
      <c r="B172" s="8">
        <v>1995</v>
      </c>
      <c r="C172" s="14">
        <v>766.79899999999998</v>
      </c>
      <c r="D172" s="14">
        <v>694.35799999999995</v>
      </c>
      <c r="E172" s="14">
        <v>720.87199999999996</v>
      </c>
      <c r="F172" s="14">
        <v>703.64499999999998</v>
      </c>
      <c r="G172" s="14">
        <v>692.94299999999998</v>
      </c>
      <c r="H172" s="14">
        <v>647.34199999999998</v>
      </c>
      <c r="I172" s="14">
        <v>661.68399999999997</v>
      </c>
      <c r="J172" s="14">
        <v>659.27499999999998</v>
      </c>
      <c r="K172" s="14">
        <v>652.69399999999996</v>
      </c>
      <c r="L172" s="14">
        <v>697.05</v>
      </c>
      <c r="M172" s="14">
        <v>722.34799999999996</v>
      </c>
      <c r="N172" s="14">
        <v>772.596</v>
      </c>
      <c r="O172" s="15"/>
      <c r="P172" s="15"/>
      <c r="Q172" s="15"/>
      <c r="R172" s="15"/>
      <c r="S172" s="16">
        <f>AVERAGE(F172:L172)</f>
        <v>673.51900000000001</v>
      </c>
      <c r="T172" s="16">
        <f>AVERAGE(M172:N172,C173:E173)</f>
        <v>746.31639999999993</v>
      </c>
      <c r="U172" s="16">
        <f>AVERAGE(C172:N172)</f>
        <v>699.30049999999994</v>
      </c>
    </row>
    <row r="173" spans="1:21" x14ac:dyDescent="0.2">
      <c r="A173" s="13"/>
      <c r="B173" s="8">
        <v>1996</v>
      </c>
      <c r="C173" s="14">
        <v>771.95699999999999</v>
      </c>
      <c r="D173" s="14">
        <v>721.55100000000004</v>
      </c>
      <c r="E173" s="14">
        <v>743.13</v>
      </c>
      <c r="F173" s="14">
        <v>718.71600000000001</v>
      </c>
      <c r="G173" s="14">
        <v>682.36199999999997</v>
      </c>
      <c r="H173" s="14">
        <v>695.34299999999996</v>
      </c>
      <c r="I173" s="14">
        <v>664.54499999999996</v>
      </c>
      <c r="J173" s="14">
        <v>694.03200000000004</v>
      </c>
      <c r="K173" s="14">
        <v>676.77700000000004</v>
      </c>
      <c r="L173" s="14">
        <v>707.39800000000002</v>
      </c>
      <c r="M173" s="14">
        <v>733.42700000000002</v>
      </c>
      <c r="N173" s="14">
        <v>750.30499999999995</v>
      </c>
      <c r="O173" s="15"/>
      <c r="P173" s="15"/>
      <c r="Q173" s="15"/>
      <c r="R173" s="15"/>
      <c r="S173" s="16">
        <f>AVERAGE(F173:L173)</f>
        <v>691.31042857142859</v>
      </c>
      <c r="T173" s="16">
        <f>AVERAGE(M173:N173,C174:E174)</f>
        <v>754.19759999999997</v>
      </c>
      <c r="U173" s="16">
        <f>AVERAGE(C173:N173)</f>
        <v>713.29525000000001</v>
      </c>
    </row>
    <row r="174" spans="1:21" x14ac:dyDescent="0.2">
      <c r="A174" s="13"/>
      <c r="B174" s="8">
        <v>1997</v>
      </c>
      <c r="C174" s="14">
        <v>790.10199999999998</v>
      </c>
      <c r="D174" s="14">
        <v>757.93799999999999</v>
      </c>
      <c r="E174" s="14">
        <v>739.21600000000001</v>
      </c>
      <c r="F174" s="14">
        <v>715.74400000000003</v>
      </c>
      <c r="G174" s="14">
        <v>710.03899999999999</v>
      </c>
      <c r="H174" s="14">
        <v>674.77200000000005</v>
      </c>
      <c r="I174" s="14">
        <v>682.96299999999997</v>
      </c>
      <c r="J174" s="14">
        <v>713.62300000000005</v>
      </c>
      <c r="K174" s="14">
        <v>718.37900000000002</v>
      </c>
      <c r="L174" s="14">
        <v>701.04100000000005</v>
      </c>
      <c r="M174" s="14">
        <v>726.39499999999998</v>
      </c>
      <c r="N174" s="14">
        <v>779.803</v>
      </c>
      <c r="O174" s="15"/>
      <c r="P174" s="15"/>
      <c r="Q174" s="15"/>
      <c r="R174" s="15"/>
      <c r="S174" s="16"/>
      <c r="T174" s="16"/>
      <c r="U174" s="16"/>
    </row>
    <row r="175" spans="1:21" x14ac:dyDescent="0.2">
      <c r="A175" s="13"/>
      <c r="B175" s="8">
        <v>1998</v>
      </c>
      <c r="C175" s="14">
        <v>766.44899999999996</v>
      </c>
      <c r="D175" s="14">
        <v>697.71100000000001</v>
      </c>
      <c r="E175" s="14">
        <v>733.64300000000003</v>
      </c>
      <c r="F175" s="14">
        <v>687.06299999999999</v>
      </c>
      <c r="G175" s="14">
        <v>654.14200000000005</v>
      </c>
      <c r="H175" s="14">
        <v>649.79399999999998</v>
      </c>
      <c r="I175" s="14">
        <v>685.56399999999996</v>
      </c>
      <c r="J175" s="14">
        <v>695.81399999999996</v>
      </c>
      <c r="K175" s="14">
        <v>667.31399999999996</v>
      </c>
      <c r="L175" s="17">
        <f>L174*$C$9</f>
        <v>692.97920539334814</v>
      </c>
      <c r="M175" s="17">
        <f>M174*$D$9</f>
        <v>735.96301138172964</v>
      </c>
      <c r="N175" s="17">
        <f>N174*$E$9</f>
        <v>782.99024146645866</v>
      </c>
      <c r="O175" s="15"/>
      <c r="P175" s="15"/>
      <c r="Q175" s="15"/>
      <c r="R175" s="15"/>
      <c r="S175" s="18"/>
      <c r="T175" s="18"/>
      <c r="U175" s="18"/>
    </row>
    <row r="176" spans="1:21" x14ac:dyDescent="0.2">
      <c r="A176" s="13"/>
      <c r="B176" s="8">
        <v>1999</v>
      </c>
      <c r="C176" s="17">
        <f>C175*$F$9</f>
        <v>744.74768962706241</v>
      </c>
      <c r="D176" s="17">
        <f>D175*$G$9</f>
        <v>690.2501548173625</v>
      </c>
      <c r="E176" s="17">
        <f>E175*$H$9</f>
        <v>743.0454099561299</v>
      </c>
      <c r="F176" s="17">
        <f>F175*$I$9</f>
        <v>676.9830003142747</v>
      </c>
      <c r="G176" s="17">
        <f>G175*$J$9</f>
        <v>641.09835752358902</v>
      </c>
      <c r="H176" s="17">
        <f>H175*$K$9</f>
        <v>637.36004954669261</v>
      </c>
      <c r="I176" s="17">
        <f>I175*$L$9</f>
        <v>739.01245456988397</v>
      </c>
      <c r="J176" s="17">
        <f>J175*$M$9</f>
        <v>748.81909731706639</v>
      </c>
      <c r="K176" s="17">
        <f>K175*$N$9</f>
        <v>682.76624432463336</v>
      </c>
      <c r="L176" s="17">
        <f>L175*$C$9</f>
        <v>685.01011939044383</v>
      </c>
      <c r="M176" s="41">
        <f>M175*$D$9</f>
        <v>745.65705177219547</v>
      </c>
      <c r="N176" s="41">
        <f>N175*$E$9</f>
        <v>786.19050995149189</v>
      </c>
      <c r="O176" s="15"/>
      <c r="P176" s="15"/>
      <c r="Q176" s="15"/>
      <c r="R176" s="15"/>
      <c r="S176" s="18"/>
      <c r="T176" s="18"/>
      <c r="U176" s="18"/>
    </row>
    <row r="177" spans="1:21" x14ac:dyDescent="0.2">
      <c r="A177" s="13"/>
      <c r="B177" s="8">
        <v>2000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41"/>
      <c r="N177" s="41"/>
      <c r="O177" s="15"/>
      <c r="P177" s="15"/>
      <c r="Q177" s="15"/>
      <c r="R177" s="15"/>
      <c r="S177" s="18"/>
      <c r="T177" s="18"/>
      <c r="U177" s="18"/>
    </row>
    <row r="178" spans="1:21" x14ac:dyDescent="0.2">
      <c r="A178" s="13"/>
      <c r="B178" s="8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5"/>
      <c r="P178" s="15"/>
      <c r="Q178" s="15"/>
      <c r="R178" s="15"/>
      <c r="S178" s="15"/>
      <c r="T178" s="15"/>
      <c r="U178" s="15"/>
    </row>
    <row r="179" spans="1:21" x14ac:dyDescent="0.2">
      <c r="A179" s="3" t="s">
        <v>21</v>
      </c>
      <c r="B179" s="20"/>
      <c r="C179" s="19">
        <f>MAX(C169:C175)</f>
        <v>790.10199999999998</v>
      </c>
      <c r="D179" s="19">
        <f>MAX(D169:D175)</f>
        <v>757.93799999999999</v>
      </c>
      <c r="E179" s="19">
        <f>MAX(E169:E175)</f>
        <v>743.13</v>
      </c>
      <c r="F179" s="19">
        <f>MAX(F169:F175)</f>
        <v>718.71600000000001</v>
      </c>
      <c r="G179" s="19">
        <f t="shared" ref="G179:P179" si="83">MAX(G169:G175)</f>
        <v>710.03899999999999</v>
      </c>
      <c r="H179" s="19">
        <f t="shared" si="83"/>
        <v>695.34299999999996</v>
      </c>
      <c r="I179" s="19">
        <f t="shared" si="83"/>
        <v>685.56399999999996</v>
      </c>
      <c r="J179" s="19">
        <f t="shared" si="83"/>
        <v>713.62300000000005</v>
      </c>
      <c r="K179" s="19">
        <f t="shared" si="83"/>
        <v>718.37900000000002</v>
      </c>
      <c r="L179" s="19">
        <f t="shared" si="83"/>
        <v>707.39800000000002</v>
      </c>
      <c r="M179" s="19">
        <f t="shared" si="83"/>
        <v>735.96301138172964</v>
      </c>
      <c r="N179" s="19">
        <f t="shared" si="83"/>
        <v>782.99024146645866</v>
      </c>
      <c r="O179" s="19">
        <f t="shared" si="83"/>
        <v>0</v>
      </c>
      <c r="P179" s="19">
        <f t="shared" si="83"/>
        <v>0</v>
      </c>
      <c r="Q179" s="15"/>
      <c r="R179" s="15"/>
      <c r="S179" s="19">
        <f>MAX(S169:S174)</f>
        <v>691.31042857142859</v>
      </c>
      <c r="T179" s="19">
        <f>MAX(T169:T174)</f>
        <v>754.19759999999997</v>
      </c>
      <c r="U179" s="19">
        <f>MAX(U169:U174)</f>
        <v>713.29525000000001</v>
      </c>
    </row>
    <row r="180" spans="1:21" x14ac:dyDescent="0.2">
      <c r="A180" s="3" t="s">
        <v>22</v>
      </c>
      <c r="B180" s="8"/>
      <c r="C180" s="19">
        <f>AVERAGE(C169:C175)</f>
        <v>744.78328571428563</v>
      </c>
      <c r="D180" s="19">
        <f>AVERAGE(D169:D175)</f>
        <v>698.31528571428566</v>
      </c>
      <c r="E180" s="19">
        <f>AVERAGE(E169:E175)</f>
        <v>715.32399999999996</v>
      </c>
      <c r="F180" s="19">
        <f>AVERAGE(F169:F175)</f>
        <v>679.0265714285714</v>
      </c>
      <c r="G180" s="19">
        <f t="shared" ref="G180:P180" si="84">AVERAGE(G169:G175)</f>
        <v>656.42114285714274</v>
      </c>
      <c r="H180" s="19">
        <f t="shared" si="84"/>
        <v>641.11671428571424</v>
      </c>
      <c r="I180" s="19">
        <f t="shared" si="84"/>
        <v>645.55885714285716</v>
      </c>
      <c r="J180" s="19">
        <f t="shared" si="84"/>
        <v>658.02528571428581</v>
      </c>
      <c r="K180" s="19">
        <f t="shared" si="84"/>
        <v>655.6024285714285</v>
      </c>
      <c r="L180" s="19">
        <f t="shared" si="84"/>
        <v>679.92574362762116</v>
      </c>
      <c r="M180" s="19">
        <f t="shared" si="84"/>
        <v>702.96143019738986</v>
      </c>
      <c r="N180" s="19">
        <f t="shared" si="84"/>
        <v>741.47917735235114</v>
      </c>
      <c r="O180" s="19" t="e">
        <f t="shared" si="84"/>
        <v>#DIV/0!</v>
      </c>
      <c r="P180" s="19" t="e">
        <f t="shared" si="84"/>
        <v>#DIV/0!</v>
      </c>
      <c r="Q180" s="15"/>
      <c r="R180" s="15"/>
      <c r="S180" s="19">
        <f>AVERAGE(S169:S174)</f>
        <v>647.44302857142861</v>
      </c>
      <c r="T180" s="19">
        <f>AVERAGE(T169:T174)</f>
        <v>719.94240000000002</v>
      </c>
      <c r="U180" s="19">
        <f>AVERAGE(U169:U174)</f>
        <v>672.83896666666669</v>
      </c>
    </row>
    <row r="181" spans="1:21" x14ac:dyDescent="0.2">
      <c r="A181" s="3" t="s">
        <v>23</v>
      </c>
      <c r="B181" s="8"/>
      <c r="C181" s="19">
        <f>MIN(C169:C175)</f>
        <v>694.01599999999996</v>
      </c>
      <c r="D181" s="19">
        <f>MIN(D169:D175)</f>
        <v>637.19100000000003</v>
      </c>
      <c r="E181" s="19">
        <f>MIN(E169:E175)</f>
        <v>667.32100000000003</v>
      </c>
      <c r="F181" s="19">
        <f>MIN(F169:F175)</f>
        <v>621.39800000000002</v>
      </c>
      <c r="G181" s="19">
        <f t="shared" ref="G181:P181" si="85">MIN(G169:G175)</f>
        <v>608.99</v>
      </c>
      <c r="H181" s="19">
        <f t="shared" si="85"/>
        <v>572.16300000000001</v>
      </c>
      <c r="I181" s="19">
        <f t="shared" si="85"/>
        <v>580.23699999999997</v>
      </c>
      <c r="J181" s="19">
        <f t="shared" si="85"/>
        <v>576.41499999999996</v>
      </c>
      <c r="K181" s="19">
        <f t="shared" si="85"/>
        <v>580.86400000000003</v>
      </c>
      <c r="L181" s="19">
        <f t="shared" si="85"/>
        <v>599.976</v>
      </c>
      <c r="M181" s="19">
        <f t="shared" si="85"/>
        <v>633.61400000000003</v>
      </c>
      <c r="N181" s="19">
        <f t="shared" si="85"/>
        <v>669.10299999999995</v>
      </c>
      <c r="O181" s="19">
        <f t="shared" si="85"/>
        <v>0</v>
      </c>
      <c r="P181" s="19">
        <f t="shared" si="85"/>
        <v>0</v>
      </c>
      <c r="Q181" s="15"/>
      <c r="R181" s="15"/>
      <c r="S181" s="19">
        <f>MIN(S169:S174)</f>
        <v>592.08957142857139</v>
      </c>
      <c r="T181" s="19">
        <f>MIN(T169:T174)</f>
        <v>676.36919999999998</v>
      </c>
      <c r="U181" s="19">
        <f>MIN(U169:U174)</f>
        <v>620.48933333333332</v>
      </c>
    </row>
    <row r="182" spans="1:21" x14ac:dyDescent="0.2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</row>
    <row r="183" spans="1:21" ht="17.25" x14ac:dyDescent="0.2">
      <c r="A183" s="33" t="s">
        <v>214</v>
      </c>
      <c r="B183" s="8">
        <v>1992</v>
      </c>
      <c r="C183" s="14">
        <v>166.626</v>
      </c>
      <c r="D183" s="14">
        <v>168.03399999999999</v>
      </c>
      <c r="E183" s="14">
        <v>205.20699999999999</v>
      </c>
      <c r="F183" s="14">
        <v>226.60499999999999</v>
      </c>
      <c r="G183" s="14">
        <v>234.19800000000001</v>
      </c>
      <c r="H183" s="14">
        <v>263.678</v>
      </c>
      <c r="I183" s="14">
        <v>331.226</v>
      </c>
      <c r="J183" s="14">
        <v>300.17399999999998</v>
      </c>
      <c r="K183" s="14">
        <v>271.358</v>
      </c>
      <c r="L183" s="14">
        <v>210.126</v>
      </c>
      <c r="M183" s="14">
        <v>186.53899999999999</v>
      </c>
      <c r="N183" s="14">
        <v>172.88800000000001</v>
      </c>
      <c r="O183" s="15"/>
      <c r="P183" s="15"/>
      <c r="Q183" s="15"/>
      <c r="R183" s="15"/>
      <c r="S183" s="16">
        <f>AVERAGE(F183:L183)</f>
        <v>262.48071428571427</v>
      </c>
      <c r="T183" s="16">
        <f>AVERAGE(M183:N183,C184:E184)</f>
        <v>174.34999999999997</v>
      </c>
      <c r="U183" s="16">
        <f>AVERAGE(C183:N183)</f>
        <v>228.05491666666671</v>
      </c>
    </row>
    <row r="184" spans="1:21" x14ac:dyDescent="0.2">
      <c r="A184" s="13"/>
      <c r="B184" s="8">
        <v>1993</v>
      </c>
      <c r="C184" s="14">
        <v>161.60300000000001</v>
      </c>
      <c r="D184" s="14">
        <v>159.387</v>
      </c>
      <c r="E184" s="14">
        <v>191.333</v>
      </c>
      <c r="F184" s="14">
        <v>171.68700000000001</v>
      </c>
      <c r="G184" s="14">
        <v>164.73500000000001</v>
      </c>
      <c r="H184" s="14">
        <v>252.79</v>
      </c>
      <c r="I184" s="14">
        <v>331.96699999999998</v>
      </c>
      <c r="J184" s="14">
        <v>354.90899999999999</v>
      </c>
      <c r="K184" s="14">
        <v>256.30900000000003</v>
      </c>
      <c r="L184" s="14">
        <v>232.15899999999999</v>
      </c>
      <c r="M184" s="14">
        <v>205.77799999999999</v>
      </c>
      <c r="N184" s="14">
        <v>171.75700000000001</v>
      </c>
      <c r="O184" s="15"/>
      <c r="P184" s="15"/>
      <c r="Q184" s="15"/>
      <c r="R184" s="15"/>
      <c r="S184" s="16">
        <f>AVERAGE(F184:L184)</f>
        <v>252.07942857142856</v>
      </c>
      <c r="T184" s="16">
        <f>AVERAGE(M184:N184,C185:E185)</f>
        <v>175.13839999999999</v>
      </c>
      <c r="U184" s="16">
        <f>AVERAGE(C184:N184)</f>
        <v>221.20116666666664</v>
      </c>
    </row>
    <row r="185" spans="1:21" x14ac:dyDescent="0.2">
      <c r="A185" s="13"/>
      <c r="B185" s="8">
        <v>1994</v>
      </c>
      <c r="C185" s="14">
        <v>166.773</v>
      </c>
      <c r="D185" s="14">
        <v>147.43899999999999</v>
      </c>
      <c r="E185" s="14">
        <v>183.94499999999999</v>
      </c>
      <c r="F185" s="14">
        <v>202.43299999999999</v>
      </c>
      <c r="G185" s="14">
        <v>216.529</v>
      </c>
      <c r="H185" s="14">
        <v>316.54700000000003</v>
      </c>
      <c r="I185" s="14">
        <v>360.58800000000002</v>
      </c>
      <c r="J185" s="14">
        <v>377.61900000000003</v>
      </c>
      <c r="K185" s="14">
        <v>293.34899999999999</v>
      </c>
      <c r="L185" s="14">
        <v>260.024</v>
      </c>
      <c r="M185" s="14">
        <v>228.34200000000001</v>
      </c>
      <c r="N185" s="14">
        <v>204.75299999999999</v>
      </c>
      <c r="O185" s="15"/>
      <c r="P185" s="15"/>
      <c r="Q185" s="15"/>
      <c r="R185" s="15"/>
      <c r="S185" s="16">
        <f>AVERAGE(F185:L185)</f>
        <v>289.58414285714287</v>
      </c>
      <c r="T185" s="16">
        <f>AVERAGE(M185:N185,C186:E186)</f>
        <v>207.11759999999998</v>
      </c>
      <c r="U185" s="16">
        <f>AVERAGE(C185:N185)</f>
        <v>246.52841666666669</v>
      </c>
    </row>
    <row r="186" spans="1:21" x14ac:dyDescent="0.2">
      <c r="A186" s="13"/>
      <c r="B186" s="8">
        <v>1995</v>
      </c>
      <c r="C186" s="14">
        <v>195.74299999999999</v>
      </c>
      <c r="D186" s="14">
        <v>165.858</v>
      </c>
      <c r="E186" s="14">
        <v>240.892</v>
      </c>
      <c r="F186" s="14">
        <v>224.21700000000001</v>
      </c>
      <c r="G186" s="14">
        <v>254.184</v>
      </c>
      <c r="H186" s="14">
        <v>294.137</v>
      </c>
      <c r="I186" s="14">
        <v>400.73399999999998</v>
      </c>
      <c r="J186" s="14">
        <v>452.37400000000002</v>
      </c>
      <c r="K186" s="14">
        <v>307.51600000000002</v>
      </c>
      <c r="L186" s="14">
        <v>235.69300000000001</v>
      </c>
      <c r="M186" s="14">
        <v>192.71100000000001</v>
      </c>
      <c r="N186" s="14">
        <v>169.59200000000001</v>
      </c>
      <c r="O186" s="15"/>
      <c r="P186" s="15"/>
      <c r="Q186" s="15"/>
      <c r="R186" s="15"/>
      <c r="S186" s="16">
        <f>AVERAGE(F186:L186)</f>
        <v>309.8364285714286</v>
      </c>
      <c r="T186" s="16">
        <f>AVERAGE(M186:N186,C187:E187)</f>
        <v>162.5128</v>
      </c>
      <c r="U186" s="16">
        <f>AVERAGE(C186:N186)</f>
        <v>261.13758333333334</v>
      </c>
    </row>
    <row r="187" spans="1:21" x14ac:dyDescent="0.2">
      <c r="A187" s="13"/>
      <c r="B187" s="8">
        <v>1996</v>
      </c>
      <c r="C187" s="14">
        <v>164.49199999999999</v>
      </c>
      <c r="D187" s="14">
        <v>133.59100000000001</v>
      </c>
      <c r="E187" s="14">
        <v>152.178</v>
      </c>
      <c r="F187" s="14">
        <v>164.386</v>
      </c>
      <c r="G187" s="14">
        <v>259.798</v>
      </c>
      <c r="H187" s="14">
        <v>291.83199999999999</v>
      </c>
      <c r="I187" s="14">
        <v>347.32400000000001</v>
      </c>
      <c r="J187" s="14">
        <v>356.85399999999998</v>
      </c>
      <c r="K187" s="14">
        <v>276.94099999999997</v>
      </c>
      <c r="L187" s="14">
        <v>223.124</v>
      </c>
      <c r="M187" s="14">
        <v>166.89099999999999</v>
      </c>
      <c r="N187" s="14">
        <v>129.22999999999999</v>
      </c>
      <c r="O187" s="15"/>
      <c r="P187" s="15"/>
      <c r="Q187" s="15"/>
      <c r="R187" s="15"/>
      <c r="S187" s="16">
        <f>AVERAGE(F187:L187)</f>
        <v>274.32271428571431</v>
      </c>
      <c r="T187" s="16">
        <f>AVERAGE(M187:N187,C188:E188)</f>
        <v>145.673</v>
      </c>
      <c r="U187" s="16">
        <f>AVERAGE(C187:N187)</f>
        <v>222.22008333333335</v>
      </c>
    </row>
    <row r="188" spans="1:21" x14ac:dyDescent="0.2">
      <c r="A188" s="13"/>
      <c r="B188" s="8">
        <v>1997</v>
      </c>
      <c r="C188" s="14">
        <v>135.73500000000001</v>
      </c>
      <c r="D188" s="14">
        <v>140.68600000000001</v>
      </c>
      <c r="E188" s="14">
        <v>155.82300000000001</v>
      </c>
      <c r="F188" s="14">
        <v>188.44399999999999</v>
      </c>
      <c r="G188" s="14">
        <v>229.61099999999999</v>
      </c>
      <c r="H188" s="14">
        <v>295.67599999999999</v>
      </c>
      <c r="I188" s="14">
        <v>417.91300000000001</v>
      </c>
      <c r="J188" s="14">
        <v>386.476</v>
      </c>
      <c r="K188" s="14">
        <v>330.38600000000002</v>
      </c>
      <c r="L188" s="14">
        <v>243.72499999999999</v>
      </c>
      <c r="M188" s="14">
        <v>173.55</v>
      </c>
      <c r="N188" s="14">
        <v>193.643</v>
      </c>
      <c r="O188" s="15"/>
      <c r="P188" s="15"/>
      <c r="Q188" s="15"/>
      <c r="R188" s="15"/>
      <c r="S188" s="16"/>
      <c r="T188" s="16"/>
      <c r="U188" s="16"/>
    </row>
    <row r="189" spans="1:21" x14ac:dyDescent="0.2">
      <c r="A189" s="13"/>
      <c r="B189" s="8">
        <v>1998</v>
      </c>
      <c r="C189" s="14">
        <v>168.09399999999999</v>
      </c>
      <c r="D189" s="14">
        <v>131.39500000000001</v>
      </c>
      <c r="E189" s="14">
        <v>191.73099999999999</v>
      </c>
      <c r="F189" s="14">
        <v>188.00299999999999</v>
      </c>
      <c r="G189" s="14">
        <v>290.96699999999998</v>
      </c>
      <c r="H189" s="14">
        <v>376.92899999999997</v>
      </c>
      <c r="I189" s="14">
        <v>446.72199999999998</v>
      </c>
      <c r="J189" s="14">
        <v>455.52</v>
      </c>
      <c r="K189" s="14">
        <v>377.20800000000003</v>
      </c>
      <c r="L189" s="17">
        <f>L188*$C$9</f>
        <v>240.92222399901539</v>
      </c>
      <c r="M189" s="17">
        <f>M188*$D$9</f>
        <v>175.83598541468373</v>
      </c>
      <c r="N189" s="17">
        <f>N188*$E$9</f>
        <v>194.43446527942243</v>
      </c>
      <c r="O189" s="15"/>
      <c r="P189" s="15"/>
      <c r="Q189" s="15"/>
      <c r="R189" s="15"/>
      <c r="S189" s="18"/>
      <c r="T189" s="18"/>
      <c r="U189" s="18"/>
    </row>
    <row r="190" spans="1:21" x14ac:dyDescent="0.2">
      <c r="A190" s="13"/>
      <c r="B190" s="8">
        <v>1999</v>
      </c>
      <c r="C190" s="17">
        <f>C189*$F$9</f>
        <v>163.33457038912104</v>
      </c>
      <c r="D190" s="17">
        <f>D189*$G$9</f>
        <v>129.98995155906579</v>
      </c>
      <c r="E190" s="17">
        <f>E189*$H$9</f>
        <v>194.1882352810546</v>
      </c>
      <c r="F190" s="17">
        <f>F189*$I$9</f>
        <v>185.24478105804647</v>
      </c>
      <c r="G190" s="17">
        <f>G189*$J$9</f>
        <v>285.16509533643477</v>
      </c>
      <c r="H190" s="17">
        <f>H189*$K$9</f>
        <v>369.71638106166768</v>
      </c>
      <c r="I190" s="17">
        <f>I189*$L$9</f>
        <v>481.54967549399868</v>
      </c>
      <c r="J190" s="17">
        <f>J189*$M$9</f>
        <v>490.22019564117721</v>
      </c>
      <c r="K190" s="17">
        <f>K189*$N$9</f>
        <v>385.94258398476029</v>
      </c>
      <c r="L190" s="17">
        <f>L189*$C$9</f>
        <v>238.15167921481896</v>
      </c>
      <c r="M190" s="41">
        <f>M189*$D$9</f>
        <v>178.15208162923</v>
      </c>
      <c r="N190" s="41">
        <f>N189*$E$9</f>
        <v>195.22916546683808</v>
      </c>
      <c r="O190" s="15"/>
      <c r="P190" s="15"/>
      <c r="Q190" s="15"/>
      <c r="R190" s="15"/>
      <c r="S190" s="18"/>
      <c r="T190" s="18"/>
      <c r="U190" s="18"/>
    </row>
    <row r="191" spans="1:21" x14ac:dyDescent="0.2">
      <c r="A191" s="13"/>
      <c r="B191" s="8">
        <v>2000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41"/>
      <c r="N191" s="41"/>
      <c r="O191" s="15"/>
      <c r="P191" s="15"/>
      <c r="Q191" s="15"/>
      <c r="R191" s="15"/>
      <c r="S191" s="18"/>
      <c r="T191" s="18"/>
      <c r="U191" s="18"/>
    </row>
    <row r="192" spans="1:21" x14ac:dyDescent="0.2">
      <c r="A192" s="13"/>
      <c r="B192" s="8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5"/>
      <c r="P192" s="15"/>
      <c r="Q192" s="15"/>
      <c r="R192" s="15"/>
      <c r="S192" s="15"/>
      <c r="T192" s="15"/>
      <c r="U192" s="15"/>
    </row>
    <row r="193" spans="1:21" x14ac:dyDescent="0.2">
      <c r="A193" s="3" t="s">
        <v>21</v>
      </c>
      <c r="B193" s="20"/>
      <c r="C193" s="19">
        <f>MAX(C183:C189)</f>
        <v>195.74299999999999</v>
      </c>
      <c r="D193" s="19">
        <f>MAX(D183:D189)</f>
        <v>168.03399999999999</v>
      </c>
      <c r="E193" s="19">
        <f>MAX(E183:E189)</f>
        <v>240.892</v>
      </c>
      <c r="F193" s="19">
        <f>MAX(F183:F189)</f>
        <v>226.60499999999999</v>
      </c>
      <c r="G193" s="19">
        <f t="shared" ref="G193:P193" si="86">MAX(G183:G189)</f>
        <v>290.96699999999998</v>
      </c>
      <c r="H193" s="19">
        <f t="shared" si="86"/>
        <v>376.92899999999997</v>
      </c>
      <c r="I193" s="19">
        <f t="shared" si="86"/>
        <v>446.72199999999998</v>
      </c>
      <c r="J193" s="19">
        <f t="shared" si="86"/>
        <v>455.52</v>
      </c>
      <c r="K193" s="19">
        <f t="shared" si="86"/>
        <v>377.20800000000003</v>
      </c>
      <c r="L193" s="19">
        <f t="shared" si="86"/>
        <v>260.024</v>
      </c>
      <c r="M193" s="19">
        <f t="shared" si="86"/>
        <v>228.34200000000001</v>
      </c>
      <c r="N193" s="19">
        <f t="shared" si="86"/>
        <v>204.75299999999999</v>
      </c>
      <c r="O193" s="19">
        <f t="shared" si="86"/>
        <v>0</v>
      </c>
      <c r="P193" s="19">
        <f t="shared" si="86"/>
        <v>0</v>
      </c>
      <c r="Q193" s="15"/>
      <c r="R193" s="15"/>
      <c r="S193" s="19">
        <f>MAX(S183:S188)</f>
        <v>309.8364285714286</v>
      </c>
      <c r="T193" s="19">
        <f>MAX(T183:T188)</f>
        <v>207.11759999999998</v>
      </c>
      <c r="U193" s="19">
        <f>MAX(U183:U188)</f>
        <v>261.13758333333334</v>
      </c>
    </row>
    <row r="194" spans="1:21" x14ac:dyDescent="0.2">
      <c r="A194" s="3" t="s">
        <v>22</v>
      </c>
      <c r="B194" s="8"/>
      <c r="C194" s="19">
        <f>AVERAGE(C183:C189)</f>
        <v>165.58085714285716</v>
      </c>
      <c r="D194" s="19">
        <f>AVERAGE(D183:D189)</f>
        <v>149.48428571428573</v>
      </c>
      <c r="E194" s="19">
        <f>AVERAGE(E183:E189)</f>
        <v>188.72985714285713</v>
      </c>
      <c r="F194" s="19">
        <f>AVERAGE(F183:F189)</f>
        <v>195.11071428571427</v>
      </c>
      <c r="G194" s="19">
        <f t="shared" ref="G194:P194" si="87">AVERAGE(G183:G189)</f>
        <v>235.71742857142857</v>
      </c>
      <c r="H194" s="19">
        <f t="shared" si="87"/>
        <v>298.79842857142859</v>
      </c>
      <c r="I194" s="19">
        <f t="shared" si="87"/>
        <v>376.63914285714287</v>
      </c>
      <c r="J194" s="19">
        <f t="shared" si="87"/>
        <v>383.41800000000001</v>
      </c>
      <c r="K194" s="19">
        <f t="shared" si="87"/>
        <v>301.86671428571429</v>
      </c>
      <c r="L194" s="19">
        <f t="shared" si="87"/>
        <v>235.11046057128789</v>
      </c>
      <c r="M194" s="19">
        <f t="shared" si="87"/>
        <v>189.94956934495482</v>
      </c>
      <c r="N194" s="19">
        <f t="shared" si="87"/>
        <v>176.61392361134605</v>
      </c>
      <c r="O194" s="19" t="e">
        <f t="shared" si="87"/>
        <v>#DIV/0!</v>
      </c>
      <c r="P194" s="19" t="e">
        <f t="shared" si="87"/>
        <v>#DIV/0!</v>
      </c>
      <c r="Q194" s="15"/>
      <c r="R194" s="15"/>
      <c r="S194" s="19">
        <f>AVERAGE(S183:S188)</f>
        <v>277.66068571428571</v>
      </c>
      <c r="T194" s="19">
        <f>AVERAGE(T183:T188)</f>
        <v>172.95836</v>
      </c>
      <c r="U194" s="19">
        <f>AVERAGE(U183:U188)</f>
        <v>235.82843333333335</v>
      </c>
    </row>
    <row r="195" spans="1:21" x14ac:dyDescent="0.2">
      <c r="A195" s="3" t="s">
        <v>23</v>
      </c>
      <c r="B195" s="8"/>
      <c r="C195" s="19">
        <f>MIN(C183:C189)</f>
        <v>135.73500000000001</v>
      </c>
      <c r="D195" s="19">
        <f>MIN(D183:D189)</f>
        <v>131.39500000000001</v>
      </c>
      <c r="E195" s="19">
        <f>MIN(E183:E189)</f>
        <v>152.178</v>
      </c>
      <c r="F195" s="19">
        <f>MIN(F183:F189)</f>
        <v>164.386</v>
      </c>
      <c r="G195" s="19">
        <f t="shared" ref="G195:P195" si="88">MIN(G183:G189)</f>
        <v>164.73500000000001</v>
      </c>
      <c r="H195" s="19">
        <f t="shared" si="88"/>
        <v>252.79</v>
      </c>
      <c r="I195" s="19">
        <f t="shared" si="88"/>
        <v>331.226</v>
      </c>
      <c r="J195" s="19">
        <f t="shared" si="88"/>
        <v>300.17399999999998</v>
      </c>
      <c r="K195" s="19">
        <f t="shared" si="88"/>
        <v>256.30900000000003</v>
      </c>
      <c r="L195" s="19">
        <f t="shared" si="88"/>
        <v>210.126</v>
      </c>
      <c r="M195" s="19">
        <f t="shared" si="88"/>
        <v>166.89099999999999</v>
      </c>
      <c r="N195" s="19">
        <f t="shared" si="88"/>
        <v>129.22999999999999</v>
      </c>
      <c r="O195" s="19">
        <f t="shared" si="88"/>
        <v>0</v>
      </c>
      <c r="P195" s="19">
        <f t="shared" si="88"/>
        <v>0</v>
      </c>
      <c r="Q195" s="15"/>
      <c r="R195" s="15"/>
      <c r="S195" s="19">
        <f>MIN(S183:S188)</f>
        <v>252.07942857142856</v>
      </c>
      <c r="T195" s="19">
        <f>MIN(T183:T188)</f>
        <v>145.673</v>
      </c>
      <c r="U195" s="19">
        <f>MIN(U183:U188)</f>
        <v>221.20116666666664</v>
      </c>
    </row>
    <row r="196" spans="1:21" x14ac:dyDescent="0.2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</row>
    <row r="197" spans="1:21" x14ac:dyDescent="0.2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</row>
    <row r="198" spans="1:21" x14ac:dyDescent="0.2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</row>
    <row r="199" spans="1:21" x14ac:dyDescent="0.2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</row>
    <row r="200" spans="1:21" x14ac:dyDescent="0.2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</row>
    <row r="201" spans="1:21" x14ac:dyDescent="0.2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</row>
    <row r="202" spans="1:21" x14ac:dyDescent="0.2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</row>
    <row r="203" spans="1:21" x14ac:dyDescent="0.2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</row>
    <row r="204" spans="1:21" x14ac:dyDescent="0.2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</row>
    <row r="205" spans="1:21" x14ac:dyDescent="0.2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</row>
    <row r="206" spans="1:21" x14ac:dyDescent="0.2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</row>
    <row r="207" spans="1:21" x14ac:dyDescent="0.2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 spans="1:21" x14ac:dyDescent="0.2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 spans="3:14" x14ac:dyDescent="0.2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 spans="3:14" x14ac:dyDescent="0.2">
      <c r="C210" s="23" t="s">
        <v>41</v>
      </c>
      <c r="D210" s="23" t="s">
        <v>42</v>
      </c>
      <c r="E210" s="23" t="s">
        <v>43</v>
      </c>
      <c r="F210" s="23" t="s">
        <v>44</v>
      </c>
      <c r="G210" s="23" t="s">
        <v>45</v>
      </c>
      <c r="H210" s="23" t="s">
        <v>46</v>
      </c>
      <c r="I210" s="23" t="s">
        <v>47</v>
      </c>
      <c r="J210" s="23" t="s">
        <v>48</v>
      </c>
      <c r="K210" s="23" t="s">
        <v>49</v>
      </c>
      <c r="L210" s="23" t="s">
        <v>50</v>
      </c>
      <c r="M210" s="23" t="s">
        <v>51</v>
      </c>
      <c r="N210" s="23" t="s">
        <v>52</v>
      </c>
    </row>
    <row r="211" spans="3:14" x14ac:dyDescent="0.2">
      <c r="C211" s="23" t="s">
        <v>53</v>
      </c>
      <c r="D211" s="23" t="s">
        <v>54</v>
      </c>
      <c r="E211" s="23" t="s">
        <v>55</v>
      </c>
      <c r="F211" s="23" t="s">
        <v>56</v>
      </c>
      <c r="G211" s="23" t="s">
        <v>57</v>
      </c>
      <c r="H211" s="23" t="s">
        <v>58</v>
      </c>
      <c r="I211" s="23" t="s">
        <v>59</v>
      </c>
      <c r="J211" s="23" t="s">
        <v>60</v>
      </c>
      <c r="K211" s="23" t="s">
        <v>61</v>
      </c>
      <c r="L211" s="23" t="s">
        <v>62</v>
      </c>
      <c r="M211" s="23" t="s">
        <v>63</v>
      </c>
      <c r="N211" s="23" t="s">
        <v>64</v>
      </c>
    </row>
    <row r="212" spans="3:14" x14ac:dyDescent="0.2">
      <c r="C212" s="23" t="s">
        <v>65</v>
      </c>
      <c r="D212" s="23" t="s">
        <v>66</v>
      </c>
      <c r="E212" s="23" t="s">
        <v>67</v>
      </c>
      <c r="F212" s="23" t="s">
        <v>68</v>
      </c>
      <c r="G212" s="23" t="s">
        <v>69</v>
      </c>
      <c r="H212" s="23" t="s">
        <v>70</v>
      </c>
      <c r="I212" s="23" t="s">
        <v>71</v>
      </c>
      <c r="J212" s="23" t="s">
        <v>72</v>
      </c>
      <c r="K212" s="23" t="s">
        <v>73</v>
      </c>
      <c r="L212" s="23" t="s">
        <v>74</v>
      </c>
      <c r="M212" s="23" t="s">
        <v>75</v>
      </c>
      <c r="N212" s="23" t="s">
        <v>76</v>
      </c>
    </row>
    <row r="213" spans="3:14" x14ac:dyDescent="0.2">
      <c r="C213" s="23" t="s">
        <v>77</v>
      </c>
      <c r="D213" s="23" t="s">
        <v>78</v>
      </c>
      <c r="E213" s="23" t="s">
        <v>79</v>
      </c>
      <c r="F213" s="23" t="s">
        <v>80</v>
      </c>
      <c r="G213" s="23" t="s">
        <v>81</v>
      </c>
      <c r="H213" s="23" t="s">
        <v>82</v>
      </c>
      <c r="I213" s="23" t="s">
        <v>83</v>
      </c>
      <c r="J213" s="23" t="s">
        <v>84</v>
      </c>
      <c r="K213" s="23" t="s">
        <v>85</v>
      </c>
      <c r="L213" s="23" t="s">
        <v>86</v>
      </c>
      <c r="M213" s="23" t="s">
        <v>87</v>
      </c>
      <c r="N213" s="23" t="s">
        <v>88</v>
      </c>
    </row>
    <row r="214" spans="3:14" x14ac:dyDescent="0.2">
      <c r="C214" s="23" t="s">
        <v>89</v>
      </c>
      <c r="D214" s="23" t="s">
        <v>90</v>
      </c>
      <c r="E214" s="23" t="s">
        <v>91</v>
      </c>
      <c r="F214" s="23" t="s">
        <v>92</v>
      </c>
      <c r="G214" s="23" t="s">
        <v>93</v>
      </c>
      <c r="H214" s="23" t="s">
        <v>94</v>
      </c>
      <c r="I214" s="23" t="s">
        <v>95</v>
      </c>
      <c r="J214" s="23" t="s">
        <v>96</v>
      </c>
      <c r="K214" s="23" t="s">
        <v>97</v>
      </c>
      <c r="L214" s="23" t="s">
        <v>98</v>
      </c>
      <c r="M214" s="23" t="s">
        <v>99</v>
      </c>
      <c r="N214" s="23" t="s">
        <v>100</v>
      </c>
    </row>
    <row r="215" spans="3:14" x14ac:dyDescent="0.2">
      <c r="C215" s="23" t="s">
        <v>101</v>
      </c>
      <c r="D215" s="23" t="s">
        <v>102</v>
      </c>
      <c r="E215" s="23" t="s">
        <v>103</v>
      </c>
      <c r="F215" s="23" t="s">
        <v>104</v>
      </c>
      <c r="G215" s="23" t="s">
        <v>105</v>
      </c>
      <c r="H215" s="23" t="s">
        <v>106</v>
      </c>
      <c r="I215" s="23" t="s">
        <v>107</v>
      </c>
      <c r="J215" s="23" t="s">
        <v>108</v>
      </c>
      <c r="K215" s="23" t="s">
        <v>109</v>
      </c>
      <c r="L215" s="23" t="s">
        <v>110</v>
      </c>
      <c r="M215" s="23" t="s">
        <v>111</v>
      </c>
      <c r="N215" s="23" t="s">
        <v>112</v>
      </c>
    </row>
    <row r="216" spans="3:14" x14ac:dyDescent="0.2">
      <c r="C216" s="23" t="s">
        <v>113</v>
      </c>
      <c r="D216" s="23" t="s">
        <v>114</v>
      </c>
      <c r="E216" s="23" t="s">
        <v>115</v>
      </c>
      <c r="F216" s="23" t="s">
        <v>116</v>
      </c>
      <c r="G216" s="23" t="s">
        <v>117</v>
      </c>
      <c r="H216" s="23" t="s">
        <v>118</v>
      </c>
      <c r="I216" s="23" t="s">
        <v>119</v>
      </c>
      <c r="J216" s="23" t="s">
        <v>120</v>
      </c>
      <c r="K216" s="23" t="s">
        <v>121</v>
      </c>
      <c r="L216" s="23" t="s">
        <v>122</v>
      </c>
      <c r="M216" s="23" t="s">
        <v>123</v>
      </c>
      <c r="N216" s="23" t="s">
        <v>124</v>
      </c>
    </row>
    <row r="217" spans="3:14" x14ac:dyDescent="0.2">
      <c r="C217" s="23" t="s">
        <v>125</v>
      </c>
      <c r="D217" s="23" t="s">
        <v>126</v>
      </c>
      <c r="E217" s="23" t="s">
        <v>127</v>
      </c>
      <c r="F217" s="23" t="s">
        <v>128</v>
      </c>
      <c r="G217" s="23" t="s">
        <v>129</v>
      </c>
      <c r="H217" s="23" t="s">
        <v>130</v>
      </c>
      <c r="I217" s="23" t="s">
        <v>131</v>
      </c>
      <c r="J217" s="23" t="s">
        <v>132</v>
      </c>
      <c r="K217" s="23" t="s">
        <v>133</v>
      </c>
      <c r="L217" s="23" t="s">
        <v>134</v>
      </c>
      <c r="M217" s="23" t="s">
        <v>135</v>
      </c>
      <c r="N217" s="23" t="s">
        <v>136</v>
      </c>
    </row>
    <row r="218" spans="3:14" x14ac:dyDescent="0.2">
      <c r="C218" s="23" t="s">
        <v>137</v>
      </c>
      <c r="D218" s="23" t="s">
        <v>138</v>
      </c>
      <c r="E218" s="23" t="s">
        <v>139</v>
      </c>
      <c r="F218" s="23" t="s">
        <v>140</v>
      </c>
      <c r="G218" s="23" t="s">
        <v>141</v>
      </c>
      <c r="H218" s="23" t="s">
        <v>142</v>
      </c>
      <c r="I218" s="23" t="s">
        <v>143</v>
      </c>
      <c r="J218" s="23" t="s">
        <v>144</v>
      </c>
      <c r="K218" s="23" t="s">
        <v>145</v>
      </c>
      <c r="L218" s="23" t="s">
        <v>146</v>
      </c>
      <c r="M218" s="23" t="s">
        <v>147</v>
      </c>
      <c r="N218" s="23" t="s">
        <v>148</v>
      </c>
    </row>
    <row r="219" spans="3:14" x14ac:dyDescent="0.2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 spans="3:14" x14ac:dyDescent="0.2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</row>
    <row r="221" spans="3:14" x14ac:dyDescent="0.2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</row>
    <row r="222" spans="3:14" x14ac:dyDescent="0.2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 spans="3:14" x14ac:dyDescent="0.2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</row>
    <row r="224" spans="3:14" x14ac:dyDescent="0.2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</row>
    <row r="225" spans="3:14" x14ac:dyDescent="0.2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 spans="3:14" x14ac:dyDescent="0.2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 spans="3:14" x14ac:dyDescent="0.2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 spans="3:14" x14ac:dyDescent="0.2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 spans="3:14" x14ac:dyDescent="0.2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 spans="3:14" x14ac:dyDescent="0.2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 spans="3:14" x14ac:dyDescent="0.2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 spans="3:14" x14ac:dyDescent="0.2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 spans="3:14" x14ac:dyDescent="0.2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 spans="3:14" x14ac:dyDescent="0.2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</row>
    <row r="235" spans="3:14" x14ac:dyDescent="0.2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 spans="3:14" x14ac:dyDescent="0.2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3:14" x14ac:dyDescent="0.2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 spans="3:14" x14ac:dyDescent="0.2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</row>
    <row r="239" spans="3:14" x14ac:dyDescent="0.2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</row>
    <row r="240" spans="3:14" x14ac:dyDescent="0.2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</row>
    <row r="241" spans="3:14" x14ac:dyDescent="0.2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 spans="3:14" x14ac:dyDescent="0.2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 spans="3:14" x14ac:dyDescent="0.2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</row>
    <row r="244" spans="3:14" x14ac:dyDescent="0.2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</row>
    <row r="245" spans="3:14" x14ac:dyDescent="0.2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 spans="3:14" x14ac:dyDescent="0.2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</row>
    <row r="247" spans="3:14" x14ac:dyDescent="0.2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</row>
    <row r="248" spans="3:14" x14ac:dyDescent="0.2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 spans="3:14" x14ac:dyDescent="0.2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</row>
    <row r="250" spans="3:14" x14ac:dyDescent="0.2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</row>
    <row r="251" spans="3:14" x14ac:dyDescent="0.2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</row>
    <row r="252" spans="3:14" x14ac:dyDescent="0.2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</row>
    <row r="253" spans="3:14" x14ac:dyDescent="0.2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</row>
    <row r="254" spans="3:14" x14ac:dyDescent="0.2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</row>
    <row r="255" spans="3:14" x14ac:dyDescent="0.2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</row>
    <row r="256" spans="3:14" x14ac:dyDescent="0.2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</row>
    <row r="257" spans="3:14" x14ac:dyDescent="0.2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 spans="3:14" x14ac:dyDescent="0.2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 spans="3:14" x14ac:dyDescent="0.2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 spans="3:14" x14ac:dyDescent="0.2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</row>
    <row r="261" spans="3:14" x14ac:dyDescent="0.2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</row>
    <row r="262" spans="3:14" x14ac:dyDescent="0.2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</row>
    <row r="263" spans="3:14" x14ac:dyDescent="0.2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</row>
    <row r="264" spans="3:14" x14ac:dyDescent="0.2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</row>
    <row r="265" spans="3:14" x14ac:dyDescent="0.2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</row>
    <row r="266" spans="3:14" x14ac:dyDescent="0.2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 spans="3:14" x14ac:dyDescent="0.2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 spans="3:14" x14ac:dyDescent="0.2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</row>
    <row r="269" spans="3:14" x14ac:dyDescent="0.2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</row>
    <row r="270" spans="3:14" x14ac:dyDescent="0.2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</row>
    <row r="271" spans="3:14" x14ac:dyDescent="0.2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</row>
    <row r="272" spans="3:14" x14ac:dyDescent="0.2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</row>
    <row r="273" spans="3:14" x14ac:dyDescent="0.2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</row>
    <row r="274" spans="3:14" x14ac:dyDescent="0.2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 spans="3:14" x14ac:dyDescent="0.2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</row>
    <row r="276" spans="3:14" x14ac:dyDescent="0.2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</row>
    <row r="277" spans="3:14" x14ac:dyDescent="0.2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 spans="3:14" x14ac:dyDescent="0.2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</row>
    <row r="279" spans="3:14" x14ac:dyDescent="0.2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 spans="3:14" x14ac:dyDescent="0.2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</row>
    <row r="281" spans="3:14" x14ac:dyDescent="0.2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</row>
    <row r="282" spans="3:14" x14ac:dyDescent="0.2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 spans="3:14" x14ac:dyDescent="0.2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3:14" x14ac:dyDescent="0.2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 spans="3:14" x14ac:dyDescent="0.2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 spans="3:14" x14ac:dyDescent="0.2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</row>
    <row r="287" spans="3:14" x14ac:dyDescent="0.2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</row>
    <row r="288" spans="3:14" x14ac:dyDescent="0.2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</row>
    <row r="289" spans="3:14" x14ac:dyDescent="0.2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</row>
    <row r="290" spans="3:14" x14ac:dyDescent="0.2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</row>
    <row r="291" spans="3:14" x14ac:dyDescent="0.2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</row>
    <row r="292" spans="3:14" x14ac:dyDescent="0.2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</row>
    <row r="293" spans="3:14" x14ac:dyDescent="0.2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</row>
    <row r="294" spans="3:14" x14ac:dyDescent="0.2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</row>
    <row r="295" spans="3:14" x14ac:dyDescent="0.2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</row>
    <row r="296" spans="3:14" x14ac:dyDescent="0.2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</row>
    <row r="297" spans="3:14" x14ac:dyDescent="0.2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</row>
    <row r="298" spans="3:14" x14ac:dyDescent="0.2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</row>
    <row r="299" spans="3:14" x14ac:dyDescent="0.2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</row>
    <row r="300" spans="3:14" x14ac:dyDescent="0.2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</row>
    <row r="301" spans="3:14" x14ac:dyDescent="0.2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</row>
    <row r="302" spans="3:14" x14ac:dyDescent="0.2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</row>
    <row r="303" spans="3:14" x14ac:dyDescent="0.2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</row>
    <row r="304" spans="3:14" x14ac:dyDescent="0.2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</row>
    <row r="305" spans="3:14" x14ac:dyDescent="0.2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</row>
    <row r="306" spans="3:14" x14ac:dyDescent="0.2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</row>
    <row r="307" spans="3:14" x14ac:dyDescent="0.2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</row>
    <row r="308" spans="3:14" x14ac:dyDescent="0.2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</row>
    <row r="309" spans="3:14" x14ac:dyDescent="0.2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</row>
    <row r="310" spans="3:14" x14ac:dyDescent="0.2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</row>
    <row r="311" spans="3:14" x14ac:dyDescent="0.2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</row>
    <row r="312" spans="3:14" x14ac:dyDescent="0.2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</row>
    <row r="313" spans="3:14" x14ac:dyDescent="0.2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</row>
    <row r="314" spans="3:14" x14ac:dyDescent="0.2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</row>
    <row r="315" spans="3:14" x14ac:dyDescent="0.2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</row>
    <row r="316" spans="3:14" x14ac:dyDescent="0.2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</row>
    <row r="317" spans="3:14" x14ac:dyDescent="0.2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</row>
    <row r="318" spans="3:14" x14ac:dyDescent="0.2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</row>
    <row r="319" spans="3:14" x14ac:dyDescent="0.2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</row>
    <row r="320" spans="3:14" x14ac:dyDescent="0.2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</row>
    <row r="321" spans="3:14" x14ac:dyDescent="0.2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</row>
    <row r="322" spans="3:14" x14ac:dyDescent="0.2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</row>
    <row r="323" spans="3:14" x14ac:dyDescent="0.2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</row>
    <row r="324" spans="3:14" x14ac:dyDescent="0.2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</row>
    <row r="325" spans="3:14" x14ac:dyDescent="0.2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</row>
    <row r="326" spans="3:14" x14ac:dyDescent="0.2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</row>
    <row r="327" spans="3:14" x14ac:dyDescent="0.2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</row>
    <row r="328" spans="3:14" x14ac:dyDescent="0.2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</row>
    <row r="329" spans="3:14" x14ac:dyDescent="0.2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</row>
    <row r="330" spans="3:14" x14ac:dyDescent="0.2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</row>
    <row r="331" spans="3:14" x14ac:dyDescent="0.2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</row>
    <row r="332" spans="3:14" x14ac:dyDescent="0.2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</row>
    <row r="333" spans="3:14" x14ac:dyDescent="0.2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</row>
    <row r="334" spans="3:14" x14ac:dyDescent="0.2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</row>
    <row r="335" spans="3:14" x14ac:dyDescent="0.2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</row>
    <row r="336" spans="3:14" x14ac:dyDescent="0.2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</row>
    <row r="337" spans="3:14" x14ac:dyDescent="0.2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</row>
    <row r="338" spans="3:14" x14ac:dyDescent="0.2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</row>
    <row r="339" spans="3:14" x14ac:dyDescent="0.2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</row>
    <row r="340" spans="3:14" x14ac:dyDescent="0.2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</row>
    <row r="341" spans="3:14" x14ac:dyDescent="0.2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</row>
    <row r="342" spans="3:14" x14ac:dyDescent="0.2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</row>
    <row r="343" spans="3:14" x14ac:dyDescent="0.2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</row>
    <row r="344" spans="3:14" x14ac:dyDescent="0.2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</row>
    <row r="345" spans="3:14" x14ac:dyDescent="0.2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</row>
    <row r="346" spans="3:14" x14ac:dyDescent="0.2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</row>
    <row r="347" spans="3:14" x14ac:dyDescent="0.2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</row>
  </sheetData>
  <pageMargins left="0.1" right="0.1" top="0.25" bottom="0.25" header="0.5" footer="0.5"/>
  <pageSetup orientation="landscape" r:id="rId1"/>
  <headerFooter alignWithMargins="0"/>
  <rowBreaks count="5" manualBreakCount="5">
    <brk id="54" max="13" man="1"/>
    <brk id="82" max="13" man="1"/>
    <brk id="110" max="13" man="1"/>
    <brk id="139" max="13" man="1"/>
    <brk id="167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5"/>
  <sheetViews>
    <sheetView workbookViewId="0">
      <selection activeCell="L14" sqref="L14"/>
    </sheetView>
  </sheetViews>
  <sheetFormatPr defaultRowHeight="12.75" x14ac:dyDescent="0.2"/>
  <cols>
    <col min="1" max="1" width="15.42578125" style="4" customWidth="1"/>
    <col min="2" max="2" width="4.42578125" style="4" customWidth="1"/>
    <col min="3" max="3" width="7.7109375" style="12" customWidth="1"/>
    <col min="4" max="8" width="6.7109375" style="12" customWidth="1"/>
    <col min="9" max="9" width="7.7109375" style="12" customWidth="1"/>
    <col min="10" max="10" width="8.140625" style="12" customWidth="1"/>
    <col min="11" max="14" width="6.7109375" style="12" customWidth="1"/>
    <col min="15" max="18" width="4.28515625" style="12" customWidth="1"/>
    <col min="19" max="19" width="7" style="12" customWidth="1"/>
    <col min="20" max="20" width="7.7109375" style="12" customWidth="1"/>
    <col min="21" max="21" width="6.28515625" style="12" customWidth="1"/>
    <col min="22" max="28" width="15.7109375" style="12" customWidth="1"/>
  </cols>
  <sheetData>
    <row r="1" spans="1:28" x14ac:dyDescent="0.2">
      <c r="A1" s="4" t="s">
        <v>25</v>
      </c>
      <c r="C1" s="12" t="s">
        <v>220</v>
      </c>
      <c r="F1" s="15" t="s">
        <v>221</v>
      </c>
      <c r="K1" s="12" t="s">
        <v>229</v>
      </c>
    </row>
    <row r="2" spans="1:28" ht="13.5" thickBot="1" x14ac:dyDescent="0.25">
      <c r="A2" s="28" t="s">
        <v>231</v>
      </c>
      <c r="F2" s="15" t="s">
        <v>222</v>
      </c>
    </row>
    <row r="3" spans="1:28" ht="14.25" thickTop="1" thickBot="1" x14ac:dyDescent="0.25">
      <c r="A3" s="43"/>
      <c r="F3" s="15" t="s">
        <v>223</v>
      </c>
    </row>
    <row r="4" spans="1:28" ht="14.25" thickTop="1" thickBot="1" x14ac:dyDescent="0.25">
      <c r="A4" s="39" t="s">
        <v>26</v>
      </c>
      <c r="B4" s="12"/>
      <c r="C4" s="9" t="s">
        <v>18</v>
      </c>
      <c r="D4" s="9" t="s">
        <v>19</v>
      </c>
      <c r="E4" s="9" t="s">
        <v>20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</row>
    <row r="5" spans="1:28" ht="13.5" thickTop="1" x14ac:dyDescent="0.2">
      <c r="A5" s="4" t="s">
        <v>227</v>
      </c>
      <c r="B5" s="40"/>
      <c r="C5" s="51">
        <v>0.99750000000000005</v>
      </c>
      <c r="D5" s="52">
        <v>0.99750000000000005</v>
      </c>
      <c r="E5" s="52">
        <v>0.99750000000000005</v>
      </c>
      <c r="F5" s="52">
        <v>0.99750000000000005</v>
      </c>
      <c r="G5" s="52">
        <v>0.99750000000000005</v>
      </c>
      <c r="H5" s="52">
        <v>0.99750000000000005</v>
      </c>
      <c r="I5" s="52">
        <v>0.99750000000000005</v>
      </c>
      <c r="J5" s="52">
        <v>0.99750000000000005</v>
      </c>
      <c r="K5" s="52">
        <v>0.99750000000000005</v>
      </c>
      <c r="L5" s="52">
        <v>0.99750000000000005</v>
      </c>
      <c r="M5" s="52">
        <v>0.99750000000000005</v>
      </c>
      <c r="N5" s="53">
        <v>0.99750000000000005</v>
      </c>
    </row>
    <row r="6" spans="1:28" x14ac:dyDescent="0.2">
      <c r="A6" s="4" t="s">
        <v>230</v>
      </c>
      <c r="C6" s="45">
        <v>1</v>
      </c>
      <c r="D6" s="45">
        <v>1</v>
      </c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45">
        <v>1</v>
      </c>
      <c r="L6" s="45">
        <v>1</v>
      </c>
      <c r="M6" s="45">
        <v>1</v>
      </c>
      <c r="N6" s="46">
        <v>1</v>
      </c>
    </row>
    <row r="7" spans="1:28" x14ac:dyDescent="0.2">
      <c r="A7" s="4" t="s">
        <v>224</v>
      </c>
      <c r="C7" s="44">
        <v>0.98850025232953287</v>
      </c>
      <c r="D7" s="45">
        <v>1.0131719125017788</v>
      </c>
      <c r="E7" s="45">
        <v>1.0040872392982056</v>
      </c>
      <c r="F7" s="45">
        <v>0.9716859042507231</v>
      </c>
      <c r="G7" s="45">
        <v>0.98930668259116239</v>
      </c>
      <c r="H7" s="45">
        <v>1.0128160562509694</v>
      </c>
      <c r="I7" s="45">
        <v>1.0203701003068222</v>
      </c>
      <c r="J7" s="45">
        <v>1.0313589457045065</v>
      </c>
      <c r="K7" s="45">
        <v>1.0379940360032875</v>
      </c>
      <c r="L7" s="45">
        <v>1.0379782276299316</v>
      </c>
      <c r="M7" s="45">
        <v>1.0273507120899426</v>
      </c>
      <c r="N7" s="46">
        <v>1.0481860225862112</v>
      </c>
      <c r="O7" s="12">
        <v>1.0323443736798348</v>
      </c>
    </row>
    <row r="8" spans="1:28" x14ac:dyDescent="0.2">
      <c r="A8" s="4" t="s">
        <v>225</v>
      </c>
      <c r="C8" s="44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-3.5041243543650881E-2</v>
      </c>
      <c r="J8" s="45">
        <v>-5.1299023663743178E-2</v>
      </c>
      <c r="K8" s="45">
        <v>-5.7129254939300163E-2</v>
      </c>
      <c r="L8" s="45">
        <v>3.9984522120469497E-2</v>
      </c>
      <c r="M8" s="45">
        <v>4.8826394603895873E-2</v>
      </c>
      <c r="N8" s="46">
        <v>-2.5030140460804883E-2</v>
      </c>
    </row>
    <row r="9" spans="1:28" ht="13.5" thickBot="1" x14ac:dyDescent="0.25">
      <c r="A9" s="4" t="s">
        <v>226</v>
      </c>
      <c r="C9" s="47">
        <f>C7+C8</f>
        <v>0.98850025232953287</v>
      </c>
      <c r="D9" s="48">
        <f t="shared" ref="D9:N9" si="0">D7+D8</f>
        <v>1.0131719125017788</v>
      </c>
      <c r="E9" s="48">
        <f t="shared" si="0"/>
        <v>1.0040872392982056</v>
      </c>
      <c r="F9" s="48">
        <f t="shared" si="0"/>
        <v>0.9716859042507231</v>
      </c>
      <c r="G9" s="48">
        <f t="shared" si="0"/>
        <v>0.98930668259116239</v>
      </c>
      <c r="H9" s="48">
        <f t="shared" si="0"/>
        <v>1.0128160562509694</v>
      </c>
      <c r="I9" s="48">
        <f t="shared" si="0"/>
        <v>0.98532885676317128</v>
      </c>
      <c r="J9" s="48">
        <f t="shared" si="0"/>
        <v>0.98005992204076331</v>
      </c>
      <c r="K9" s="48">
        <f t="shared" si="0"/>
        <v>0.98086478106398733</v>
      </c>
      <c r="L9" s="48">
        <f t="shared" si="0"/>
        <v>1.0779627497504012</v>
      </c>
      <c r="M9" s="48">
        <f t="shared" si="0"/>
        <v>1.0761771066938384</v>
      </c>
      <c r="N9" s="49">
        <f t="shared" si="0"/>
        <v>1.0231558821254063</v>
      </c>
    </row>
    <row r="10" spans="1:28" ht="13.5" thickTop="1" x14ac:dyDescent="0.2">
      <c r="A10"/>
      <c r="B10" s="12"/>
      <c r="D10" s="4"/>
      <c r="H10" s="38"/>
      <c r="I10" s="12">
        <v>-3.5041243543650881E-2</v>
      </c>
      <c r="J10" s="12">
        <v>-5.1299023663743178E-2</v>
      </c>
      <c r="K10" s="12">
        <v>-5.7129254939300163E-2</v>
      </c>
      <c r="L10" s="12">
        <v>3.9984522120469497E-2</v>
      </c>
      <c r="M10" s="12">
        <v>4.8826394603895873E-2</v>
      </c>
      <c r="N10" s="12">
        <v>-2.5030140460804883E-2</v>
      </c>
    </row>
    <row r="11" spans="1:28" x14ac:dyDescent="0.2">
      <c r="A11" s="9" t="s">
        <v>27</v>
      </c>
      <c r="B11" s="9" t="s">
        <v>28</v>
      </c>
      <c r="C11" s="9" t="s">
        <v>9</v>
      </c>
      <c r="D11" s="9" t="s">
        <v>10</v>
      </c>
      <c r="E11" s="9" t="s">
        <v>11</v>
      </c>
      <c r="F11" s="9" t="s">
        <v>12</v>
      </c>
      <c r="G11" s="9" t="s">
        <v>13</v>
      </c>
      <c r="H11" s="9" t="s">
        <v>14</v>
      </c>
      <c r="I11" s="9" t="s">
        <v>15</v>
      </c>
      <c r="J11" s="9" t="s">
        <v>16</v>
      </c>
      <c r="K11" s="9" t="s">
        <v>17</v>
      </c>
      <c r="L11" s="9" t="s">
        <v>18</v>
      </c>
      <c r="M11" s="9" t="s">
        <v>19</v>
      </c>
      <c r="N11" s="9" t="s">
        <v>20</v>
      </c>
      <c r="O11" s="4"/>
      <c r="P11" s="4"/>
      <c r="Q11" s="4"/>
      <c r="R11" s="4"/>
      <c r="S11" s="4" t="s">
        <v>29</v>
      </c>
      <c r="T11" s="4" t="s">
        <v>30</v>
      </c>
      <c r="U11" s="4" t="s">
        <v>28</v>
      </c>
      <c r="V11" s="4"/>
      <c r="W11" s="4"/>
      <c r="X11" s="4"/>
      <c r="Y11" s="4"/>
      <c r="Z11" s="4"/>
      <c r="AA11" s="4"/>
      <c r="AB11" s="4"/>
    </row>
    <row r="12" spans="1:28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">
      <c r="A13" s="13" t="s">
        <v>31</v>
      </c>
      <c r="B13" s="8">
        <v>1992</v>
      </c>
      <c r="C13" s="14">
        <v>1622.3209999999999</v>
      </c>
      <c r="D13" s="14">
        <v>1429.422</v>
      </c>
      <c r="E13" s="14">
        <v>1508.8530000000001</v>
      </c>
      <c r="F13" s="14">
        <v>1480.9780000000001</v>
      </c>
      <c r="G13" s="14">
        <v>1520.1369999999999</v>
      </c>
      <c r="H13" s="14">
        <v>1480.761</v>
      </c>
      <c r="I13" s="14">
        <v>1528.68</v>
      </c>
      <c r="J13" s="14">
        <v>1489.45</v>
      </c>
      <c r="K13" s="14">
        <v>1475.126</v>
      </c>
      <c r="L13" s="14">
        <v>1568.3330000000001</v>
      </c>
      <c r="M13" s="14">
        <v>1549.1</v>
      </c>
      <c r="N13" s="14">
        <v>1614.7460000000001</v>
      </c>
      <c r="O13" s="15"/>
      <c r="P13" s="15"/>
      <c r="Q13" s="15"/>
      <c r="R13" s="15"/>
      <c r="S13" s="16">
        <f t="shared" ref="S13:S20" si="1">AVERAGE(F13:L13)</f>
        <v>1506.2092857142857</v>
      </c>
      <c r="T13" s="16">
        <f t="shared" ref="T13:T18" si="2">AVERAGE(M13:N13,C14:E14)</f>
        <v>1557.4718</v>
      </c>
      <c r="U13" s="16">
        <f t="shared" ref="U13:U20" si="3">AVERAGE(C13:N13)</f>
        <v>1522.3255833333333</v>
      </c>
    </row>
    <row r="14" spans="1:28" x14ac:dyDescent="0.2">
      <c r="A14" s="13" t="s">
        <v>216</v>
      </c>
      <c r="B14" s="8">
        <v>1993</v>
      </c>
      <c r="C14" s="14">
        <v>1594.998</v>
      </c>
      <c r="D14" s="14">
        <v>1449.7049999999999</v>
      </c>
      <c r="E14" s="14">
        <v>1578.81</v>
      </c>
      <c r="F14" s="14">
        <v>1516.3240000000001</v>
      </c>
      <c r="G14" s="14">
        <v>1552.11</v>
      </c>
      <c r="H14" s="14">
        <v>1504.857</v>
      </c>
      <c r="I14" s="14">
        <v>1555.5239999999999</v>
      </c>
      <c r="J14" s="14">
        <v>1573.15</v>
      </c>
      <c r="K14" s="14">
        <v>1519.154</v>
      </c>
      <c r="L14" s="14">
        <v>1569.7139999999999</v>
      </c>
      <c r="M14" s="14">
        <v>1583.8050000000001</v>
      </c>
      <c r="N14" s="14">
        <v>1662.4090000000001</v>
      </c>
      <c r="O14" s="15"/>
      <c r="P14" s="15"/>
      <c r="Q14" s="15"/>
      <c r="R14" s="15"/>
      <c r="S14" s="16">
        <f t="shared" si="1"/>
        <v>1541.5475714285715</v>
      </c>
      <c r="T14" s="16">
        <f t="shared" si="2"/>
        <v>1642.9706000000001</v>
      </c>
      <c r="U14" s="16">
        <f t="shared" si="3"/>
        <v>1555.0466666666664</v>
      </c>
    </row>
    <row r="15" spans="1:28" x14ac:dyDescent="0.2">
      <c r="A15" s="13"/>
      <c r="B15" s="8">
        <v>1994</v>
      </c>
      <c r="C15" s="14">
        <v>1711.72</v>
      </c>
      <c r="D15" s="14">
        <v>1588.867</v>
      </c>
      <c r="E15" s="14">
        <v>1668.0519999999999</v>
      </c>
      <c r="F15" s="14">
        <v>1591.23</v>
      </c>
      <c r="G15" s="14">
        <v>1627.825</v>
      </c>
      <c r="H15" s="14">
        <v>1569.018</v>
      </c>
      <c r="I15" s="14">
        <v>1592.973</v>
      </c>
      <c r="J15" s="14">
        <v>1613.973</v>
      </c>
      <c r="K15" s="14">
        <v>1528.8009999999999</v>
      </c>
      <c r="L15" s="14">
        <v>1569.36</v>
      </c>
      <c r="M15" s="14">
        <v>1546.4290000000001</v>
      </c>
      <c r="N15" s="14">
        <v>1623.826</v>
      </c>
      <c r="O15" s="15"/>
      <c r="P15" s="15"/>
      <c r="Q15" s="15"/>
      <c r="R15" s="15"/>
      <c r="S15" s="16">
        <f t="shared" si="1"/>
        <v>1584.74</v>
      </c>
      <c r="T15" s="16">
        <f t="shared" si="2"/>
        <v>1516.3168239300001</v>
      </c>
      <c r="U15" s="16">
        <f t="shared" si="3"/>
        <v>1602.6728333333333</v>
      </c>
    </row>
    <row r="16" spans="1:28" x14ac:dyDescent="0.2">
      <c r="A16" s="13"/>
      <c r="B16" s="8">
        <v>1995</v>
      </c>
      <c r="C16" s="14">
        <v>1531.084433</v>
      </c>
      <c r="D16" s="14">
        <v>1364.7616794500002</v>
      </c>
      <c r="E16" s="14">
        <v>1515.4830072000004</v>
      </c>
      <c r="F16" s="14">
        <v>1466.1621950500003</v>
      </c>
      <c r="G16" s="14">
        <v>1508.1621513499999</v>
      </c>
      <c r="H16" s="14">
        <v>1453.8441607999998</v>
      </c>
      <c r="I16" s="14">
        <v>1502.45937385</v>
      </c>
      <c r="J16" s="14">
        <v>1492.3992675</v>
      </c>
      <c r="K16" s="14">
        <v>1447.0959199500001</v>
      </c>
      <c r="L16" s="14">
        <v>1472.2217140500002</v>
      </c>
      <c r="M16" s="14">
        <v>1516.1493252499997</v>
      </c>
      <c r="N16" s="14">
        <v>1571.91287115</v>
      </c>
      <c r="O16" s="15"/>
      <c r="P16" s="15"/>
      <c r="Q16" s="15"/>
      <c r="R16" s="15"/>
      <c r="S16" s="16">
        <f t="shared" si="1"/>
        <v>1477.4778260785713</v>
      </c>
      <c r="T16" s="16">
        <f t="shared" si="2"/>
        <v>1577.1842392799999</v>
      </c>
      <c r="U16" s="16">
        <f t="shared" si="3"/>
        <v>1486.8113415500002</v>
      </c>
    </row>
    <row r="17" spans="1:21" x14ac:dyDescent="0.2">
      <c r="A17" s="13"/>
      <c r="B17" s="8">
        <v>1996</v>
      </c>
      <c r="C17" s="14">
        <v>1627.9670000000001</v>
      </c>
      <c r="D17" s="14">
        <v>1540.0360000000001</v>
      </c>
      <c r="E17" s="14">
        <v>1629.856</v>
      </c>
      <c r="F17" s="14">
        <v>1609.856</v>
      </c>
      <c r="G17" s="14">
        <v>1642.827</v>
      </c>
      <c r="H17" s="14">
        <v>1596.9970000000001</v>
      </c>
      <c r="I17" s="14">
        <v>1634.471</v>
      </c>
      <c r="J17" s="14">
        <v>1633.75</v>
      </c>
      <c r="K17" s="14">
        <v>1571.0989999999999</v>
      </c>
      <c r="L17" s="14">
        <v>1596.586</v>
      </c>
      <c r="M17" s="14">
        <v>1574.655</v>
      </c>
      <c r="N17" s="14">
        <v>1611.8420000000001</v>
      </c>
      <c r="O17" s="15"/>
      <c r="P17" s="15"/>
      <c r="Q17" s="15"/>
      <c r="R17" s="15"/>
      <c r="S17" s="16">
        <f t="shared" si="1"/>
        <v>1612.2265714285713</v>
      </c>
      <c r="T17" s="16">
        <f t="shared" si="2"/>
        <v>1607.7175999999999</v>
      </c>
      <c r="U17" s="16">
        <f t="shared" si="3"/>
        <v>1605.8284999999998</v>
      </c>
    </row>
    <row r="18" spans="1:21" x14ac:dyDescent="0.2">
      <c r="A18" s="13"/>
      <c r="B18" s="8">
        <v>1997</v>
      </c>
      <c r="C18" s="14">
        <v>1665.77</v>
      </c>
      <c r="D18" s="14">
        <v>1509.3869999999999</v>
      </c>
      <c r="E18" s="14">
        <v>1676.934</v>
      </c>
      <c r="F18" s="14">
        <v>1600.316</v>
      </c>
      <c r="G18" s="14">
        <v>1666.106</v>
      </c>
      <c r="H18" s="14">
        <v>1575.463</v>
      </c>
      <c r="I18" s="14">
        <v>1637.434</v>
      </c>
      <c r="J18" s="14">
        <v>1634.39</v>
      </c>
      <c r="K18" s="14">
        <v>1595.2249999999999</v>
      </c>
      <c r="L18" s="14">
        <v>1638.2070000000001</v>
      </c>
      <c r="M18" s="14">
        <v>1586.0909999999999</v>
      </c>
      <c r="N18" s="14">
        <v>1612.461</v>
      </c>
      <c r="O18" s="15"/>
      <c r="P18" s="15"/>
      <c r="Q18" s="15"/>
      <c r="R18" s="15"/>
      <c r="S18" s="16">
        <f t="shared" si="1"/>
        <v>1621.0201428571431</v>
      </c>
      <c r="T18" s="16">
        <f t="shared" si="2"/>
        <v>1606.3438000000001</v>
      </c>
      <c r="U18" s="16">
        <f t="shared" si="3"/>
        <v>1616.482</v>
      </c>
    </row>
    <row r="19" spans="1:21" x14ac:dyDescent="0.2">
      <c r="A19" s="13"/>
      <c r="B19" s="8">
        <v>1998</v>
      </c>
      <c r="C19" s="54">
        <v>1653.4739999999999</v>
      </c>
      <c r="D19" s="54">
        <v>1521.5820000000001</v>
      </c>
      <c r="E19" s="54">
        <v>1658.1110000000001</v>
      </c>
      <c r="F19" s="54">
        <v>1589.8019999999999</v>
      </c>
      <c r="G19" s="54">
        <v>1645.3520000000001</v>
      </c>
      <c r="H19" s="54">
        <v>1600.5519999999999</v>
      </c>
      <c r="I19" s="54">
        <v>1628.8489999999999</v>
      </c>
      <c r="J19" s="54">
        <v>1647.9469999999999</v>
      </c>
      <c r="K19" s="54">
        <v>1647.9469999999999</v>
      </c>
      <c r="L19" s="55">
        <f>L18*$C$5</f>
        <v>1634.1114825000002</v>
      </c>
      <c r="M19" s="55">
        <f>M18*$D$5</f>
        <v>1582.1257725</v>
      </c>
      <c r="N19" s="55">
        <f>N18*$E$5</f>
        <v>1608.4298475000001</v>
      </c>
      <c r="O19" s="15"/>
      <c r="P19" s="15"/>
      <c r="Q19" s="15"/>
      <c r="R19" s="15"/>
      <c r="S19" s="18">
        <f t="shared" si="1"/>
        <v>1627.7943546428573</v>
      </c>
      <c r="T19" s="18">
        <f>AVERAGE(M19:N19,C21:E21)</f>
        <v>1595.27781</v>
      </c>
      <c r="U19" s="18">
        <f t="shared" si="3"/>
        <v>1618.1902585416667</v>
      </c>
    </row>
    <row r="20" spans="1:21" x14ac:dyDescent="0.2">
      <c r="A20" s="13"/>
      <c r="B20" s="8">
        <v>1999</v>
      </c>
      <c r="C20" s="55">
        <f>C19*$F$5</f>
        <v>1649.3403149999999</v>
      </c>
      <c r="D20" s="55">
        <f>D19*$G$5</f>
        <v>1517.7780450000002</v>
      </c>
      <c r="E20" s="55">
        <f>E19*$H$5</f>
        <v>1653.9657225000001</v>
      </c>
      <c r="F20" s="55">
        <f>F19*$I$5</f>
        <v>1585.827495</v>
      </c>
      <c r="G20" s="55">
        <f>G19*$J$5</f>
        <v>1641.2386200000001</v>
      </c>
      <c r="H20" s="55">
        <f>H19*$K$5</f>
        <v>1596.55062</v>
      </c>
      <c r="I20" s="55">
        <f>I19*$L$5</f>
        <v>1624.7768775</v>
      </c>
      <c r="J20" s="55">
        <f>J19*$M$5</f>
        <v>1643.8271325000001</v>
      </c>
      <c r="K20" s="55">
        <f>K19*$N$5</f>
        <v>1643.8271325000001</v>
      </c>
      <c r="L20" s="55">
        <f>L19*$C$5</f>
        <v>1630.0262037937503</v>
      </c>
      <c r="M20" s="55">
        <f>M19*$D$5</f>
        <v>1578.1704580687501</v>
      </c>
      <c r="N20" s="55">
        <f>N19*$E$5</f>
        <v>1604.4087728812501</v>
      </c>
      <c r="O20" s="15"/>
      <c r="P20" s="15"/>
      <c r="Q20" s="15"/>
      <c r="R20" s="15"/>
      <c r="S20" s="18">
        <f t="shared" si="1"/>
        <v>1623.7248687562501</v>
      </c>
      <c r="T20" s="18">
        <f>AVERAGE(M20:N20,C22:E22)</f>
        <v>1632.0200461900001</v>
      </c>
      <c r="U20" s="18">
        <f t="shared" si="3"/>
        <v>1614.1447828953126</v>
      </c>
    </row>
    <row r="21" spans="1:21" x14ac:dyDescent="0.2">
      <c r="A21" s="13"/>
      <c r="B21" s="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5"/>
      <c r="P21" s="15"/>
      <c r="Q21" s="15"/>
      <c r="R21" s="15"/>
      <c r="S21" s="15"/>
      <c r="T21" s="15"/>
      <c r="U21" s="15"/>
    </row>
    <row r="22" spans="1:21" x14ac:dyDescent="0.2">
      <c r="A22" s="3" t="s">
        <v>21</v>
      </c>
      <c r="B22" s="20"/>
      <c r="C22" s="19">
        <f>MAX(C13:C19)</f>
        <v>1711.72</v>
      </c>
      <c r="D22" s="19">
        <f>MAX(D13:D19)</f>
        <v>1588.867</v>
      </c>
      <c r="E22" s="19">
        <f t="shared" ref="E22:N22" si="4">MAX(E13:E19)</f>
        <v>1676.934</v>
      </c>
      <c r="F22" s="19">
        <f t="shared" si="4"/>
        <v>1609.856</v>
      </c>
      <c r="G22" s="19">
        <f t="shared" si="4"/>
        <v>1666.106</v>
      </c>
      <c r="H22" s="19">
        <f t="shared" si="4"/>
        <v>1600.5519999999999</v>
      </c>
      <c r="I22" s="19">
        <f t="shared" si="4"/>
        <v>1637.434</v>
      </c>
      <c r="J22" s="19">
        <f t="shared" si="4"/>
        <v>1647.9469999999999</v>
      </c>
      <c r="K22" s="19">
        <f t="shared" si="4"/>
        <v>1647.9469999999999</v>
      </c>
      <c r="L22" s="19">
        <f t="shared" si="4"/>
        <v>1638.2070000000001</v>
      </c>
      <c r="M22" s="19">
        <f t="shared" si="4"/>
        <v>1586.0909999999999</v>
      </c>
      <c r="N22" s="19">
        <f t="shared" si="4"/>
        <v>1662.4090000000001</v>
      </c>
      <c r="O22" s="15"/>
      <c r="P22" s="15"/>
      <c r="Q22" s="15"/>
      <c r="R22" s="15"/>
      <c r="S22" s="19">
        <f>MAX(S13:S18)</f>
        <v>1621.0201428571431</v>
      </c>
      <c r="T22" s="19">
        <f>MAX(T13:T18)</f>
        <v>1642.9706000000001</v>
      </c>
      <c r="U22" s="19">
        <f>MAX(U13:U18)</f>
        <v>1616.482</v>
      </c>
    </row>
    <row r="23" spans="1:21" x14ac:dyDescent="0.2">
      <c r="A23" s="3" t="s">
        <v>22</v>
      </c>
      <c r="B23" s="8"/>
      <c r="C23" s="19">
        <f>AVERAGE(C13:C19)</f>
        <v>1629.6192047142856</v>
      </c>
      <c r="D23" s="19">
        <f>AVERAGE(D13:D19)</f>
        <v>1486.2515256357144</v>
      </c>
      <c r="E23" s="19">
        <f t="shared" ref="E23:N23" si="5">AVERAGE(E13:E19)</f>
        <v>1605.1570010285716</v>
      </c>
      <c r="F23" s="19">
        <f t="shared" si="5"/>
        <v>1550.666885007143</v>
      </c>
      <c r="G23" s="19">
        <f t="shared" si="5"/>
        <v>1594.6455930500001</v>
      </c>
      <c r="H23" s="19">
        <f t="shared" si="5"/>
        <v>1540.2131658285714</v>
      </c>
      <c r="I23" s="19">
        <f t="shared" si="5"/>
        <v>1582.9129105499999</v>
      </c>
      <c r="J23" s="19">
        <f t="shared" si="5"/>
        <v>1583.579895357143</v>
      </c>
      <c r="K23" s="19">
        <f t="shared" si="5"/>
        <v>1540.6354171357143</v>
      </c>
      <c r="L23" s="19">
        <f t="shared" si="5"/>
        <v>1578.3618852214288</v>
      </c>
      <c r="M23" s="19">
        <f t="shared" si="5"/>
        <v>1562.6221568214282</v>
      </c>
      <c r="N23" s="19">
        <f t="shared" si="5"/>
        <v>1615.089531235714</v>
      </c>
      <c r="O23" s="15"/>
      <c r="P23" s="15"/>
      <c r="Q23" s="15"/>
      <c r="R23" s="15"/>
      <c r="S23" s="19">
        <f>AVERAGE(S13:S18)</f>
        <v>1557.2035662511905</v>
      </c>
      <c r="T23" s="19">
        <f>AVERAGE(T13:T18)</f>
        <v>1584.6674772016668</v>
      </c>
      <c r="U23" s="19">
        <f>AVERAGE(U13:U18)</f>
        <v>1564.8611541472219</v>
      </c>
    </row>
    <row r="24" spans="1:21" x14ac:dyDescent="0.2">
      <c r="A24" s="3" t="s">
        <v>23</v>
      </c>
      <c r="B24" s="8"/>
      <c r="C24" s="19">
        <f>MIN(C13:C19)</f>
        <v>1531.084433</v>
      </c>
      <c r="D24" s="19">
        <f>MIN(D13:D19)</f>
        <v>1364.7616794500002</v>
      </c>
      <c r="E24" s="19">
        <f t="shared" ref="E24:N24" si="6">MIN(E13:E19)</f>
        <v>1508.8530000000001</v>
      </c>
      <c r="F24" s="19">
        <f t="shared" si="6"/>
        <v>1466.1621950500003</v>
      </c>
      <c r="G24" s="19">
        <f t="shared" si="6"/>
        <v>1508.1621513499999</v>
      </c>
      <c r="H24" s="19">
        <f t="shared" si="6"/>
        <v>1453.8441607999998</v>
      </c>
      <c r="I24" s="19">
        <f t="shared" si="6"/>
        <v>1502.45937385</v>
      </c>
      <c r="J24" s="19">
        <f t="shared" si="6"/>
        <v>1489.45</v>
      </c>
      <c r="K24" s="19">
        <f t="shared" si="6"/>
        <v>1447.0959199500001</v>
      </c>
      <c r="L24" s="19">
        <f t="shared" si="6"/>
        <v>1472.2217140500002</v>
      </c>
      <c r="M24" s="19">
        <f t="shared" si="6"/>
        <v>1516.1493252499997</v>
      </c>
      <c r="N24" s="19">
        <f t="shared" si="6"/>
        <v>1571.91287115</v>
      </c>
      <c r="O24" s="15"/>
      <c r="P24" s="15"/>
      <c r="Q24" s="15"/>
      <c r="R24" s="15"/>
      <c r="S24" s="19">
        <f>MIN(S13:S18)</f>
        <v>1477.4778260785713</v>
      </c>
      <c r="T24" s="19">
        <f>MIN(T13:T18)</f>
        <v>1516.3168239300001</v>
      </c>
      <c r="U24" s="19">
        <f>MIN(U13:U18)</f>
        <v>1486.8113415500002</v>
      </c>
    </row>
    <row r="25" spans="1:21" x14ac:dyDescent="0.2">
      <c r="A25" s="13"/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21" x14ac:dyDescent="0.2">
      <c r="A26" s="13"/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21" x14ac:dyDescent="0.2">
      <c r="A27" s="13" t="s">
        <v>32</v>
      </c>
      <c r="B27" s="8">
        <v>1992</v>
      </c>
      <c r="C27" s="32">
        <v>-80.429931080480316</v>
      </c>
      <c r="D27" s="32">
        <v>142.25084938875293</v>
      </c>
      <c r="E27" s="32">
        <v>-237.35605626598453</v>
      </c>
      <c r="F27" s="32">
        <v>-45.192071428571438</v>
      </c>
      <c r="G27" s="32">
        <v>-54.438404447533017</v>
      </c>
      <c r="H27" s="32">
        <v>-29.67955215686273</v>
      </c>
      <c r="I27" s="32">
        <v>-76.85290436746989</v>
      </c>
      <c r="J27" s="32">
        <v>-44.882830336200207</v>
      </c>
      <c r="K27" s="32">
        <v>-60.344751968503971</v>
      </c>
      <c r="L27" s="32">
        <v>-66.812685920577721</v>
      </c>
      <c r="M27" s="32">
        <v>-15.010106635071068</v>
      </c>
      <c r="N27" s="32">
        <v>-42.297881411764614</v>
      </c>
      <c r="O27" s="15"/>
      <c r="P27" s="15"/>
      <c r="Q27" s="15"/>
      <c r="R27" s="15"/>
      <c r="S27" s="16">
        <f t="shared" ref="S27:S34" si="7">AVERAGE(F27:L27)</f>
        <v>-54.029028660816998</v>
      </c>
      <c r="T27" s="16">
        <f t="shared" ref="T27:T32" si="8">AVERAGE(M27:N27,C28:E28)</f>
        <v>-19.030877171654982</v>
      </c>
      <c r="U27" s="16">
        <f t="shared" ref="U27:U34" si="9">AVERAGE(C27:N27)</f>
        <v>-50.920527219188877</v>
      </c>
    </row>
    <row r="28" spans="1:21" x14ac:dyDescent="0.2">
      <c r="A28" s="13" t="s">
        <v>217</v>
      </c>
      <c r="B28" s="8">
        <v>1993</v>
      </c>
      <c r="C28" s="32">
        <v>-16.591515058926387</v>
      </c>
      <c r="D28" s="32">
        <v>-17.975189512419551</v>
      </c>
      <c r="E28" s="32">
        <v>-3.2796932400932928</v>
      </c>
      <c r="F28" s="32">
        <v>5.0710998217469019</v>
      </c>
      <c r="G28" s="32">
        <v>-15.915832436587181</v>
      </c>
      <c r="H28" s="32">
        <v>-25.673696594427238</v>
      </c>
      <c r="I28" s="32">
        <v>-26.544285185185132</v>
      </c>
      <c r="J28" s="32">
        <v>-31.945217836257495</v>
      </c>
      <c r="K28" s="32">
        <v>17.993978107896837</v>
      </c>
      <c r="L28" s="32">
        <v>1.2026863270779504</v>
      </c>
      <c r="M28" s="32">
        <v>-14.878364406779779</v>
      </c>
      <c r="N28" s="32">
        <v>-15.78840206185561</v>
      </c>
      <c r="O28" s="15"/>
      <c r="P28" s="15"/>
      <c r="Q28" s="15"/>
      <c r="R28" s="15"/>
      <c r="S28" s="16">
        <f t="shared" si="7"/>
        <v>-10.830181113676478</v>
      </c>
      <c r="T28" s="16">
        <f t="shared" si="8"/>
        <v>-69.454650922154585</v>
      </c>
      <c r="U28" s="16">
        <f t="shared" si="9"/>
        <v>-12.027036006317497</v>
      </c>
    </row>
    <row r="29" spans="1:21" x14ac:dyDescent="0.2">
      <c r="A29" s="13"/>
      <c r="B29" s="8">
        <v>1994</v>
      </c>
      <c r="C29" s="32">
        <v>-131.79450650374454</v>
      </c>
      <c r="D29" s="32">
        <v>-163.37099092480554</v>
      </c>
      <c r="E29" s="32">
        <v>-21.440990713587432</v>
      </c>
      <c r="F29" s="32">
        <v>13.739486568986438</v>
      </c>
      <c r="G29" s="32">
        <v>47.435962804005776</v>
      </c>
      <c r="H29" s="32">
        <v>4.5847221418235202</v>
      </c>
      <c r="I29" s="32">
        <v>57.900834422658022</v>
      </c>
      <c r="J29" s="32">
        <v>27.635790598290711</v>
      </c>
      <c r="K29" s="32">
        <v>55.507368888888756</v>
      </c>
      <c r="L29" s="32">
        <v>58.665569965870397</v>
      </c>
      <c r="M29" s="32">
        <v>55.449789935634819</v>
      </c>
      <c r="N29" s="32">
        <v>65.898041187739537</v>
      </c>
      <c r="O29" s="15"/>
      <c r="P29" s="15"/>
      <c r="Q29" s="15"/>
      <c r="R29" s="15"/>
      <c r="S29" s="16">
        <f t="shared" si="7"/>
        <v>37.924247912931946</v>
      </c>
      <c r="T29" s="16">
        <f t="shared" si="8"/>
        <v>87.816825487151988</v>
      </c>
      <c r="U29" s="16">
        <f t="shared" si="9"/>
        <v>5.8509231976467033</v>
      </c>
    </row>
    <row r="30" spans="1:21" x14ac:dyDescent="0.2">
      <c r="A30" s="13"/>
      <c r="B30" s="8">
        <v>1995</v>
      </c>
      <c r="C30" s="32">
        <v>105.12841510653379</v>
      </c>
      <c r="D30" s="32">
        <v>134.44303282911187</v>
      </c>
      <c r="E30" s="32">
        <v>78.16484837673994</v>
      </c>
      <c r="F30" s="32">
        <v>75.421619556741646</v>
      </c>
      <c r="G30" s="32">
        <v>186.33493097291</v>
      </c>
      <c r="H30" s="32">
        <v>66.878904432974906</v>
      </c>
      <c r="I30" s="32">
        <v>103.59688399903136</v>
      </c>
      <c r="J30" s="32">
        <v>95.496158210594189</v>
      </c>
      <c r="K30" s="32">
        <v>95.769450473546343</v>
      </c>
      <c r="L30" s="32">
        <v>95.78173547893698</v>
      </c>
      <c r="M30" s="32">
        <v>158.78502151564138</v>
      </c>
      <c r="N30" s="32">
        <v>107.70887335667808</v>
      </c>
      <c r="O30" s="15"/>
      <c r="P30" s="15"/>
      <c r="Q30" s="15"/>
      <c r="R30" s="15"/>
      <c r="S30" s="16">
        <f t="shared" si="7"/>
        <v>102.75424044639078</v>
      </c>
      <c r="T30" s="16">
        <f t="shared" si="8"/>
        <v>41.842480600022157</v>
      </c>
      <c r="U30" s="16">
        <f t="shared" si="9"/>
        <v>108.62582285912005</v>
      </c>
    </row>
    <row r="31" spans="1:21" x14ac:dyDescent="0.2">
      <c r="A31" s="13"/>
      <c r="B31" s="8">
        <v>1996</v>
      </c>
      <c r="C31" s="32">
        <v>9.7401092043680766</v>
      </c>
      <c r="D31" s="32">
        <v>59.802276017130801</v>
      </c>
      <c r="E31" s="32">
        <v>-126.82387709370757</v>
      </c>
      <c r="F31" s="32">
        <v>4.0515388828040013</v>
      </c>
      <c r="G31" s="32">
        <v>19.709296319797009</v>
      </c>
      <c r="H31" s="32">
        <v>3.0744828060522775</v>
      </c>
      <c r="I31" s="32">
        <v>23.795548746518115</v>
      </c>
      <c r="J31" s="32">
        <v>24.70872491467571</v>
      </c>
      <c r="K31" s="32">
        <v>14.595465332380284</v>
      </c>
      <c r="L31" s="32">
        <v>13.944120182886902</v>
      </c>
      <c r="M31" s="32">
        <v>4.7162531645570347</v>
      </c>
      <c r="N31" s="32">
        <v>-6.4058534863194874</v>
      </c>
      <c r="O31" s="15"/>
      <c r="P31" s="15"/>
      <c r="Q31" s="15"/>
      <c r="R31" s="15"/>
      <c r="S31" s="16">
        <f t="shared" si="7"/>
        <v>14.839882455016328</v>
      </c>
      <c r="T31" s="16">
        <f t="shared" si="8"/>
        <v>6.6428002729425328</v>
      </c>
      <c r="U31" s="16">
        <f t="shared" si="9"/>
        <v>3.7423404159285965</v>
      </c>
    </row>
    <row r="32" spans="1:21" x14ac:dyDescent="0.2">
      <c r="A32" s="13"/>
      <c r="B32" s="8">
        <v>1997</v>
      </c>
      <c r="C32" s="32">
        <v>15.930051669316512</v>
      </c>
      <c r="D32" s="32">
        <v>65.446098404255366</v>
      </c>
      <c r="E32" s="32">
        <v>-46.472548387096758</v>
      </c>
      <c r="F32" s="32">
        <v>4.7929442586397197</v>
      </c>
      <c r="G32" s="32">
        <v>3.9054572142409305</v>
      </c>
      <c r="H32" s="32">
        <v>48.00637722908089</v>
      </c>
      <c r="I32" s="32">
        <v>9.9786836998706203</v>
      </c>
      <c r="J32" s="32">
        <v>3.3375032851511279</v>
      </c>
      <c r="K32" s="32">
        <v>48.914680968857979</v>
      </c>
      <c r="L32" s="32">
        <v>103.70268493150678</v>
      </c>
      <c r="M32" s="32">
        <v>-9.5761098143235657</v>
      </c>
      <c r="N32" s="32">
        <v>54.385512953367865</v>
      </c>
      <c r="O32" s="15"/>
      <c r="P32" s="15"/>
      <c r="Q32" s="15"/>
      <c r="R32" s="15"/>
      <c r="S32" s="16">
        <f t="shared" si="7"/>
        <v>31.805475941049718</v>
      </c>
      <c r="T32" s="16">
        <f t="shared" si="8"/>
        <v>22.255646727314829</v>
      </c>
      <c r="U32" s="16">
        <f t="shared" si="9"/>
        <v>25.195944701072293</v>
      </c>
    </row>
    <row r="33" spans="1:21" x14ac:dyDescent="0.2">
      <c r="A33" s="13"/>
      <c r="B33" s="8">
        <v>1998</v>
      </c>
      <c r="C33" s="32">
        <v>29.056465524446356</v>
      </c>
      <c r="D33" s="32">
        <v>11.679673644148643</v>
      </c>
      <c r="E33" s="32">
        <v>25.732691328934852</v>
      </c>
      <c r="F33" s="32">
        <v>59.329211220290453</v>
      </c>
      <c r="G33" s="32">
        <v>-22.818763705103883</v>
      </c>
      <c r="H33" s="32">
        <v>43.277313096862173</v>
      </c>
      <c r="I33" s="32">
        <v>86.293249027237309</v>
      </c>
      <c r="J33" s="32">
        <v>54.076000000000001</v>
      </c>
      <c r="K33" s="32">
        <v>-73.186000000000007</v>
      </c>
      <c r="L33" s="17">
        <f>L32*$C$6</f>
        <v>103.70268493150678</v>
      </c>
      <c r="M33" s="17">
        <f>M32*$D$6</f>
        <v>-9.5761098143235657</v>
      </c>
      <c r="N33" s="17">
        <f>N32*$E$6</f>
        <v>54.385512953367865</v>
      </c>
      <c r="O33" s="15"/>
      <c r="P33" s="15"/>
      <c r="Q33" s="15"/>
      <c r="R33" s="15"/>
      <c r="S33" s="18">
        <f t="shared" si="7"/>
        <v>35.810527795827547</v>
      </c>
      <c r="T33" s="18">
        <f>AVERAGE(M33:N33,C35:E35)</f>
        <v>22.40470156952215</v>
      </c>
      <c r="U33" s="18">
        <f t="shared" si="9"/>
        <v>30.162660683947252</v>
      </c>
    </row>
    <row r="34" spans="1:21" x14ac:dyDescent="0.2">
      <c r="A34" s="13"/>
      <c r="B34" s="8">
        <v>1999</v>
      </c>
      <c r="C34" s="17">
        <f>C33*$F$6</f>
        <v>29.056465524446356</v>
      </c>
      <c r="D34" s="17">
        <f>D33*$G$6</f>
        <v>11.679673644148643</v>
      </c>
      <c r="E34" s="17">
        <f>E33*$H$6</f>
        <v>25.732691328934852</v>
      </c>
      <c r="F34" s="17">
        <f>F33*$I$6</f>
        <v>59.329211220290453</v>
      </c>
      <c r="G34" s="17">
        <f>G33*$J$6</f>
        <v>-22.818763705103883</v>
      </c>
      <c r="H34" s="17">
        <f>H33*$K$6</f>
        <v>43.277313096862173</v>
      </c>
      <c r="I34" s="17">
        <f>I33*$L$6</f>
        <v>86.293249027237309</v>
      </c>
      <c r="J34" s="17">
        <f>J33*$M$6</f>
        <v>54.076000000000001</v>
      </c>
      <c r="K34" s="17">
        <f>K33*$N$6</f>
        <v>-73.186000000000007</v>
      </c>
      <c r="L34" s="17">
        <f>L33*$C$6</f>
        <v>103.70268493150678</v>
      </c>
      <c r="M34" s="17">
        <f>M33*$D$6</f>
        <v>-9.5761098143235657</v>
      </c>
      <c r="N34" s="17">
        <f>N33*$E$6</f>
        <v>54.385512953367865</v>
      </c>
      <c r="O34" s="15"/>
      <c r="P34" s="15"/>
      <c r="Q34" s="15"/>
      <c r="R34" s="15"/>
      <c r="S34" s="18">
        <f t="shared" si="7"/>
        <v>35.810527795827547</v>
      </c>
      <c r="T34" s="18">
        <f>AVERAGE(M34:N34,C36:E36)</f>
        <v>74.07070320221419</v>
      </c>
      <c r="U34" s="18">
        <f t="shared" si="9"/>
        <v>30.162660683947252</v>
      </c>
    </row>
    <row r="35" spans="1:21" x14ac:dyDescent="0.2">
      <c r="A35" s="13"/>
      <c r="B35" s="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5"/>
      <c r="P35" s="15"/>
      <c r="Q35" s="15"/>
      <c r="R35" s="15"/>
      <c r="S35" s="15"/>
      <c r="T35" s="15"/>
      <c r="U35" s="15"/>
    </row>
    <row r="36" spans="1:21" x14ac:dyDescent="0.2">
      <c r="A36" s="3" t="s">
        <v>21</v>
      </c>
      <c r="B36" s="20"/>
      <c r="C36" s="19">
        <f>MAX(C27:C33)</f>
        <v>105.12841510653379</v>
      </c>
      <c r="D36" s="19">
        <f>MAX(D27:D33)</f>
        <v>142.25084938875293</v>
      </c>
      <c r="E36" s="19">
        <f t="shared" ref="E36:N36" si="10">MAX(E27:E33)</f>
        <v>78.16484837673994</v>
      </c>
      <c r="F36" s="19">
        <f t="shared" si="10"/>
        <v>75.421619556741646</v>
      </c>
      <c r="G36" s="19">
        <f t="shared" si="10"/>
        <v>186.33493097291</v>
      </c>
      <c r="H36" s="19">
        <f t="shared" si="10"/>
        <v>66.878904432974906</v>
      </c>
      <c r="I36" s="19">
        <f t="shared" si="10"/>
        <v>103.59688399903136</v>
      </c>
      <c r="J36" s="19">
        <f t="shared" si="10"/>
        <v>95.496158210594189</v>
      </c>
      <c r="K36" s="19">
        <f t="shared" si="10"/>
        <v>95.769450473546343</v>
      </c>
      <c r="L36" s="19">
        <f t="shared" si="10"/>
        <v>103.70268493150678</v>
      </c>
      <c r="M36" s="19">
        <f t="shared" si="10"/>
        <v>158.78502151564138</v>
      </c>
      <c r="N36" s="19">
        <f t="shared" si="10"/>
        <v>107.70887335667808</v>
      </c>
      <c r="O36" s="15"/>
      <c r="P36" s="15"/>
      <c r="Q36" s="15"/>
      <c r="R36" s="15"/>
      <c r="S36" s="19">
        <f>MAX(S27:S32)</f>
        <v>102.75424044639078</v>
      </c>
      <c r="T36" s="19">
        <f>MAX(T27:T32)</f>
        <v>87.816825487151988</v>
      </c>
      <c r="U36" s="19">
        <f>MAX(U27:U32)</f>
        <v>108.62582285912005</v>
      </c>
    </row>
    <row r="37" spans="1:21" x14ac:dyDescent="0.2">
      <c r="A37" s="3" t="s">
        <v>22</v>
      </c>
      <c r="B37" s="8"/>
      <c r="C37" s="19">
        <f>AVERAGE(C27:C33)</f>
        <v>-9.8515587340695028</v>
      </c>
      <c r="D37" s="19">
        <f>AVERAGE(D27:D33)</f>
        <v>33.182249978024927</v>
      </c>
      <c r="E37" s="19">
        <f t="shared" ref="E37:N37" si="11">AVERAGE(E27:E33)</f>
        <v>-47.353660856399252</v>
      </c>
      <c r="F37" s="19">
        <f t="shared" si="11"/>
        <v>16.74483269723396</v>
      </c>
      <c r="G37" s="19">
        <f t="shared" si="11"/>
        <v>23.45894953167566</v>
      </c>
      <c r="H37" s="19">
        <f t="shared" si="11"/>
        <v>15.781221565071972</v>
      </c>
      <c r="I37" s="19">
        <f t="shared" si="11"/>
        <v>25.452572906094343</v>
      </c>
      <c r="J37" s="19">
        <f t="shared" si="11"/>
        <v>18.346589833750578</v>
      </c>
      <c r="K37" s="19">
        <f t="shared" si="11"/>
        <v>14.178598829009458</v>
      </c>
      <c r="L37" s="19">
        <f t="shared" si="11"/>
        <v>44.312399413886865</v>
      </c>
      <c r="M37" s="19">
        <f t="shared" si="11"/>
        <v>24.272910563619323</v>
      </c>
      <c r="N37" s="19">
        <f t="shared" si="11"/>
        <v>31.126543355887666</v>
      </c>
      <c r="O37" s="15"/>
      <c r="P37" s="15"/>
      <c r="Q37" s="15"/>
      <c r="R37" s="15"/>
      <c r="S37" s="19">
        <f>AVERAGE(S27:S32)</f>
        <v>20.410772830149217</v>
      </c>
      <c r="T37" s="19">
        <f>AVERAGE(T27:T32)</f>
        <v>11.678704165603657</v>
      </c>
      <c r="U37" s="19">
        <f>AVERAGE(U27:U32)</f>
        <v>13.411244658043543</v>
      </c>
    </row>
    <row r="38" spans="1:21" x14ac:dyDescent="0.2">
      <c r="A38" s="3" t="s">
        <v>23</v>
      </c>
      <c r="B38" s="8"/>
      <c r="C38" s="19">
        <f>MIN(C27:C33)</f>
        <v>-131.79450650374454</v>
      </c>
      <c r="D38" s="19">
        <f>MIN(D27:D33)</f>
        <v>-163.37099092480554</v>
      </c>
      <c r="E38" s="19">
        <f t="shared" ref="E38:N38" si="12">MIN(E27:E33)</f>
        <v>-237.35605626598453</v>
      </c>
      <c r="F38" s="19">
        <f t="shared" si="12"/>
        <v>-45.192071428571438</v>
      </c>
      <c r="G38" s="19">
        <f t="shared" si="12"/>
        <v>-54.438404447533017</v>
      </c>
      <c r="H38" s="19">
        <f t="shared" si="12"/>
        <v>-29.67955215686273</v>
      </c>
      <c r="I38" s="19">
        <f t="shared" si="12"/>
        <v>-76.85290436746989</v>
      </c>
      <c r="J38" s="19">
        <f t="shared" si="12"/>
        <v>-44.882830336200207</v>
      </c>
      <c r="K38" s="19">
        <f t="shared" si="12"/>
        <v>-73.186000000000007</v>
      </c>
      <c r="L38" s="19">
        <f t="shared" si="12"/>
        <v>-66.812685920577721</v>
      </c>
      <c r="M38" s="19">
        <f t="shared" si="12"/>
        <v>-15.010106635071068</v>
      </c>
      <c r="N38" s="19">
        <f t="shared" si="12"/>
        <v>-42.297881411764614</v>
      </c>
      <c r="O38" s="15"/>
      <c r="P38" s="15"/>
      <c r="Q38" s="15"/>
      <c r="R38" s="15"/>
      <c r="S38" s="19">
        <f>MIN(S27:S32)</f>
        <v>-54.029028660816998</v>
      </c>
      <c r="T38" s="19">
        <f>MIN(T27:T32)</f>
        <v>-69.454650922154585</v>
      </c>
      <c r="U38" s="19">
        <f>MIN(U27:U32)</f>
        <v>-50.920527219188877</v>
      </c>
    </row>
    <row r="39" spans="1:21" x14ac:dyDescent="0.2">
      <c r="A39" s="13"/>
      <c r="B39" s="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21" x14ac:dyDescent="0.2">
      <c r="A40" s="13" t="s">
        <v>33</v>
      </c>
      <c r="B40" s="8">
        <v>1992</v>
      </c>
      <c r="C40" s="14" t="e">
        <v>#REF!</v>
      </c>
      <c r="D40" s="14" t="e">
        <v>#REF!</v>
      </c>
      <c r="E40" s="14" t="e">
        <v>#REF!</v>
      </c>
      <c r="F40" s="14" t="e">
        <v>#REF!</v>
      </c>
      <c r="G40" s="14" t="e">
        <v>#REF!</v>
      </c>
      <c r="H40" s="14" t="e">
        <v>#REF!</v>
      </c>
      <c r="I40" s="14" t="e">
        <v>#REF!</v>
      </c>
      <c r="J40" s="14" t="e">
        <v>#REF!</v>
      </c>
      <c r="K40" s="14" t="e">
        <v>#REF!</v>
      </c>
      <c r="L40" s="14" t="e">
        <v>#REF!</v>
      </c>
      <c r="M40" s="14" t="e">
        <v>#REF!</v>
      </c>
      <c r="N40" s="14" t="e">
        <v>#REF!</v>
      </c>
      <c r="O40" s="15"/>
      <c r="P40" s="15"/>
      <c r="Q40" s="15"/>
      <c r="R40" s="15"/>
      <c r="S40" s="16" t="e">
        <f t="shared" ref="S40:S46" si="13">AVERAGE(F40:L40)</f>
        <v>#REF!</v>
      </c>
      <c r="T40" s="16" t="e">
        <f t="shared" ref="T40:T45" si="14">AVERAGE(M40:N40,C41:E41)</f>
        <v>#REF!</v>
      </c>
      <c r="U40" s="16" t="e">
        <f t="shared" ref="U40:U46" si="15">AVERAGE(C40:N40)</f>
        <v>#REF!</v>
      </c>
    </row>
    <row r="41" spans="1:21" x14ac:dyDescent="0.2">
      <c r="A41" s="13"/>
      <c r="B41" s="8">
        <v>1993</v>
      </c>
      <c r="C41" s="14" t="e">
        <v>#REF!</v>
      </c>
      <c r="D41" s="14" t="e">
        <v>#REF!</v>
      </c>
      <c r="E41" s="14" t="e">
        <v>#REF!</v>
      </c>
      <c r="F41" s="14" t="e">
        <v>#REF!</v>
      </c>
      <c r="G41" s="14" t="e">
        <v>#REF!</v>
      </c>
      <c r="H41" s="14" t="e">
        <v>#REF!</v>
      </c>
      <c r="I41" s="14" t="e">
        <v>#REF!</v>
      </c>
      <c r="J41" s="14" t="e">
        <v>#REF!</v>
      </c>
      <c r="K41" s="14" t="e">
        <v>#REF!</v>
      </c>
      <c r="L41" s="14" t="e">
        <v>#REF!</v>
      </c>
      <c r="M41" s="14" t="e">
        <v>#REF!</v>
      </c>
      <c r="N41" s="14" t="e">
        <v>#REF!</v>
      </c>
      <c r="O41" s="15"/>
      <c r="P41" s="15"/>
      <c r="Q41" s="15"/>
      <c r="R41" s="15"/>
      <c r="S41" s="16" t="e">
        <f t="shared" si="13"/>
        <v>#REF!</v>
      </c>
      <c r="T41" s="16" t="e">
        <f t="shared" si="14"/>
        <v>#REF!</v>
      </c>
      <c r="U41" s="16" t="e">
        <f t="shared" si="15"/>
        <v>#REF!</v>
      </c>
    </row>
    <row r="42" spans="1:21" x14ac:dyDescent="0.2">
      <c r="A42" s="13"/>
      <c r="B42" s="8">
        <v>1994</v>
      </c>
      <c r="C42" s="14" t="e">
        <v>#REF!</v>
      </c>
      <c r="D42" s="14" t="e">
        <v>#REF!</v>
      </c>
      <c r="E42" s="14" t="e">
        <v>#REF!</v>
      </c>
      <c r="F42" s="14" t="e">
        <v>#REF!</v>
      </c>
      <c r="G42" s="14" t="e">
        <v>#REF!</v>
      </c>
      <c r="H42" s="14" t="e">
        <v>#REF!</v>
      </c>
      <c r="I42" s="14" t="e">
        <v>#REF!</v>
      </c>
      <c r="J42" s="14" t="e">
        <v>#REF!</v>
      </c>
      <c r="K42" s="14" t="e">
        <v>#REF!</v>
      </c>
      <c r="L42" s="14" t="e">
        <v>#REF!</v>
      </c>
      <c r="M42" s="14" t="e">
        <v>#REF!</v>
      </c>
      <c r="N42" s="14" t="e">
        <v>#REF!</v>
      </c>
      <c r="O42" s="15"/>
      <c r="P42" s="15"/>
      <c r="Q42" s="15"/>
      <c r="R42" s="15"/>
      <c r="S42" s="16" t="e">
        <f t="shared" si="13"/>
        <v>#REF!</v>
      </c>
      <c r="T42" s="16" t="e">
        <f t="shared" si="14"/>
        <v>#REF!</v>
      </c>
      <c r="U42" s="16" t="e">
        <f t="shared" si="15"/>
        <v>#REF!</v>
      </c>
    </row>
    <row r="43" spans="1:21" x14ac:dyDescent="0.2">
      <c r="A43" s="13"/>
      <c r="B43" s="8">
        <v>1995</v>
      </c>
      <c r="C43" s="14" t="e">
        <v>#REF!</v>
      </c>
      <c r="D43" s="14" t="e">
        <v>#REF!</v>
      </c>
      <c r="E43" s="14" t="e">
        <v>#REF!</v>
      </c>
      <c r="F43" s="14" t="e">
        <v>#REF!</v>
      </c>
      <c r="G43" s="14" t="e">
        <v>#REF!</v>
      </c>
      <c r="H43" s="14" t="e">
        <v>#REF!</v>
      </c>
      <c r="I43" s="14" t="e">
        <v>#REF!</v>
      </c>
      <c r="J43" s="14" t="e">
        <v>#REF!</v>
      </c>
      <c r="K43" s="14" t="e">
        <v>#REF!</v>
      </c>
      <c r="L43" s="14" t="e">
        <v>#REF!</v>
      </c>
      <c r="M43" s="14" t="e">
        <v>#REF!</v>
      </c>
      <c r="N43" s="14" t="e">
        <v>#REF!</v>
      </c>
      <c r="O43" s="15"/>
      <c r="P43" s="15"/>
      <c r="Q43" s="15"/>
      <c r="R43" s="15"/>
      <c r="S43" s="16" t="e">
        <f t="shared" si="13"/>
        <v>#REF!</v>
      </c>
      <c r="T43" s="16" t="e">
        <f t="shared" si="14"/>
        <v>#REF!</v>
      </c>
      <c r="U43" s="16" t="e">
        <f t="shared" si="15"/>
        <v>#REF!</v>
      </c>
    </row>
    <row r="44" spans="1:21" x14ac:dyDescent="0.2">
      <c r="A44" s="13"/>
      <c r="B44" s="8">
        <v>1996</v>
      </c>
      <c r="C44" s="14" t="e">
        <v>#REF!</v>
      </c>
      <c r="D44" s="14" t="e">
        <v>#REF!</v>
      </c>
      <c r="E44" s="14" t="e">
        <v>#REF!</v>
      </c>
      <c r="F44" s="14" t="e">
        <v>#REF!</v>
      </c>
      <c r="G44" s="14" t="e">
        <v>#REF!</v>
      </c>
      <c r="H44" s="14" t="e">
        <v>#REF!</v>
      </c>
      <c r="I44" s="14" t="e">
        <v>#REF!</v>
      </c>
      <c r="J44" s="14" t="e">
        <v>#REF!</v>
      </c>
      <c r="K44" s="14" t="e">
        <v>#REF!</v>
      </c>
      <c r="L44" s="14" t="e">
        <v>#REF!</v>
      </c>
      <c r="M44" s="14" t="e">
        <v>#REF!</v>
      </c>
      <c r="N44" s="14" t="e">
        <v>#REF!</v>
      </c>
      <c r="O44" s="15"/>
      <c r="P44" s="15"/>
      <c r="Q44" s="15"/>
      <c r="R44" s="15"/>
      <c r="S44" s="16" t="e">
        <f t="shared" si="13"/>
        <v>#REF!</v>
      </c>
      <c r="T44" s="16" t="e">
        <f t="shared" si="14"/>
        <v>#REF!</v>
      </c>
      <c r="U44" s="16" t="e">
        <f t="shared" si="15"/>
        <v>#REF!</v>
      </c>
    </row>
    <row r="45" spans="1:21" x14ac:dyDescent="0.2">
      <c r="A45" s="13"/>
      <c r="B45" s="8">
        <v>1997</v>
      </c>
      <c r="C45" s="14" t="e">
        <v>#REF!</v>
      </c>
      <c r="D45" s="14" t="e">
        <v>#REF!</v>
      </c>
      <c r="E45" s="14" t="e">
        <v>#REF!</v>
      </c>
      <c r="F45" s="14" t="e">
        <v>#REF!</v>
      </c>
      <c r="G45" s="14" t="e">
        <v>#REF!</v>
      </c>
      <c r="H45" s="14" t="e">
        <v>#REF!</v>
      </c>
      <c r="I45" s="14" t="e">
        <v>#REF!</v>
      </c>
      <c r="J45" s="14" t="e">
        <v>#REF!</v>
      </c>
      <c r="K45" s="14" t="e">
        <v>#REF!</v>
      </c>
      <c r="L45" s="14" t="e">
        <v>#REF!</v>
      </c>
      <c r="M45" s="14" t="e">
        <v>#REF!</v>
      </c>
      <c r="N45" s="14" t="e">
        <v>#REF!</v>
      </c>
      <c r="O45" s="15"/>
      <c r="P45" s="15"/>
      <c r="Q45" s="15"/>
      <c r="R45" s="15"/>
      <c r="S45" s="16" t="e">
        <f t="shared" si="13"/>
        <v>#REF!</v>
      </c>
      <c r="T45" s="16" t="e">
        <f t="shared" si="14"/>
        <v>#REF!</v>
      </c>
      <c r="U45" s="16" t="e">
        <f t="shared" si="15"/>
        <v>#REF!</v>
      </c>
    </row>
    <row r="46" spans="1:21" x14ac:dyDescent="0.2">
      <c r="A46" s="13"/>
      <c r="B46" s="8">
        <v>1998</v>
      </c>
      <c r="C46" s="14" t="e">
        <v>#REF!</v>
      </c>
      <c r="D46" s="14" t="e">
        <v>#REF!</v>
      </c>
      <c r="E46" s="14" t="e">
        <v>#REF!</v>
      </c>
      <c r="F46" s="17" t="e">
        <f t="shared" ref="F46:N47" ca="1" si="16">F45*PROESC</f>
        <v>#REF!</v>
      </c>
      <c r="G46" s="17" t="e">
        <f t="shared" ca="1" si="16"/>
        <v>#REF!</v>
      </c>
      <c r="H46" s="17" t="e">
        <f t="shared" ca="1" si="16"/>
        <v>#REF!</v>
      </c>
      <c r="I46" s="17" t="e">
        <f t="shared" ca="1" si="16"/>
        <v>#REF!</v>
      </c>
      <c r="J46" s="17" t="e">
        <f t="shared" ca="1" si="16"/>
        <v>#REF!</v>
      </c>
      <c r="K46" s="17" t="e">
        <f t="shared" ca="1" si="16"/>
        <v>#REF!</v>
      </c>
      <c r="L46" s="17" t="e">
        <f t="shared" ca="1" si="16"/>
        <v>#REF!</v>
      </c>
      <c r="M46" s="17" t="e">
        <f t="shared" ca="1" si="16"/>
        <v>#REF!</v>
      </c>
      <c r="N46" s="17" t="e">
        <f t="shared" ca="1" si="16"/>
        <v>#REF!</v>
      </c>
      <c r="O46" s="15"/>
      <c r="P46" s="15"/>
      <c r="Q46" s="15"/>
      <c r="R46" s="15"/>
      <c r="S46" s="18" t="e">
        <f t="shared" ca="1" si="13"/>
        <v>#REF!</v>
      </c>
      <c r="T46" s="18" t="e">
        <f ca="1">AVERAGE(M46:N46,C48:E48)</f>
        <v>#REF!</v>
      </c>
      <c r="U46" s="18" t="e">
        <f t="shared" ca="1" si="15"/>
        <v>#REF!</v>
      </c>
    </row>
    <row r="47" spans="1:21" x14ac:dyDescent="0.2">
      <c r="A47" s="13"/>
      <c r="B47" s="8">
        <v>1999</v>
      </c>
      <c r="C47" s="17" t="e">
        <f ca="1">C46*PROESC</f>
        <v>#REF!</v>
      </c>
      <c r="D47" s="17" t="e">
        <f ca="1">D46*PROESC</f>
        <v>#REF!</v>
      </c>
      <c r="E47" s="17" t="e">
        <f ca="1">E46*PROESC</f>
        <v>#REF!</v>
      </c>
      <c r="F47" s="17" t="e">
        <f t="shared" ca="1" si="16"/>
        <v>#REF!</v>
      </c>
      <c r="G47" s="17" t="e">
        <f t="shared" ca="1" si="16"/>
        <v>#REF!</v>
      </c>
      <c r="H47" s="17" t="e">
        <f t="shared" ca="1" si="16"/>
        <v>#REF!</v>
      </c>
      <c r="I47" s="17" t="e">
        <f t="shared" ca="1" si="16"/>
        <v>#REF!</v>
      </c>
      <c r="J47" s="17" t="e">
        <f t="shared" ca="1" si="16"/>
        <v>#REF!</v>
      </c>
      <c r="K47" s="17" t="e">
        <f t="shared" ca="1" si="16"/>
        <v>#REF!</v>
      </c>
      <c r="L47" s="17" t="e">
        <f t="shared" ca="1" si="16"/>
        <v>#REF!</v>
      </c>
      <c r="M47" s="17" t="e">
        <f t="shared" ca="1" si="16"/>
        <v>#REF!</v>
      </c>
      <c r="N47" s="17" t="e">
        <f t="shared" ca="1" si="16"/>
        <v>#REF!</v>
      </c>
      <c r="O47" s="15"/>
      <c r="P47" s="15"/>
      <c r="Q47" s="15"/>
      <c r="R47" s="15"/>
      <c r="S47" s="18"/>
      <c r="T47" s="18"/>
      <c r="U47" s="18"/>
    </row>
    <row r="48" spans="1:21" x14ac:dyDescent="0.2">
      <c r="A48" s="13"/>
      <c r="B48" s="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5"/>
      <c r="P48" s="15"/>
      <c r="Q48" s="15"/>
      <c r="R48" s="15"/>
      <c r="S48" s="15"/>
      <c r="T48" s="15"/>
      <c r="U48" s="15"/>
    </row>
    <row r="49" spans="1:21" x14ac:dyDescent="0.2">
      <c r="A49" s="3" t="s">
        <v>21</v>
      </c>
      <c r="B49" s="20"/>
      <c r="C49" s="19" t="e">
        <f>MAX(C40:C46)</f>
        <v>#REF!</v>
      </c>
      <c r="D49" s="19" t="e">
        <f>MAX(D40:D46)</f>
        <v>#REF!</v>
      </c>
      <c r="E49" s="19" t="e">
        <f>MAX(E40:E46)</f>
        <v>#REF!</v>
      </c>
      <c r="F49" s="19" t="e">
        <f t="shared" ref="F49:N49" si="17">MAX(F40:F45)</f>
        <v>#REF!</v>
      </c>
      <c r="G49" s="19" t="e">
        <f t="shared" si="17"/>
        <v>#REF!</v>
      </c>
      <c r="H49" s="19" t="e">
        <f t="shared" si="17"/>
        <v>#REF!</v>
      </c>
      <c r="I49" s="19" t="e">
        <f t="shared" si="17"/>
        <v>#REF!</v>
      </c>
      <c r="J49" s="19" t="e">
        <f t="shared" si="17"/>
        <v>#REF!</v>
      </c>
      <c r="K49" s="19" t="e">
        <f t="shared" si="17"/>
        <v>#REF!</v>
      </c>
      <c r="L49" s="19" t="e">
        <f t="shared" si="17"/>
        <v>#REF!</v>
      </c>
      <c r="M49" s="19" t="e">
        <f t="shared" si="17"/>
        <v>#REF!</v>
      </c>
      <c r="N49" s="19" t="e">
        <f t="shared" si="17"/>
        <v>#REF!</v>
      </c>
      <c r="O49" s="15"/>
      <c r="P49" s="15"/>
      <c r="Q49" s="15"/>
      <c r="R49" s="15"/>
      <c r="S49" s="19" t="e">
        <f>MAX(S40:S45)</f>
        <v>#REF!</v>
      </c>
      <c r="T49" s="19" t="e">
        <f>MAX(T40:T45)</f>
        <v>#REF!</v>
      </c>
      <c r="U49" s="19" t="e">
        <f>MAX(U40:U45)</f>
        <v>#REF!</v>
      </c>
    </row>
    <row r="50" spans="1:21" x14ac:dyDescent="0.2">
      <c r="A50" s="3" t="s">
        <v>22</v>
      </c>
      <c r="B50" s="8"/>
      <c r="C50" s="19" t="e">
        <f>AVERAGE(C40:C46)</f>
        <v>#REF!</v>
      </c>
      <c r="D50" s="19" t="e">
        <f>AVERAGE(D40:D46)</f>
        <v>#REF!</v>
      </c>
      <c r="E50" s="19" t="e">
        <f>AVERAGE(E40:E46)</f>
        <v>#REF!</v>
      </c>
      <c r="F50" s="19" t="e">
        <f t="shared" ref="F50:N50" si="18">AVERAGE(F40:F45)</f>
        <v>#REF!</v>
      </c>
      <c r="G50" s="19" t="e">
        <f t="shared" si="18"/>
        <v>#REF!</v>
      </c>
      <c r="H50" s="19" t="e">
        <f t="shared" si="18"/>
        <v>#REF!</v>
      </c>
      <c r="I50" s="19" t="e">
        <f t="shared" si="18"/>
        <v>#REF!</v>
      </c>
      <c r="J50" s="19" t="e">
        <f t="shared" si="18"/>
        <v>#REF!</v>
      </c>
      <c r="K50" s="19" t="e">
        <f t="shared" si="18"/>
        <v>#REF!</v>
      </c>
      <c r="L50" s="19" t="e">
        <f t="shared" si="18"/>
        <v>#REF!</v>
      </c>
      <c r="M50" s="19" t="e">
        <f t="shared" si="18"/>
        <v>#REF!</v>
      </c>
      <c r="N50" s="19" t="e">
        <f t="shared" si="18"/>
        <v>#REF!</v>
      </c>
      <c r="O50" s="15"/>
      <c r="P50" s="15"/>
      <c r="Q50" s="15"/>
      <c r="R50" s="15"/>
      <c r="S50" s="19" t="e">
        <f>AVERAGE(S40:S45)</f>
        <v>#REF!</v>
      </c>
      <c r="T50" s="19" t="e">
        <f>AVERAGE(T40:T45)</f>
        <v>#REF!</v>
      </c>
      <c r="U50" s="19" t="e">
        <f>AVERAGE(U40:U45)</f>
        <v>#REF!</v>
      </c>
    </row>
    <row r="51" spans="1:21" x14ac:dyDescent="0.2">
      <c r="A51" s="3" t="s">
        <v>23</v>
      </c>
      <c r="B51" s="8"/>
      <c r="C51" s="19" t="e">
        <f>MIN(C40:C46)</f>
        <v>#REF!</v>
      </c>
      <c r="D51" s="19" t="e">
        <f>MIN(D40:D46)</f>
        <v>#REF!</v>
      </c>
      <c r="E51" s="19" t="e">
        <f>MIN(E40:E46)</f>
        <v>#REF!</v>
      </c>
      <c r="F51" s="19" t="e">
        <f t="shared" ref="F51:N51" si="19">MIN(F40:F45)</f>
        <v>#REF!</v>
      </c>
      <c r="G51" s="19" t="e">
        <f t="shared" si="19"/>
        <v>#REF!</v>
      </c>
      <c r="H51" s="19" t="e">
        <f t="shared" si="19"/>
        <v>#REF!</v>
      </c>
      <c r="I51" s="19" t="e">
        <f t="shared" si="19"/>
        <v>#REF!</v>
      </c>
      <c r="J51" s="19" t="e">
        <f t="shared" si="19"/>
        <v>#REF!</v>
      </c>
      <c r="K51" s="19" t="e">
        <f t="shared" si="19"/>
        <v>#REF!</v>
      </c>
      <c r="L51" s="19" t="e">
        <f t="shared" si="19"/>
        <v>#REF!</v>
      </c>
      <c r="M51" s="19" t="e">
        <f t="shared" si="19"/>
        <v>#REF!</v>
      </c>
      <c r="N51" s="19" t="e">
        <f t="shared" si="19"/>
        <v>#REF!</v>
      </c>
      <c r="O51" s="15"/>
      <c r="P51" s="15"/>
      <c r="Q51" s="15"/>
      <c r="R51" s="15"/>
      <c r="S51" s="19" t="e">
        <f>MIN(S40:S45)</f>
        <v>#REF!</v>
      </c>
      <c r="T51" s="19" t="e">
        <f>MIN(T40:T45)</f>
        <v>#REF!</v>
      </c>
      <c r="U51" s="19" t="e">
        <f>MIN(U40:U45)</f>
        <v>#REF!</v>
      </c>
    </row>
    <row r="52" spans="1:21" x14ac:dyDescent="0.2">
      <c r="A52" s="13"/>
      <c r="B52" s="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1:21" x14ac:dyDescent="0.2">
      <c r="A53" s="13"/>
      <c r="B53" s="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 spans="1:21" x14ac:dyDescent="0.2">
      <c r="A54" s="13" t="s">
        <v>34</v>
      </c>
      <c r="B54" s="8">
        <v>1992</v>
      </c>
      <c r="C54" s="14">
        <v>1937.4469999999999</v>
      </c>
      <c r="D54" s="14">
        <v>1554.5419999999999</v>
      </c>
      <c r="E54" s="14">
        <v>1257.915</v>
      </c>
      <c r="F54" s="14">
        <v>1276.674</v>
      </c>
      <c r="G54" s="14">
        <v>1547.527</v>
      </c>
      <c r="H54" s="14">
        <v>1865.26</v>
      </c>
      <c r="I54" s="14">
        <v>2164.6509999999998</v>
      </c>
      <c r="J54" s="14">
        <v>2460.3409999999999</v>
      </c>
      <c r="K54" s="14">
        <v>2745.1959999999999</v>
      </c>
      <c r="L54" s="14">
        <v>2926.971</v>
      </c>
      <c r="M54" s="14">
        <v>2753.4960000000001</v>
      </c>
      <c r="N54" s="14">
        <v>2274.636</v>
      </c>
      <c r="O54" s="15"/>
      <c r="P54" s="15"/>
      <c r="Q54" s="15"/>
      <c r="R54" s="15"/>
      <c r="S54" s="16">
        <f t="shared" ref="S54:S61" si="20">AVERAGE(F54:L54)</f>
        <v>2140.9457142857141</v>
      </c>
      <c r="T54" s="16">
        <f t="shared" ref="T54:T59" si="21">AVERAGE(M54:N54,C55:E55)</f>
        <v>1755.4533999999999</v>
      </c>
      <c r="U54" s="16">
        <f t="shared" ref="U54:U61" si="22">AVERAGE(C54:N54)</f>
        <v>2063.7213333333334</v>
      </c>
    </row>
    <row r="55" spans="1:21" x14ac:dyDescent="0.2">
      <c r="A55" s="13" t="s">
        <v>218</v>
      </c>
      <c r="B55" s="8">
        <v>1993</v>
      </c>
      <c r="C55" s="14">
        <v>1718.28</v>
      </c>
      <c r="D55" s="14">
        <v>1167.0170000000001</v>
      </c>
      <c r="E55" s="14">
        <v>863.83799999999997</v>
      </c>
      <c r="F55" s="14">
        <v>975.49699999999996</v>
      </c>
      <c r="G55" s="14">
        <v>1407.509</v>
      </c>
      <c r="H55" s="14">
        <v>1781.136</v>
      </c>
      <c r="I55" s="14">
        <v>2131.1329999999998</v>
      </c>
      <c r="J55" s="14">
        <v>2452.3510000000001</v>
      </c>
      <c r="K55" s="14">
        <v>2805.9929999999999</v>
      </c>
      <c r="L55" s="14">
        <v>2959.5160000000001</v>
      </c>
      <c r="M55" s="14">
        <v>2755.0590000000002</v>
      </c>
      <c r="N55" s="14">
        <v>2314.0450000000001</v>
      </c>
      <c r="O55" s="15"/>
      <c r="P55" s="15"/>
      <c r="Q55" s="15"/>
      <c r="R55" s="15"/>
      <c r="S55" s="16">
        <f t="shared" si="20"/>
        <v>2073.3049999999998</v>
      </c>
      <c r="T55" s="16">
        <f t="shared" si="21"/>
        <v>1713.7344000000001</v>
      </c>
      <c r="U55" s="16">
        <f t="shared" si="22"/>
        <v>1944.2811666666669</v>
      </c>
    </row>
    <row r="56" spans="1:21" x14ac:dyDescent="0.2">
      <c r="A56" s="13" t="s">
        <v>219</v>
      </c>
      <c r="B56" s="8">
        <v>1994</v>
      </c>
      <c r="C56" s="14">
        <v>1556.3420000000001</v>
      </c>
      <c r="D56" s="14">
        <v>1038.96</v>
      </c>
      <c r="E56" s="14">
        <v>904.26599999999996</v>
      </c>
      <c r="F56" s="14">
        <v>1122.1079999999999</v>
      </c>
      <c r="G56" s="14">
        <v>1524.682</v>
      </c>
      <c r="H56" s="14">
        <v>1868.5070000000001</v>
      </c>
      <c r="I56" s="14">
        <v>2252.7930000000001</v>
      </c>
      <c r="J56" s="14">
        <v>2595.4499999999998</v>
      </c>
      <c r="K56" s="14">
        <v>2919.5349999999999</v>
      </c>
      <c r="L56" s="14">
        <v>3089.7370000000001</v>
      </c>
      <c r="M56" s="14">
        <v>2990.6170000000002</v>
      </c>
      <c r="N56" s="14">
        <v>2601.538</v>
      </c>
      <c r="O56" s="15"/>
      <c r="P56" s="15"/>
      <c r="Q56" s="15"/>
      <c r="R56" s="15"/>
      <c r="S56" s="16">
        <f t="shared" si="20"/>
        <v>2196.1160000000004</v>
      </c>
      <c r="T56" s="16">
        <f t="shared" si="21"/>
        <v>2104.1052000000004</v>
      </c>
      <c r="U56" s="16">
        <f t="shared" si="22"/>
        <v>2038.7112500000003</v>
      </c>
    </row>
    <row r="57" spans="1:21" x14ac:dyDescent="0.2">
      <c r="A57" s="13"/>
      <c r="B57" s="8">
        <v>1995</v>
      </c>
      <c r="C57" s="14">
        <v>2036.855</v>
      </c>
      <c r="D57" s="14">
        <v>1565.5029999999999</v>
      </c>
      <c r="E57" s="14">
        <v>1326.0129999999999</v>
      </c>
      <c r="F57" s="14">
        <v>1339.8050000000001</v>
      </c>
      <c r="G57" s="14">
        <v>1702.9449999999999</v>
      </c>
      <c r="H57" s="14">
        <v>2010.7650000000001</v>
      </c>
      <c r="I57" s="14">
        <v>2301.5509999999999</v>
      </c>
      <c r="J57" s="14">
        <v>2499.52</v>
      </c>
      <c r="K57" s="14">
        <v>2790.2130000000002</v>
      </c>
      <c r="L57" s="14">
        <v>2951.5889999999999</v>
      </c>
      <c r="M57" s="14">
        <v>2723.1410000000001</v>
      </c>
      <c r="N57" s="14">
        <v>2149.6039999999998</v>
      </c>
      <c r="O57" s="15"/>
      <c r="P57" s="15"/>
      <c r="Q57" s="15"/>
      <c r="R57" s="15"/>
      <c r="S57" s="16">
        <f t="shared" si="20"/>
        <v>2228.0554285714288</v>
      </c>
      <c r="T57" s="16">
        <f t="shared" si="21"/>
        <v>1644.3166999999999</v>
      </c>
      <c r="U57" s="16">
        <f t="shared" si="22"/>
        <v>2116.4586666666669</v>
      </c>
    </row>
    <row r="58" spans="1:21" x14ac:dyDescent="0.2">
      <c r="A58" s="13"/>
      <c r="B58" s="8">
        <v>1996</v>
      </c>
      <c r="C58" s="14">
        <v>1480.5530000000001</v>
      </c>
      <c r="D58" s="14">
        <v>1116.2795000000001</v>
      </c>
      <c r="E58" s="14">
        <v>752.00599999999997</v>
      </c>
      <c r="F58" s="14">
        <v>843.13699999999994</v>
      </c>
      <c r="G58" s="14">
        <v>1145.9960000000001</v>
      </c>
      <c r="H58" s="14">
        <v>1498.97</v>
      </c>
      <c r="I58" s="14">
        <v>1877.5239999999999</v>
      </c>
      <c r="J58" s="14">
        <v>2235.8440000000001</v>
      </c>
      <c r="K58" s="14">
        <v>2595.413</v>
      </c>
      <c r="L58" s="14">
        <v>2799.5810000000001</v>
      </c>
      <c r="M58" s="14">
        <v>2548.1880000000001</v>
      </c>
      <c r="N58" s="14">
        <v>2170.2060000000001</v>
      </c>
      <c r="O58" s="15"/>
      <c r="P58" s="15"/>
      <c r="Q58" s="15"/>
      <c r="R58" s="15"/>
      <c r="S58" s="16">
        <f t="shared" si="20"/>
        <v>1856.6378571428572</v>
      </c>
      <c r="T58" s="16">
        <f t="shared" si="21"/>
        <v>1670.8486</v>
      </c>
      <c r="U58" s="16">
        <f t="shared" si="22"/>
        <v>1755.3081250000002</v>
      </c>
    </row>
    <row r="59" spans="1:21" x14ac:dyDescent="0.2">
      <c r="A59" s="13"/>
      <c r="B59" s="8">
        <v>1997</v>
      </c>
      <c r="C59" s="14">
        <v>1496.693</v>
      </c>
      <c r="D59" s="14">
        <v>1154.444</v>
      </c>
      <c r="E59" s="14">
        <v>984.71199999999999</v>
      </c>
      <c r="F59" s="14">
        <v>1050.931</v>
      </c>
      <c r="G59" s="14">
        <v>1327.2539999999999</v>
      </c>
      <c r="H59" s="14">
        <v>1725.51</v>
      </c>
      <c r="I59" s="14">
        <v>2018.0060000000001</v>
      </c>
      <c r="J59" s="14">
        <v>2334.1039999999998</v>
      </c>
      <c r="K59" s="14">
        <v>2667.0479999999998</v>
      </c>
      <c r="L59" s="14">
        <v>2965.0309999999999</v>
      </c>
      <c r="M59" s="14">
        <v>2698.3989999999999</v>
      </c>
      <c r="N59" s="14">
        <v>2170.2860000000001</v>
      </c>
      <c r="O59" s="15"/>
      <c r="P59" s="15"/>
      <c r="Q59" s="15"/>
      <c r="R59" s="15"/>
      <c r="S59" s="16">
        <f t="shared" si="20"/>
        <v>2012.5548571428569</v>
      </c>
      <c r="T59" s="16">
        <f t="shared" si="21"/>
        <v>1837.0227999999995</v>
      </c>
      <c r="U59" s="16">
        <f t="shared" si="22"/>
        <v>1882.7014999999999</v>
      </c>
    </row>
    <row r="60" spans="1:21" x14ac:dyDescent="0.2">
      <c r="A60" s="13"/>
      <c r="B60" s="8">
        <v>1998</v>
      </c>
      <c r="C60" s="14">
        <v>1714.48</v>
      </c>
      <c r="D60" s="14">
        <v>1418.1189999999999</v>
      </c>
      <c r="E60" s="14">
        <v>1183.83</v>
      </c>
      <c r="F60" s="14">
        <v>1382.2139999999999</v>
      </c>
      <c r="G60" s="14">
        <v>1775.3720000000001</v>
      </c>
      <c r="H60" s="14">
        <v>2098.2649999999999</v>
      </c>
      <c r="I60" s="14">
        <v>2415.529</v>
      </c>
      <c r="J60" s="14">
        <v>2694.953</v>
      </c>
      <c r="K60" s="14">
        <v>2946.1529999999998</v>
      </c>
      <c r="L60" s="14">
        <v>3172.4940000000001</v>
      </c>
      <c r="M60" s="14">
        <v>3077.0104213522482</v>
      </c>
      <c r="N60" s="14">
        <v>2803.009742699066</v>
      </c>
      <c r="O60" s="15"/>
      <c r="P60" s="15"/>
      <c r="Q60" s="15"/>
      <c r="R60" s="15"/>
      <c r="S60" s="18">
        <f t="shared" si="20"/>
        <v>2354.997142857143</v>
      </c>
      <c r="T60" s="18">
        <f>AVERAGE(M60:N60,C62:E62)</f>
        <v>2940.0100820256571</v>
      </c>
      <c r="U60" s="18">
        <f t="shared" si="22"/>
        <v>2223.4524303376097</v>
      </c>
    </row>
    <row r="61" spans="1:21" x14ac:dyDescent="0.2">
      <c r="A61" s="13"/>
      <c r="B61" s="8">
        <v>1999</v>
      </c>
      <c r="C61" s="14">
        <v>2095.0070855993208</v>
      </c>
      <c r="D61" s="14">
        <v>1745.0066139928726</v>
      </c>
      <c r="E61" s="14">
        <v>1460.0059813500759</v>
      </c>
      <c r="F61" s="14">
        <v>1569.0065104695057</v>
      </c>
      <c r="G61" s="42">
        <f t="shared" ref="G61:N61" si="23">F61+G74</f>
        <v>1982.5649685223809</v>
      </c>
      <c r="H61" s="42">
        <f t="shared" si="23"/>
        <v>2326.7329940740192</v>
      </c>
      <c r="I61" s="42">
        <f t="shared" si="23"/>
        <v>2530.9424394635798</v>
      </c>
      <c r="J61" s="42">
        <f t="shared" si="23"/>
        <v>2697.8770961580321</v>
      </c>
      <c r="K61" s="42">
        <f t="shared" si="23"/>
        <v>2914.3090061562475</v>
      </c>
      <c r="L61" s="42">
        <f t="shared" si="23"/>
        <v>3153.9462874861415</v>
      </c>
      <c r="M61" s="42">
        <f t="shared" si="23"/>
        <v>3032.5362065022368</v>
      </c>
      <c r="N61" s="42">
        <f t="shared" si="23"/>
        <v>2746.5982226018741</v>
      </c>
      <c r="O61" s="15"/>
      <c r="P61" s="15"/>
      <c r="Q61" s="15"/>
      <c r="R61" s="15"/>
      <c r="S61" s="18">
        <f t="shared" si="20"/>
        <v>2453.6256146185578</v>
      </c>
      <c r="T61" s="18">
        <f>AVERAGE(M61:N61,C63:E63)</f>
        <v>2141.5010858208225</v>
      </c>
      <c r="U61" s="18">
        <f t="shared" si="22"/>
        <v>2354.5444510313578</v>
      </c>
    </row>
    <row r="62" spans="1:21" x14ac:dyDescent="0.2">
      <c r="A62" s="13"/>
      <c r="B62" s="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5"/>
      <c r="P62" s="15"/>
      <c r="Q62" s="15"/>
      <c r="R62" s="15"/>
      <c r="S62" s="15"/>
      <c r="T62" s="15"/>
      <c r="U62" s="15"/>
    </row>
    <row r="63" spans="1:21" x14ac:dyDescent="0.2">
      <c r="A63" s="3" t="s">
        <v>21</v>
      </c>
      <c r="B63" s="20"/>
      <c r="C63" s="19">
        <f>MAX(C54:C60)</f>
        <v>2036.855</v>
      </c>
      <c r="D63" s="19">
        <f>MAX(D54:D60)</f>
        <v>1565.5029999999999</v>
      </c>
      <c r="E63" s="19">
        <f t="shared" ref="E63:N63" si="24">MAX(E54:E60)</f>
        <v>1326.0129999999999</v>
      </c>
      <c r="F63" s="19">
        <f t="shared" si="24"/>
        <v>1382.2139999999999</v>
      </c>
      <c r="G63" s="19">
        <f t="shared" si="24"/>
        <v>1775.3720000000001</v>
      </c>
      <c r="H63" s="19">
        <f t="shared" si="24"/>
        <v>2098.2649999999999</v>
      </c>
      <c r="I63" s="19">
        <f t="shared" si="24"/>
        <v>2415.529</v>
      </c>
      <c r="J63" s="19">
        <f t="shared" si="24"/>
        <v>2694.953</v>
      </c>
      <c r="K63" s="19">
        <f t="shared" si="24"/>
        <v>2946.1529999999998</v>
      </c>
      <c r="L63" s="19">
        <f t="shared" si="24"/>
        <v>3172.4940000000001</v>
      </c>
      <c r="M63" s="19">
        <f t="shared" si="24"/>
        <v>3077.0104213522482</v>
      </c>
      <c r="N63" s="19">
        <f t="shared" si="24"/>
        <v>2803.009742699066</v>
      </c>
      <c r="O63" s="15"/>
      <c r="P63" s="15"/>
      <c r="Q63" s="15"/>
      <c r="R63" s="15"/>
      <c r="S63" s="19">
        <f>MAX(S54:S59)</f>
        <v>2228.0554285714288</v>
      </c>
      <c r="T63" s="19">
        <f>MAX(T54:T59)</f>
        <v>2104.1052000000004</v>
      </c>
      <c r="U63" s="19">
        <f>MAX(U54:U59)</f>
        <v>2116.4586666666669</v>
      </c>
    </row>
    <row r="64" spans="1:21" x14ac:dyDescent="0.2">
      <c r="A64" s="3" t="s">
        <v>22</v>
      </c>
      <c r="B64" s="8"/>
      <c r="C64" s="19">
        <f>AVERAGE(C54:C60)</f>
        <v>1705.8071428571425</v>
      </c>
      <c r="D64" s="19">
        <f>AVERAGE(D54:D60)</f>
        <v>1287.8377857142857</v>
      </c>
      <c r="E64" s="19">
        <f t="shared" ref="E64:N64" si="25">AVERAGE(E54:E60)</f>
        <v>1038.94</v>
      </c>
      <c r="F64" s="19">
        <f t="shared" si="25"/>
        <v>1141.4808571428571</v>
      </c>
      <c r="G64" s="19">
        <f t="shared" si="25"/>
        <v>1490.1835714285714</v>
      </c>
      <c r="H64" s="19">
        <f t="shared" si="25"/>
        <v>1835.4875714285715</v>
      </c>
      <c r="I64" s="19">
        <f t="shared" si="25"/>
        <v>2165.8838571428569</v>
      </c>
      <c r="J64" s="19">
        <f t="shared" si="25"/>
        <v>2467.5090000000005</v>
      </c>
      <c r="K64" s="19">
        <f t="shared" si="25"/>
        <v>2781.3644285714286</v>
      </c>
      <c r="L64" s="19">
        <f t="shared" si="25"/>
        <v>2980.7027142857141</v>
      </c>
      <c r="M64" s="19">
        <f t="shared" si="25"/>
        <v>2792.2729173360358</v>
      </c>
      <c r="N64" s="19">
        <f t="shared" si="25"/>
        <v>2354.760677528438</v>
      </c>
      <c r="O64" s="15"/>
      <c r="P64" s="15"/>
      <c r="Q64" s="15"/>
      <c r="R64" s="15"/>
      <c r="S64" s="19">
        <f>AVERAGE(S54:S59)</f>
        <v>2084.6024761904764</v>
      </c>
      <c r="T64" s="19">
        <f>AVERAGE(T54:T59)</f>
        <v>1787.5801833333328</v>
      </c>
      <c r="U64" s="19">
        <f>AVERAGE(U54:U59)</f>
        <v>1966.8636736111112</v>
      </c>
    </row>
    <row r="65" spans="1:22" x14ac:dyDescent="0.2">
      <c r="A65" s="3" t="s">
        <v>23</v>
      </c>
      <c r="B65" s="8"/>
      <c r="C65" s="19">
        <f>MIN(C54:C60)</f>
        <v>1480.5530000000001</v>
      </c>
      <c r="D65" s="19">
        <f>MIN(D54:D60)</f>
        <v>1038.96</v>
      </c>
      <c r="E65" s="19">
        <f t="shared" ref="E65:N65" si="26">MIN(E54:E60)</f>
        <v>752.00599999999997</v>
      </c>
      <c r="F65" s="19">
        <f t="shared" si="26"/>
        <v>843.13699999999994</v>
      </c>
      <c r="G65" s="19">
        <f t="shared" si="26"/>
        <v>1145.9960000000001</v>
      </c>
      <c r="H65" s="19">
        <f t="shared" si="26"/>
        <v>1498.97</v>
      </c>
      <c r="I65" s="19">
        <f t="shared" si="26"/>
        <v>1877.5239999999999</v>
      </c>
      <c r="J65" s="19">
        <f t="shared" si="26"/>
        <v>2235.8440000000001</v>
      </c>
      <c r="K65" s="19">
        <f t="shared" si="26"/>
        <v>2595.413</v>
      </c>
      <c r="L65" s="19">
        <f t="shared" si="26"/>
        <v>2799.5810000000001</v>
      </c>
      <c r="M65" s="19">
        <f t="shared" si="26"/>
        <v>2548.1880000000001</v>
      </c>
      <c r="N65" s="19">
        <f t="shared" si="26"/>
        <v>2149.6039999999998</v>
      </c>
      <c r="O65" s="15"/>
      <c r="P65" s="15"/>
      <c r="Q65" s="15"/>
      <c r="R65" s="15"/>
      <c r="S65" s="19">
        <f>MIN(S54:S59)</f>
        <v>1856.6378571428572</v>
      </c>
      <c r="T65" s="19">
        <f>MIN(T54:T59)</f>
        <v>1644.3166999999999</v>
      </c>
      <c r="U65" s="19">
        <f>MIN(U54:U59)</f>
        <v>1755.3081250000002</v>
      </c>
    </row>
    <row r="66" spans="1:22" x14ac:dyDescent="0.2">
      <c r="A66" s="13"/>
      <c r="B66" s="8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22" x14ac:dyDescent="0.2">
      <c r="A67" s="13" t="s">
        <v>35</v>
      </c>
      <c r="B67" s="8">
        <v>1992</v>
      </c>
      <c r="C67" s="14">
        <v>-504.072</v>
      </c>
      <c r="D67" s="14">
        <v>-382.90499999999997</v>
      </c>
      <c r="E67" s="14">
        <v>-296.62700000000001</v>
      </c>
      <c r="F67" s="14">
        <v>18.759</v>
      </c>
      <c r="G67" s="14">
        <v>270.85300000000001</v>
      </c>
      <c r="H67" s="14">
        <v>317.733</v>
      </c>
      <c r="I67" s="14">
        <v>299.39100000000002</v>
      </c>
      <c r="J67" s="14">
        <v>295.69</v>
      </c>
      <c r="K67" s="14">
        <v>284.85500000000002</v>
      </c>
      <c r="L67" s="14">
        <v>181.77500000000001</v>
      </c>
      <c r="M67" s="14">
        <v>-173.47499999999999</v>
      </c>
      <c r="N67" s="14">
        <v>-478.86</v>
      </c>
      <c r="O67" s="15"/>
      <c r="P67" s="15"/>
      <c r="Q67" s="15"/>
      <c r="R67" s="15"/>
      <c r="S67" s="16">
        <f t="shared" ref="S67:S74" si="27">AVERAGE(F67:L67)</f>
        <v>238.43657142857145</v>
      </c>
      <c r="T67" s="16">
        <f t="shared" ref="T67:T72" si="28">AVERAGE(M67:N67,C68:E68)</f>
        <v>-412.62660000000005</v>
      </c>
      <c r="U67" s="16">
        <f t="shared" ref="U67:U74" si="29">AVERAGE(C67:N67)</f>
        <v>-13.906916666666669</v>
      </c>
    </row>
    <row r="68" spans="1:22" x14ac:dyDescent="0.2">
      <c r="A68" s="13"/>
      <c r="B68" s="8">
        <v>1993</v>
      </c>
      <c r="C68" s="14">
        <v>-556.35599999999999</v>
      </c>
      <c r="D68" s="14">
        <v>-551.26300000000003</v>
      </c>
      <c r="E68" s="14">
        <v>-303.17899999999997</v>
      </c>
      <c r="F68" s="14">
        <v>111.65900000000001</v>
      </c>
      <c r="G68" s="14">
        <v>432.012</v>
      </c>
      <c r="H68" s="14">
        <v>373.62700000000001</v>
      </c>
      <c r="I68" s="14">
        <v>349.99700000000001</v>
      </c>
      <c r="J68" s="14">
        <v>321.21800000000002</v>
      </c>
      <c r="K68" s="14">
        <v>353.642</v>
      </c>
      <c r="L68" s="14">
        <v>153.523</v>
      </c>
      <c r="M68" s="14">
        <v>-204.45699999999999</v>
      </c>
      <c r="N68" s="14">
        <v>-441.01400000000001</v>
      </c>
      <c r="O68" s="15"/>
      <c r="P68" s="15"/>
      <c r="Q68" s="15"/>
      <c r="R68" s="15"/>
      <c r="S68" s="16">
        <f t="shared" si="27"/>
        <v>299.38257142857145</v>
      </c>
      <c r="T68" s="16">
        <f t="shared" si="28"/>
        <v>-411.05</v>
      </c>
      <c r="U68" s="16">
        <f t="shared" si="29"/>
        <v>3.284083333333323</v>
      </c>
    </row>
    <row r="69" spans="1:22" x14ac:dyDescent="0.2">
      <c r="A69" s="13"/>
      <c r="B69" s="8">
        <v>1994</v>
      </c>
      <c r="C69" s="14">
        <v>-757.70299999999997</v>
      </c>
      <c r="D69" s="14">
        <v>-517.38199999999995</v>
      </c>
      <c r="E69" s="14">
        <v>-134.69399999999999</v>
      </c>
      <c r="F69" s="14">
        <v>217.84200000000001</v>
      </c>
      <c r="G69" s="14">
        <v>402.57400000000001</v>
      </c>
      <c r="H69" s="14">
        <v>343.82499999999999</v>
      </c>
      <c r="I69" s="14">
        <v>384.286</v>
      </c>
      <c r="J69" s="14">
        <v>342.65699999999998</v>
      </c>
      <c r="K69" s="14">
        <v>324.08499999999998</v>
      </c>
      <c r="L69" s="14">
        <v>170.202</v>
      </c>
      <c r="M69" s="14">
        <v>-99.12</v>
      </c>
      <c r="N69" s="14">
        <v>-389.07900000000001</v>
      </c>
      <c r="O69" s="15"/>
      <c r="P69" s="15"/>
      <c r="Q69" s="15"/>
      <c r="R69" s="15"/>
      <c r="S69" s="16">
        <f t="shared" si="27"/>
        <v>312.21014285714284</v>
      </c>
      <c r="T69" s="16">
        <f t="shared" si="28"/>
        <v>-352.7448</v>
      </c>
      <c r="U69" s="16">
        <f t="shared" si="29"/>
        <v>23.957750000000008</v>
      </c>
    </row>
    <row r="70" spans="1:22" x14ac:dyDescent="0.2">
      <c r="A70" s="13"/>
      <c r="B70" s="8">
        <v>1995</v>
      </c>
      <c r="C70" s="14">
        <v>-564.68299999999999</v>
      </c>
      <c r="D70" s="14">
        <v>-471.35199999999998</v>
      </c>
      <c r="E70" s="14">
        <v>-239.49</v>
      </c>
      <c r="F70" s="14">
        <v>13.792</v>
      </c>
      <c r="G70" s="14">
        <v>363.14</v>
      </c>
      <c r="H70" s="14">
        <v>307.82</v>
      </c>
      <c r="I70" s="14">
        <v>290.786</v>
      </c>
      <c r="J70" s="14">
        <v>197.96899999999999</v>
      </c>
      <c r="K70" s="14">
        <v>290.69299999999998</v>
      </c>
      <c r="L70" s="14">
        <v>161.376</v>
      </c>
      <c r="M70" s="14">
        <v>-228.44800000000001</v>
      </c>
      <c r="N70" s="14">
        <v>-573.53700000000003</v>
      </c>
      <c r="O70" s="15"/>
      <c r="P70" s="15"/>
      <c r="Q70" s="15"/>
      <c r="R70" s="15"/>
      <c r="S70" s="16">
        <f t="shared" si="27"/>
        <v>232.22514285714286</v>
      </c>
      <c r="T70" s="16">
        <f t="shared" si="28"/>
        <v>-439.91660000000002</v>
      </c>
      <c r="U70" s="16">
        <f t="shared" si="29"/>
        <v>-37.661166666666666</v>
      </c>
    </row>
    <row r="71" spans="1:22" x14ac:dyDescent="0.2">
      <c r="A71" s="13"/>
      <c r="B71" s="8">
        <v>1996</v>
      </c>
      <c r="C71" s="14">
        <v>-669.05100000000004</v>
      </c>
      <c r="D71" s="14">
        <v>-364.27350000000001</v>
      </c>
      <c r="E71" s="14">
        <v>-364.27350000000001</v>
      </c>
      <c r="F71" s="14">
        <v>91.131</v>
      </c>
      <c r="G71" s="14">
        <v>302.85899999999998</v>
      </c>
      <c r="H71" s="14">
        <v>352.97399999999999</v>
      </c>
      <c r="I71" s="14">
        <v>378.55399999999997</v>
      </c>
      <c r="J71" s="14">
        <v>358.32</v>
      </c>
      <c r="K71" s="14">
        <v>359.56900000000002</v>
      </c>
      <c r="L71" s="14">
        <v>204.16800000000001</v>
      </c>
      <c r="M71" s="14">
        <v>-251.393</v>
      </c>
      <c r="N71" s="14">
        <v>-377.98200000000003</v>
      </c>
      <c r="O71" s="15"/>
      <c r="P71" s="15"/>
      <c r="Q71" s="15"/>
      <c r="R71" s="15"/>
      <c r="S71" s="16">
        <f t="shared" si="27"/>
        <v>292.51071428571424</v>
      </c>
      <c r="T71" s="16">
        <f t="shared" si="28"/>
        <v>-362.97379999999998</v>
      </c>
      <c r="U71" s="16">
        <f t="shared" si="29"/>
        <v>1.7168333333333077</v>
      </c>
    </row>
    <row r="72" spans="1:22" x14ac:dyDescent="0.2">
      <c r="A72" s="13"/>
      <c r="B72" s="8">
        <v>1997</v>
      </c>
      <c r="C72" s="14">
        <v>-673.51300000000003</v>
      </c>
      <c r="D72" s="14">
        <v>-342.24900000000002</v>
      </c>
      <c r="E72" s="14">
        <v>-169.732</v>
      </c>
      <c r="F72" s="14">
        <v>66.218999999999994</v>
      </c>
      <c r="G72" s="14">
        <v>276.32299999999998</v>
      </c>
      <c r="H72" s="14">
        <v>398.25599999999997</v>
      </c>
      <c r="I72" s="14">
        <v>292.49599999999998</v>
      </c>
      <c r="J72" s="14">
        <v>316.09800000000001</v>
      </c>
      <c r="K72" s="14">
        <v>332.94400000000002</v>
      </c>
      <c r="L72" s="14">
        <v>297.983</v>
      </c>
      <c r="M72" s="14">
        <v>-266.63200000000001</v>
      </c>
      <c r="N72" s="14">
        <v>-528.11300000000006</v>
      </c>
      <c r="O72" s="15"/>
      <c r="P72" s="15"/>
      <c r="Q72" s="15"/>
      <c r="R72" s="15"/>
      <c r="S72" s="16">
        <f t="shared" si="27"/>
        <v>282.90271428571424</v>
      </c>
      <c r="T72" s="16">
        <f t="shared" si="28"/>
        <v>-356.24020000000007</v>
      </c>
      <c r="U72" s="16">
        <f t="shared" si="29"/>
        <v>6.6666666666416559E-3</v>
      </c>
    </row>
    <row r="73" spans="1:22" x14ac:dyDescent="0.2">
      <c r="A73" s="13"/>
      <c r="B73" s="8">
        <v>1998</v>
      </c>
      <c r="C73" s="14">
        <v>-455.80599999999998</v>
      </c>
      <c r="D73" s="14">
        <v>-296.36099999999999</v>
      </c>
      <c r="E73" s="14">
        <v>-234.28899999999999</v>
      </c>
      <c r="F73" s="14">
        <v>198.38399999999999</v>
      </c>
      <c r="G73" s="14">
        <v>393.15800000000002</v>
      </c>
      <c r="H73" s="14">
        <v>322.89299999999997</v>
      </c>
      <c r="I73" s="14">
        <v>317.26400000000001</v>
      </c>
      <c r="J73" s="14">
        <v>279.42399999999998</v>
      </c>
      <c r="K73" s="14">
        <v>251.2</v>
      </c>
      <c r="L73" s="14">
        <v>226.34100000000001</v>
      </c>
      <c r="M73" s="14">
        <v>-95.483578647752111</v>
      </c>
      <c r="N73" s="14">
        <v>-274.00067865318164</v>
      </c>
      <c r="O73" s="15"/>
      <c r="P73" s="15"/>
      <c r="Q73" s="15"/>
      <c r="R73" s="15"/>
      <c r="S73" s="18">
        <f t="shared" si="27"/>
        <v>284.09485714285717</v>
      </c>
      <c r="T73" s="18">
        <f>AVERAGE(M73:N73,C75:E75)</f>
        <v>-184.74212865046687</v>
      </c>
      <c r="U73" s="18">
        <f t="shared" si="29"/>
        <v>52.726978558255531</v>
      </c>
    </row>
    <row r="74" spans="1:22" x14ac:dyDescent="0.2">
      <c r="A74" s="13"/>
      <c r="B74" s="8">
        <v>1999</v>
      </c>
      <c r="C74" s="14">
        <v>-708.00265709974542</v>
      </c>
      <c r="D74" s="14">
        <v>-350.00047160644834</v>
      </c>
      <c r="E74" s="14">
        <v>-285.00063264279652</v>
      </c>
      <c r="F74" s="14">
        <v>109.00052911942969</v>
      </c>
      <c r="G74" s="50">
        <f>G20+G34-G87</f>
        <v>413.55845805287527</v>
      </c>
      <c r="H74" s="50">
        <f t="shared" ref="H74:N74" si="30">H20+H34-H87</f>
        <v>344.16802555163804</v>
      </c>
      <c r="I74" s="50">
        <f t="shared" si="30"/>
        <v>204.20944538956041</v>
      </c>
      <c r="J74" s="50">
        <f t="shared" si="30"/>
        <v>166.93465669445231</v>
      </c>
      <c r="K74" s="50">
        <f t="shared" si="30"/>
        <v>216.43190999821536</v>
      </c>
      <c r="L74" s="50">
        <f t="shared" si="30"/>
        <v>239.63728132989399</v>
      </c>
      <c r="M74" s="50">
        <f t="shared" si="30"/>
        <v>-121.41008098390466</v>
      </c>
      <c r="N74" s="50">
        <f t="shared" si="30"/>
        <v>-285.93798390036295</v>
      </c>
      <c r="O74" s="15"/>
      <c r="P74" s="15"/>
      <c r="Q74" s="15"/>
      <c r="R74" s="15"/>
      <c r="S74" s="18">
        <f t="shared" si="27"/>
        <v>241.99147230515214</v>
      </c>
      <c r="T74" s="18">
        <f>AVERAGE(M74:N74,C76:E76)</f>
        <v>-258.84181297685353</v>
      </c>
      <c r="U74" s="18">
        <f t="shared" si="29"/>
        <v>-4.7009600080994005</v>
      </c>
    </row>
    <row r="75" spans="1:22" x14ac:dyDescent="0.2">
      <c r="A75" s="13"/>
      <c r="B75" s="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5"/>
      <c r="P75" s="15"/>
      <c r="Q75" s="15"/>
      <c r="R75" s="15"/>
      <c r="S75" s="15"/>
      <c r="T75" s="15"/>
      <c r="U75" s="15"/>
    </row>
    <row r="76" spans="1:22" x14ac:dyDescent="0.2">
      <c r="A76" s="3" t="s">
        <v>21</v>
      </c>
      <c r="B76" s="20"/>
      <c r="C76" s="19">
        <f>MAX(C67:C73)</f>
        <v>-455.80599999999998</v>
      </c>
      <c r="D76" s="19">
        <f>MAX(D67:D73)</f>
        <v>-296.36099999999999</v>
      </c>
      <c r="E76" s="19">
        <f t="shared" ref="E76:K76" si="31">MAX(E67:E73)</f>
        <v>-134.69399999999999</v>
      </c>
      <c r="F76" s="19">
        <f t="shared" si="31"/>
        <v>217.84200000000001</v>
      </c>
      <c r="G76" s="19">
        <f t="shared" si="31"/>
        <v>432.012</v>
      </c>
      <c r="H76" s="19">
        <f t="shared" si="31"/>
        <v>398.25599999999997</v>
      </c>
      <c r="I76" s="19">
        <f t="shared" si="31"/>
        <v>384.286</v>
      </c>
      <c r="J76" s="19">
        <f t="shared" si="31"/>
        <v>358.32</v>
      </c>
      <c r="K76" s="19">
        <f t="shared" si="31"/>
        <v>359.56900000000002</v>
      </c>
      <c r="L76" s="19">
        <f>MAX(L67:L73)</f>
        <v>297.983</v>
      </c>
      <c r="M76" s="19">
        <f>MAX(M67:M73)</f>
        <v>-95.483578647752111</v>
      </c>
      <c r="N76" s="19">
        <f>MAX(N67:N73)</f>
        <v>-274.00067865318164</v>
      </c>
      <c r="O76" s="15"/>
      <c r="P76" s="15"/>
      <c r="Q76" s="15"/>
      <c r="R76" s="15"/>
      <c r="S76" s="19">
        <f>MAX(S67:S72)</f>
        <v>312.21014285714284</v>
      </c>
      <c r="T76" s="19">
        <f>MAX(T67:T72)</f>
        <v>-352.7448</v>
      </c>
      <c r="U76" s="19">
        <f>MAX(U67:U72)</f>
        <v>23.957750000000008</v>
      </c>
    </row>
    <row r="77" spans="1:22" x14ac:dyDescent="0.2">
      <c r="A77" s="3" t="s">
        <v>22</v>
      </c>
      <c r="B77" s="8"/>
      <c r="C77" s="19">
        <f>AVERAGE(C67:C73)</f>
        <v>-597.3119999999999</v>
      </c>
      <c r="D77" s="19">
        <f>AVERAGE(D67:D73)</f>
        <v>-417.96935714285712</v>
      </c>
      <c r="E77" s="19">
        <f t="shared" ref="E77:K77" si="32">AVERAGE(E67:E73)</f>
        <v>-248.8977857142857</v>
      </c>
      <c r="F77" s="19">
        <f t="shared" si="32"/>
        <v>102.54085714285715</v>
      </c>
      <c r="G77" s="19">
        <f t="shared" si="32"/>
        <v>348.70271428571425</v>
      </c>
      <c r="H77" s="19">
        <f t="shared" si="32"/>
        <v>345.30399999999997</v>
      </c>
      <c r="I77" s="19">
        <f t="shared" si="32"/>
        <v>330.39628571428574</v>
      </c>
      <c r="J77" s="19">
        <f t="shared" si="32"/>
        <v>301.62514285714286</v>
      </c>
      <c r="K77" s="19">
        <f t="shared" si="32"/>
        <v>313.85542857142855</v>
      </c>
      <c r="L77" s="19">
        <f>AVERAGE(L67:L73)</f>
        <v>199.33828571428572</v>
      </c>
      <c r="M77" s="19">
        <f>AVERAGE(M67:M73)</f>
        <v>-188.42979694967889</v>
      </c>
      <c r="N77" s="19">
        <f>AVERAGE(N67:N73)</f>
        <v>-437.51223980759738</v>
      </c>
      <c r="O77" s="15"/>
      <c r="P77" s="15"/>
      <c r="Q77" s="15"/>
      <c r="R77" s="15"/>
      <c r="S77" s="19">
        <f>AVERAGE(S67:S72)</f>
        <v>276.27797619047618</v>
      </c>
      <c r="T77" s="19">
        <f>AVERAGE(T67:T72)</f>
        <v>-389.25866666666667</v>
      </c>
      <c r="U77" s="19">
        <f>AVERAGE(U67:U72)</f>
        <v>-3.7671250000000089</v>
      </c>
    </row>
    <row r="78" spans="1:22" x14ac:dyDescent="0.2">
      <c r="A78" s="3" t="s">
        <v>23</v>
      </c>
      <c r="B78" s="8"/>
      <c r="C78" s="19">
        <f>MIN(C67:C73)</f>
        <v>-757.70299999999997</v>
      </c>
      <c r="D78" s="19">
        <f>MIN(D67:D73)</f>
        <v>-551.26300000000003</v>
      </c>
      <c r="E78" s="19">
        <f t="shared" ref="E78:K78" si="33">MIN(E67:E73)</f>
        <v>-364.27350000000001</v>
      </c>
      <c r="F78" s="19">
        <f t="shared" si="33"/>
        <v>13.792</v>
      </c>
      <c r="G78" s="19">
        <f t="shared" si="33"/>
        <v>270.85300000000001</v>
      </c>
      <c r="H78" s="19">
        <f t="shared" si="33"/>
        <v>307.82</v>
      </c>
      <c r="I78" s="19">
        <f t="shared" si="33"/>
        <v>290.786</v>
      </c>
      <c r="J78" s="19">
        <f t="shared" si="33"/>
        <v>197.96899999999999</v>
      </c>
      <c r="K78" s="19">
        <f t="shared" si="33"/>
        <v>251.2</v>
      </c>
      <c r="L78" s="19">
        <f>MIN(L67:L73)</f>
        <v>153.523</v>
      </c>
      <c r="M78" s="19">
        <f>MIN(M67:M73)</f>
        <v>-266.63200000000001</v>
      </c>
      <c r="N78" s="19">
        <f>MIN(N67:N73)</f>
        <v>-573.53700000000003</v>
      </c>
      <c r="O78" s="15"/>
      <c r="P78" s="15"/>
      <c r="Q78" s="15"/>
      <c r="R78" s="15"/>
      <c r="S78" s="19">
        <f>MIN(S67:S72)</f>
        <v>232.22514285714286</v>
      </c>
      <c r="T78" s="19">
        <f>MIN(T67:T72)</f>
        <v>-439.91660000000002</v>
      </c>
      <c r="U78" s="19">
        <f>MIN(U67:U72)</f>
        <v>-37.661166666666666</v>
      </c>
    </row>
    <row r="79" spans="1:22" x14ac:dyDescent="0.2">
      <c r="A79" s="13"/>
      <c r="B79" s="8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22" x14ac:dyDescent="0.2">
      <c r="A80" s="13" t="s">
        <v>36</v>
      </c>
      <c r="B80" s="8">
        <v>1992</v>
      </c>
      <c r="C80" s="42">
        <f t="shared" ref="C80:N87" si="34">C13+C27-C67</f>
        <v>2045.9630689195196</v>
      </c>
      <c r="D80" s="42">
        <f t="shared" si="34"/>
        <v>1954.5778493887528</v>
      </c>
      <c r="E80" s="42">
        <f t="shared" si="34"/>
        <v>1568.1239437340155</v>
      </c>
      <c r="F80" s="42">
        <f t="shared" si="34"/>
        <v>1417.0269285714287</v>
      </c>
      <c r="G80" s="42">
        <f t="shared" si="34"/>
        <v>1194.8455955524669</v>
      </c>
      <c r="H80" s="42">
        <f t="shared" si="34"/>
        <v>1133.3484478431374</v>
      </c>
      <c r="I80" s="42">
        <f t="shared" si="34"/>
        <v>1152.4360956325302</v>
      </c>
      <c r="J80" s="42">
        <f t="shared" si="34"/>
        <v>1148.8771696637998</v>
      </c>
      <c r="K80" s="42">
        <f t="shared" si="34"/>
        <v>1129.926248031496</v>
      </c>
      <c r="L80" s="42">
        <f t="shared" si="34"/>
        <v>1319.7453140794223</v>
      </c>
      <c r="M80" s="42">
        <f t="shared" si="34"/>
        <v>1707.5648933649288</v>
      </c>
      <c r="N80" s="42">
        <f t="shared" si="34"/>
        <v>2051.3081185882356</v>
      </c>
      <c r="O80" s="15"/>
      <c r="P80" s="15"/>
      <c r="Q80" s="15"/>
      <c r="R80" s="15"/>
      <c r="S80" s="16">
        <f t="shared" ref="S80:S87" si="35">AVERAGE(F80:L80)</f>
        <v>1213.7436856248971</v>
      </c>
      <c r="T80" s="16">
        <f t="shared" ref="T80:T85" si="36">AVERAGE(M80:N80,C81:E81)</f>
        <v>1951.0675228283449</v>
      </c>
      <c r="U80" s="16">
        <f t="shared" ref="U80:U87" si="37">AVERAGE(C80:N80)</f>
        <v>1485.3119727808109</v>
      </c>
      <c r="V80" s="12" t="e">
        <f>S80/#REF!</f>
        <v>#REF!</v>
      </c>
    </row>
    <row r="81" spans="1:22" x14ac:dyDescent="0.2">
      <c r="A81" s="13" t="s">
        <v>216</v>
      </c>
      <c r="B81" s="8">
        <v>1993</v>
      </c>
      <c r="C81" s="42">
        <f t="shared" si="34"/>
        <v>2134.7624849410736</v>
      </c>
      <c r="D81" s="42">
        <f t="shared" si="34"/>
        <v>1982.9928104875803</v>
      </c>
      <c r="E81" s="42">
        <f t="shared" si="34"/>
        <v>1878.7093067599067</v>
      </c>
      <c r="F81" s="42">
        <f t="shared" si="34"/>
        <v>1409.7360998217468</v>
      </c>
      <c r="G81" s="42">
        <f t="shared" si="34"/>
        <v>1104.1821675634128</v>
      </c>
      <c r="H81" s="42">
        <f t="shared" si="34"/>
        <v>1105.5563034055729</v>
      </c>
      <c r="I81" s="42">
        <f t="shared" si="34"/>
        <v>1178.9827148148147</v>
      </c>
      <c r="J81" s="42">
        <f t="shared" si="34"/>
        <v>1219.9867821637424</v>
      </c>
      <c r="K81" s="42">
        <f t="shared" si="34"/>
        <v>1183.5059781078967</v>
      </c>
      <c r="L81" s="42">
        <f t="shared" si="34"/>
        <v>1417.3936863270781</v>
      </c>
      <c r="M81" s="42">
        <f t="shared" si="34"/>
        <v>1773.3836355932203</v>
      </c>
      <c r="N81" s="42">
        <f t="shared" si="34"/>
        <v>2087.6345979381445</v>
      </c>
      <c r="O81" s="15"/>
      <c r="P81" s="15"/>
      <c r="Q81" s="15"/>
      <c r="R81" s="15"/>
      <c r="S81" s="16">
        <f t="shared" si="35"/>
        <v>1231.3348188863235</v>
      </c>
      <c r="T81" s="16">
        <f t="shared" si="36"/>
        <v>1984.5659490778457</v>
      </c>
      <c r="U81" s="16">
        <f t="shared" si="37"/>
        <v>1539.7355473270154</v>
      </c>
      <c r="V81" s="12">
        <f>S81/S80</f>
        <v>1.0144932850895694</v>
      </c>
    </row>
    <row r="82" spans="1:22" x14ac:dyDescent="0.2">
      <c r="A82" s="13"/>
      <c r="B82" s="8">
        <v>1994</v>
      </c>
      <c r="C82" s="42">
        <f t="shared" si="34"/>
        <v>2337.6284934962555</v>
      </c>
      <c r="D82" s="42">
        <f t="shared" si="34"/>
        <v>1942.8780090751943</v>
      </c>
      <c r="E82" s="42">
        <f t="shared" si="34"/>
        <v>1781.3050092864125</v>
      </c>
      <c r="F82" s="42">
        <f t="shared" si="34"/>
        <v>1387.1274865689863</v>
      </c>
      <c r="G82" s="42">
        <f t="shared" si="34"/>
        <v>1272.6869628040058</v>
      </c>
      <c r="H82" s="42">
        <f t="shared" si="34"/>
        <v>1229.7777221418235</v>
      </c>
      <c r="I82" s="42">
        <f t="shared" si="34"/>
        <v>1266.587834422658</v>
      </c>
      <c r="J82" s="42">
        <f t="shared" si="34"/>
        <v>1298.9517905982907</v>
      </c>
      <c r="K82" s="42">
        <f t="shared" si="34"/>
        <v>1260.2233688888887</v>
      </c>
      <c r="L82" s="42">
        <f t="shared" si="34"/>
        <v>1457.8235699658703</v>
      </c>
      <c r="M82" s="42">
        <f t="shared" si="34"/>
        <v>1700.9987899356347</v>
      </c>
      <c r="N82" s="42">
        <f t="shared" si="34"/>
        <v>2078.8030411877398</v>
      </c>
      <c r="O82" s="15"/>
      <c r="P82" s="15"/>
      <c r="Q82" s="15"/>
      <c r="R82" s="15"/>
      <c r="S82" s="16">
        <f t="shared" si="35"/>
        <v>1310.4541050557891</v>
      </c>
      <c r="T82" s="16">
        <f t="shared" si="36"/>
        <v>1956.8784494171523</v>
      </c>
      <c r="U82" s="16">
        <f t="shared" si="37"/>
        <v>1584.5660065309803</v>
      </c>
      <c r="V82" s="12">
        <f>S82/S81</f>
        <v>1.0642548922973076</v>
      </c>
    </row>
    <row r="83" spans="1:22" x14ac:dyDescent="0.2">
      <c r="A83" s="13"/>
      <c r="B83" s="8">
        <v>1995</v>
      </c>
      <c r="C83" s="42">
        <f t="shared" si="34"/>
        <v>2200.8958481065338</v>
      </c>
      <c r="D83" s="42">
        <f t="shared" si="34"/>
        <v>1970.5567122791122</v>
      </c>
      <c r="E83" s="42">
        <f t="shared" si="34"/>
        <v>1833.1378555767403</v>
      </c>
      <c r="F83" s="42">
        <f t="shared" si="34"/>
        <v>1527.791814606742</v>
      </c>
      <c r="G83" s="42">
        <f t="shared" si="34"/>
        <v>1331.3570823229102</v>
      </c>
      <c r="H83" s="42">
        <f t="shared" si="34"/>
        <v>1212.9030652329748</v>
      </c>
      <c r="I83" s="42">
        <f t="shared" si="34"/>
        <v>1315.2702578490314</v>
      </c>
      <c r="J83" s="42">
        <f t="shared" si="34"/>
        <v>1389.926425710594</v>
      </c>
      <c r="K83" s="42">
        <f t="shared" si="34"/>
        <v>1252.1723704235465</v>
      </c>
      <c r="L83" s="42">
        <f t="shared" si="34"/>
        <v>1406.6274495289372</v>
      </c>
      <c r="M83" s="42">
        <f t="shared" si="34"/>
        <v>1903.3823467656412</v>
      </c>
      <c r="N83" s="42">
        <f t="shared" si="34"/>
        <v>2253.158744506678</v>
      </c>
      <c r="O83" s="15"/>
      <c r="P83" s="15"/>
      <c r="Q83" s="15"/>
      <c r="R83" s="15"/>
      <c r="S83" s="16">
        <f t="shared" si="35"/>
        <v>1348.0069236678194</v>
      </c>
      <c r="T83" s="16">
        <f t="shared" si="36"/>
        <v>2058.9433198800225</v>
      </c>
      <c r="U83" s="16">
        <f t="shared" si="37"/>
        <v>1633.0983310757867</v>
      </c>
      <c r="V83" s="12">
        <f>S83/S82</f>
        <v>1.0286563401702888</v>
      </c>
    </row>
    <row r="84" spans="1:22" x14ac:dyDescent="0.2">
      <c r="A84" s="13"/>
      <c r="B84" s="8">
        <v>1996</v>
      </c>
      <c r="C84" s="42">
        <f t="shared" si="34"/>
        <v>2306.7581092043683</v>
      </c>
      <c r="D84" s="42">
        <f t="shared" si="34"/>
        <v>1964.111776017131</v>
      </c>
      <c r="E84" s="42">
        <f t="shared" si="34"/>
        <v>1867.3056229062925</v>
      </c>
      <c r="F84" s="42">
        <f t="shared" si="34"/>
        <v>1522.7765388828038</v>
      </c>
      <c r="G84" s="42">
        <f t="shared" si="34"/>
        <v>1359.6772963197971</v>
      </c>
      <c r="H84" s="42">
        <f t="shared" si="34"/>
        <v>1247.0974828060523</v>
      </c>
      <c r="I84" s="42">
        <f t="shared" si="34"/>
        <v>1279.7125487465182</v>
      </c>
      <c r="J84" s="42">
        <f t="shared" si="34"/>
        <v>1300.1387249146758</v>
      </c>
      <c r="K84" s="42">
        <f t="shared" si="34"/>
        <v>1226.1254653323801</v>
      </c>
      <c r="L84" s="42">
        <f t="shared" si="34"/>
        <v>1406.3621201828869</v>
      </c>
      <c r="M84" s="42">
        <f t="shared" si="34"/>
        <v>1830.764253164557</v>
      </c>
      <c r="N84" s="42">
        <f t="shared" si="34"/>
        <v>1983.4181465136805</v>
      </c>
      <c r="O84" s="15"/>
      <c r="P84" s="15"/>
      <c r="Q84" s="15"/>
      <c r="R84" s="15"/>
      <c r="S84" s="16">
        <f t="shared" si="35"/>
        <v>1334.5557395978735</v>
      </c>
      <c r="T84" s="16">
        <f t="shared" si="36"/>
        <v>1977.3342002729428</v>
      </c>
      <c r="U84" s="16">
        <f t="shared" si="37"/>
        <v>1607.854007082595</v>
      </c>
      <c r="V84" s="12">
        <f>S84/S83</f>
        <v>0.99002142805517179</v>
      </c>
    </row>
    <row r="85" spans="1:22" x14ac:dyDescent="0.2">
      <c r="A85" s="13"/>
      <c r="B85" s="8">
        <v>1997</v>
      </c>
      <c r="C85" s="42">
        <f t="shared" si="34"/>
        <v>2355.2130516693164</v>
      </c>
      <c r="D85" s="42">
        <f t="shared" si="34"/>
        <v>1917.0820984042552</v>
      </c>
      <c r="E85" s="42">
        <f t="shared" si="34"/>
        <v>1800.1934516129031</v>
      </c>
      <c r="F85" s="42">
        <f t="shared" si="34"/>
        <v>1538.8899442586396</v>
      </c>
      <c r="G85" s="42">
        <f t="shared" si="34"/>
        <v>1393.6884572142408</v>
      </c>
      <c r="H85" s="42">
        <f t="shared" si="34"/>
        <v>1225.2133772290808</v>
      </c>
      <c r="I85" s="42">
        <f t="shared" si="34"/>
        <v>1354.9166836998706</v>
      </c>
      <c r="J85" s="42">
        <f t="shared" si="34"/>
        <v>1321.6295032851513</v>
      </c>
      <c r="K85" s="42">
        <f t="shared" si="34"/>
        <v>1311.1956809688579</v>
      </c>
      <c r="L85" s="42">
        <f t="shared" si="34"/>
        <v>1443.926684931507</v>
      </c>
      <c r="M85" s="42">
        <f t="shared" si="34"/>
        <v>1843.1468901856763</v>
      </c>
      <c r="N85" s="42">
        <f t="shared" si="34"/>
        <v>2194.9595129533682</v>
      </c>
      <c r="O85" s="15"/>
      <c r="P85" s="15"/>
      <c r="Q85" s="15"/>
      <c r="R85" s="15"/>
      <c r="S85" s="16">
        <f t="shared" si="35"/>
        <v>1369.9229045124782</v>
      </c>
      <c r="T85" s="16">
        <f t="shared" si="36"/>
        <v>1984.8396467273149</v>
      </c>
      <c r="U85" s="16">
        <f t="shared" si="37"/>
        <v>1641.6712780344053</v>
      </c>
      <c r="V85" s="12" t="e">
        <f>AVERAGE(V80:V84)</f>
        <v>#REF!</v>
      </c>
    </row>
    <row r="86" spans="1:22" x14ac:dyDescent="0.2">
      <c r="A86" s="13"/>
      <c r="B86" s="8">
        <v>1998</v>
      </c>
      <c r="C86" s="42">
        <f t="shared" si="34"/>
        <v>2138.3364655244463</v>
      </c>
      <c r="D86" s="42">
        <f t="shared" si="34"/>
        <v>1829.6226736441486</v>
      </c>
      <c r="E86" s="42">
        <f t="shared" si="34"/>
        <v>1918.1326913289349</v>
      </c>
      <c r="F86" s="42">
        <f t="shared" si="34"/>
        <v>1450.7472112202904</v>
      </c>
      <c r="G86" s="42">
        <f t="shared" si="34"/>
        <v>1229.3752362948962</v>
      </c>
      <c r="H86" s="42">
        <f t="shared" si="34"/>
        <v>1320.936313096862</v>
      </c>
      <c r="I86" s="42">
        <f t="shared" si="34"/>
        <v>1397.8782490272374</v>
      </c>
      <c r="J86" s="42">
        <f t="shared" si="34"/>
        <v>1422.5989999999999</v>
      </c>
      <c r="K86" s="42">
        <f t="shared" si="34"/>
        <v>1323.5609999999999</v>
      </c>
      <c r="L86" s="42">
        <f t="shared" si="34"/>
        <v>1511.4731674315071</v>
      </c>
      <c r="M86" s="42">
        <f t="shared" si="34"/>
        <v>1668.0332413334286</v>
      </c>
      <c r="N86" s="42">
        <f t="shared" si="34"/>
        <v>1936.8160391065496</v>
      </c>
      <c r="O86" s="15"/>
      <c r="P86" s="15"/>
      <c r="Q86" s="15"/>
      <c r="R86" s="15"/>
      <c r="S86" s="18">
        <f t="shared" si="35"/>
        <v>1379.5100252958275</v>
      </c>
      <c r="T86" s="18">
        <f>AVERAGE(M86:N86,C88:E88)</f>
        <v>1802.4246402199892</v>
      </c>
      <c r="U86" s="18">
        <f t="shared" si="37"/>
        <v>1595.6259406673582</v>
      </c>
    </row>
    <row r="87" spans="1:22" x14ac:dyDescent="0.2">
      <c r="A87" s="13"/>
      <c r="B87" s="8">
        <v>1999</v>
      </c>
      <c r="C87" s="42">
        <f t="shared" si="34"/>
        <v>2386.3994376241917</v>
      </c>
      <c r="D87" s="42">
        <f t="shared" si="34"/>
        <v>1879.4581902505972</v>
      </c>
      <c r="E87" s="42">
        <f t="shared" si="34"/>
        <v>1964.6990464717314</v>
      </c>
      <c r="F87" s="42">
        <f t="shared" si="34"/>
        <v>1536.1561771008608</v>
      </c>
      <c r="G87" s="17">
        <f>G86*$J$9</f>
        <v>1204.8613982420209</v>
      </c>
      <c r="H87" s="17">
        <f>H86*$K$9</f>
        <v>1295.6599075452241</v>
      </c>
      <c r="I87" s="17">
        <f>I86*$L$9</f>
        <v>1506.8606811376769</v>
      </c>
      <c r="J87" s="17">
        <f>J86*$M$9</f>
        <v>1530.9684758055478</v>
      </c>
      <c r="K87" s="17">
        <f>K86*$N$9</f>
        <v>1354.2092225017848</v>
      </c>
      <c r="L87" s="17">
        <f>L86*$C$9</f>
        <v>1494.0916073953631</v>
      </c>
      <c r="M87" s="41">
        <f>M86*$D$9</f>
        <v>1690.0044292383311</v>
      </c>
      <c r="N87" s="41">
        <f>N86*$E$9</f>
        <v>1944.7322697349809</v>
      </c>
      <c r="O87" s="15"/>
      <c r="P87" s="15"/>
      <c r="Q87" s="15"/>
      <c r="R87" s="15"/>
      <c r="S87" s="18">
        <f t="shared" si="35"/>
        <v>1417.5439242469254</v>
      </c>
      <c r="T87" s="18">
        <f>AVERAGE(M87:N87,C89:E89)</f>
        <v>1978.2150504918288</v>
      </c>
      <c r="U87" s="18">
        <f t="shared" si="37"/>
        <v>1649.0084035873595</v>
      </c>
    </row>
    <row r="88" spans="1:22" x14ac:dyDescent="0.2">
      <c r="A88" s="13"/>
      <c r="B88" s="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5"/>
      <c r="P88" s="15"/>
      <c r="Q88" s="15"/>
      <c r="R88" s="15"/>
      <c r="S88" s="15"/>
      <c r="T88" s="15"/>
      <c r="U88" s="15"/>
    </row>
    <row r="89" spans="1:22" x14ac:dyDescent="0.2">
      <c r="A89" s="3" t="s">
        <v>21</v>
      </c>
      <c r="B89" s="20"/>
      <c r="C89" s="19">
        <f>MAX(C80:C86)</f>
        <v>2355.2130516693164</v>
      </c>
      <c r="D89" s="19">
        <f>MAX(D80:D86)</f>
        <v>1982.9928104875803</v>
      </c>
      <c r="E89" s="19">
        <f t="shared" ref="E89:N89" si="38">MAX(E80:E86)</f>
        <v>1918.1326913289349</v>
      </c>
      <c r="F89" s="19">
        <f t="shared" si="38"/>
        <v>1538.8899442586396</v>
      </c>
      <c r="G89" s="19">
        <f t="shared" si="38"/>
        <v>1393.6884572142408</v>
      </c>
      <c r="H89" s="19">
        <f t="shared" si="38"/>
        <v>1320.936313096862</v>
      </c>
      <c r="I89" s="19">
        <f t="shared" si="38"/>
        <v>1397.8782490272374</v>
      </c>
      <c r="J89" s="19">
        <f t="shared" si="38"/>
        <v>1422.5989999999999</v>
      </c>
      <c r="K89" s="19">
        <f t="shared" si="38"/>
        <v>1323.5609999999999</v>
      </c>
      <c r="L89" s="19">
        <f t="shared" si="38"/>
        <v>1511.4731674315071</v>
      </c>
      <c r="M89" s="19">
        <f t="shared" si="38"/>
        <v>1903.3823467656412</v>
      </c>
      <c r="N89" s="19">
        <f t="shared" si="38"/>
        <v>2253.158744506678</v>
      </c>
      <c r="O89" s="15"/>
      <c r="P89" s="15"/>
      <c r="Q89" s="15"/>
      <c r="R89" s="15"/>
      <c r="S89" s="19">
        <f>MAX(S80:S85)</f>
        <v>1369.9229045124782</v>
      </c>
      <c r="T89" s="19">
        <f>MAX(T80:T85)</f>
        <v>2058.9433198800225</v>
      </c>
      <c r="U89" s="19">
        <f>MAX(U80:U85)</f>
        <v>1641.6712780344053</v>
      </c>
    </row>
    <row r="90" spans="1:22" x14ac:dyDescent="0.2">
      <c r="A90" s="3" t="s">
        <v>22</v>
      </c>
      <c r="B90" s="8"/>
      <c r="C90" s="19">
        <f>AVERAGE(C80:C86)</f>
        <v>2217.0796459802159</v>
      </c>
      <c r="D90" s="19">
        <f>AVERAGE(D80:D86)</f>
        <v>1937.4031327565961</v>
      </c>
      <c r="E90" s="19">
        <f t="shared" ref="E90:N90" si="39">AVERAGE(E80:E86)</f>
        <v>1806.7011258864582</v>
      </c>
      <c r="F90" s="19">
        <f t="shared" si="39"/>
        <v>1464.8708605615197</v>
      </c>
      <c r="G90" s="19">
        <f t="shared" si="39"/>
        <v>1269.4018282959612</v>
      </c>
      <c r="H90" s="19">
        <f t="shared" si="39"/>
        <v>1210.6903873936433</v>
      </c>
      <c r="I90" s="19">
        <f t="shared" si="39"/>
        <v>1277.9691977418086</v>
      </c>
      <c r="J90" s="19">
        <f t="shared" si="39"/>
        <v>1300.3013423337504</v>
      </c>
      <c r="K90" s="19">
        <f t="shared" si="39"/>
        <v>1240.9585873932954</v>
      </c>
      <c r="L90" s="19">
        <f t="shared" si="39"/>
        <v>1423.3359989210298</v>
      </c>
      <c r="M90" s="19">
        <f t="shared" si="39"/>
        <v>1775.324864334727</v>
      </c>
      <c r="N90" s="19">
        <f t="shared" si="39"/>
        <v>2083.7283143991995</v>
      </c>
      <c r="O90" s="15"/>
      <c r="P90" s="15"/>
      <c r="Q90" s="15"/>
      <c r="R90" s="15"/>
      <c r="S90" s="19">
        <f>AVERAGE(S80:S85)</f>
        <v>1301.3363628908635</v>
      </c>
      <c r="T90" s="19">
        <f>AVERAGE(T80:T85)</f>
        <v>1985.6048480339371</v>
      </c>
      <c r="U90" s="19">
        <f>AVERAGE(U80:U85)</f>
        <v>1582.0395238052654</v>
      </c>
    </row>
    <row r="91" spans="1:22" x14ac:dyDescent="0.2">
      <c r="A91" s="3" t="s">
        <v>23</v>
      </c>
      <c r="B91" s="8"/>
      <c r="C91" s="19">
        <f>MIN(C80:C86)</f>
        <v>2045.9630689195196</v>
      </c>
      <c r="D91" s="19">
        <f>MIN(D80:D86)</f>
        <v>1829.6226736441486</v>
      </c>
      <c r="E91" s="19">
        <f t="shared" ref="E91:N91" si="40">MIN(E80:E86)</f>
        <v>1568.1239437340155</v>
      </c>
      <c r="F91" s="19">
        <f t="shared" si="40"/>
        <v>1387.1274865689863</v>
      </c>
      <c r="G91" s="19">
        <f t="shared" si="40"/>
        <v>1104.1821675634128</v>
      </c>
      <c r="H91" s="19">
        <f t="shared" si="40"/>
        <v>1105.5563034055729</v>
      </c>
      <c r="I91" s="19">
        <f t="shared" si="40"/>
        <v>1152.4360956325302</v>
      </c>
      <c r="J91" s="19">
        <f t="shared" si="40"/>
        <v>1148.8771696637998</v>
      </c>
      <c r="K91" s="19">
        <f t="shared" si="40"/>
        <v>1129.926248031496</v>
      </c>
      <c r="L91" s="19">
        <f t="shared" si="40"/>
        <v>1319.7453140794223</v>
      </c>
      <c r="M91" s="19">
        <f t="shared" si="40"/>
        <v>1668.0332413334286</v>
      </c>
      <c r="N91" s="19">
        <f t="shared" si="40"/>
        <v>1936.8160391065496</v>
      </c>
      <c r="O91" s="15"/>
      <c r="P91" s="15"/>
      <c r="Q91" s="15"/>
      <c r="R91" s="15"/>
      <c r="S91" s="19">
        <f>MIN(S80:S85)</f>
        <v>1213.7436856248971</v>
      </c>
      <c r="T91" s="19">
        <f>MIN(T80:T85)</f>
        <v>1951.0675228283449</v>
      </c>
      <c r="U91" s="19">
        <f>MIN(U80:U85)</f>
        <v>1485.3119727808109</v>
      </c>
    </row>
    <row r="92" spans="1:22" x14ac:dyDescent="0.2">
      <c r="A92" s="13"/>
      <c r="B92" s="8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 spans="1:22" x14ac:dyDescent="0.2">
      <c r="A93" s="13" t="s">
        <v>37</v>
      </c>
      <c r="B93" s="8">
        <v>1992</v>
      </c>
      <c r="C93" s="14">
        <v>2052.3510000000001</v>
      </c>
      <c r="D93" s="14">
        <v>1862.587</v>
      </c>
      <c r="E93" s="14">
        <v>1756.838</v>
      </c>
      <c r="F93" s="14">
        <v>1526.029</v>
      </c>
      <c r="G93" s="14">
        <v>1266.114</v>
      </c>
      <c r="H93" s="14">
        <v>1121.039</v>
      </c>
      <c r="I93" s="14">
        <v>1163.829</v>
      </c>
      <c r="J93" s="14">
        <v>1121.69</v>
      </c>
      <c r="K93" s="14">
        <v>1108.1130000000001</v>
      </c>
      <c r="L93" s="14">
        <v>1213.71</v>
      </c>
      <c r="M93" s="14">
        <v>1509.0940000000001</v>
      </c>
      <c r="N93" s="14">
        <v>1935.626</v>
      </c>
      <c r="O93" s="15"/>
      <c r="P93" s="15"/>
      <c r="Q93" s="15"/>
      <c r="R93" s="15"/>
      <c r="S93" s="16">
        <f>AVERAGE(F93:L93)</f>
        <v>1217.2177142857142</v>
      </c>
      <c r="T93" s="16">
        <f>AVERAGE(M93:N93,C94:E94)</f>
        <v>1903.9849999999999</v>
      </c>
      <c r="U93" s="16">
        <f>AVERAGE(C93:N93)</f>
        <v>1469.7516666666668</v>
      </c>
    </row>
    <row r="94" spans="1:22" x14ac:dyDescent="0.2">
      <c r="A94" s="13" t="s">
        <v>216</v>
      </c>
      <c r="B94" s="8">
        <v>1993</v>
      </c>
      <c r="C94" s="14">
        <v>2108.9870000000001</v>
      </c>
      <c r="D94" s="14">
        <v>2001.405</v>
      </c>
      <c r="E94" s="14">
        <v>1964.8130000000001</v>
      </c>
      <c r="F94" s="14">
        <v>1528.7280000000001</v>
      </c>
      <c r="G94" s="14">
        <v>1162.25</v>
      </c>
      <c r="H94" s="14">
        <v>1154.712</v>
      </c>
      <c r="I94" s="14">
        <v>1204.865</v>
      </c>
      <c r="J94" s="14">
        <v>1221.7729999999999</v>
      </c>
      <c r="K94" s="14">
        <v>1135.5619999999999</v>
      </c>
      <c r="L94" s="14">
        <v>1334.2280000000001</v>
      </c>
      <c r="M94" s="14">
        <v>1597.3989999999999</v>
      </c>
      <c r="N94" s="14">
        <v>1942.028</v>
      </c>
      <c r="O94" s="15"/>
      <c r="P94" s="15"/>
      <c r="Q94" s="15"/>
      <c r="R94" s="15"/>
      <c r="S94" s="16">
        <f>AVERAGE(F94:L94)</f>
        <v>1248.874</v>
      </c>
      <c r="T94" s="16">
        <f>AVERAGE(M94:N94,C95:E95)</f>
        <v>1960.6682000000001</v>
      </c>
      <c r="U94" s="16">
        <f>AVERAGE(C94:N94)</f>
        <v>1529.7291666666667</v>
      </c>
    </row>
    <row r="95" spans="1:22" x14ac:dyDescent="0.2">
      <c r="A95" s="13"/>
      <c r="B95" s="8">
        <v>1994</v>
      </c>
      <c r="C95" s="14">
        <v>2301.3440000000001</v>
      </c>
      <c r="D95" s="14">
        <v>2109.723</v>
      </c>
      <c r="E95" s="14">
        <v>1852.847</v>
      </c>
      <c r="F95" s="14">
        <v>1478.279</v>
      </c>
      <c r="G95" s="14">
        <v>1255.6220000000001</v>
      </c>
      <c r="H95" s="14">
        <v>1236.9380000000001</v>
      </c>
      <c r="I95" s="14">
        <v>1231.703</v>
      </c>
      <c r="J95" s="14">
        <v>1248.2739999999999</v>
      </c>
      <c r="K95" s="14">
        <v>1214.348</v>
      </c>
      <c r="L95" s="14">
        <v>1322.422</v>
      </c>
      <c r="M95" s="14">
        <v>1517.2270000000001</v>
      </c>
      <c r="N95" s="14">
        <v>1907.93</v>
      </c>
      <c r="O95" s="15"/>
      <c r="P95" s="15"/>
      <c r="Q95" s="15"/>
      <c r="R95" s="15"/>
      <c r="S95" s="16">
        <f>AVERAGE(F95:L95)</f>
        <v>1283.9408571428571</v>
      </c>
      <c r="T95" s="16">
        <f>AVERAGE(M95:N95,C96:E96)</f>
        <v>1903.6709999999998</v>
      </c>
      <c r="U95" s="16">
        <f>AVERAGE(C95:N95)</f>
        <v>1556.3880833333333</v>
      </c>
    </row>
    <row r="96" spans="1:22" x14ac:dyDescent="0.2">
      <c r="A96" s="13"/>
      <c r="B96" s="8">
        <v>1995</v>
      </c>
      <c r="C96" s="14">
        <v>2193.5929999999998</v>
      </c>
      <c r="D96" s="14">
        <v>2011.5719999999999</v>
      </c>
      <c r="E96" s="14">
        <v>1888.0329999999999</v>
      </c>
      <c r="F96" s="14">
        <v>1590.3330000000001</v>
      </c>
      <c r="G96" s="14">
        <v>1384.364</v>
      </c>
      <c r="H96" s="14">
        <v>1229.6510000000001</v>
      </c>
      <c r="I96" s="14">
        <v>1319.6780000000001</v>
      </c>
      <c r="J96" s="14">
        <v>1354.0630000000001</v>
      </c>
      <c r="K96" s="14">
        <v>1224.913</v>
      </c>
      <c r="L96" s="14">
        <v>1327.9849999999999</v>
      </c>
      <c r="M96" s="14">
        <v>1725.0260000000001</v>
      </c>
      <c r="N96" s="14">
        <v>2107.0030000000002</v>
      </c>
      <c r="O96" s="15"/>
      <c r="P96" s="15"/>
      <c r="Q96" s="15"/>
      <c r="R96" s="15"/>
      <c r="S96" s="16">
        <f>AVERAGE(F96:L96)</f>
        <v>1347.2838571428572</v>
      </c>
      <c r="T96" s="16">
        <f>AVERAGE(M96:N96,C97:E97)</f>
        <v>2046.8760000000002</v>
      </c>
      <c r="U96" s="16">
        <f>AVERAGE(C96:N96)</f>
        <v>1613.0178333333336</v>
      </c>
    </row>
    <row r="97" spans="1:21" x14ac:dyDescent="0.2">
      <c r="A97" s="13"/>
      <c r="B97" s="8">
        <v>1996</v>
      </c>
      <c r="C97" s="14">
        <v>2324.893</v>
      </c>
      <c r="D97" s="14">
        <v>2106.6610000000001</v>
      </c>
      <c r="E97" s="14">
        <v>1970.797</v>
      </c>
      <c r="F97" s="14">
        <v>1626.076</v>
      </c>
      <c r="G97" s="14">
        <v>1390.559</v>
      </c>
      <c r="H97" s="14">
        <v>1286.0139999999999</v>
      </c>
      <c r="I97" s="14">
        <v>1264.74</v>
      </c>
      <c r="J97" s="14">
        <v>1293.9559999999999</v>
      </c>
      <c r="K97" s="14">
        <v>1220.021</v>
      </c>
      <c r="L97" s="14">
        <v>1347.3969999999999</v>
      </c>
      <c r="M97" s="14">
        <v>1696.5440000000001</v>
      </c>
      <c r="N97" s="14">
        <v>2024.5160000000001</v>
      </c>
      <c r="O97" s="15"/>
      <c r="P97" s="15"/>
      <c r="Q97" s="15"/>
      <c r="R97" s="15"/>
      <c r="S97" s="16">
        <f>AVERAGE(F97:L97)</f>
        <v>1346.9661428571428</v>
      </c>
      <c r="T97" s="16">
        <f>AVERAGE(M97:N97,C98:E98)</f>
        <v>1995.4312000000002</v>
      </c>
      <c r="U97" s="16">
        <f>AVERAGE(C97:N97)</f>
        <v>1629.3478333333335</v>
      </c>
    </row>
    <row r="98" spans="1:21" x14ac:dyDescent="0.2">
      <c r="A98" s="13"/>
      <c r="B98" s="8">
        <v>1997</v>
      </c>
      <c r="C98" s="14">
        <v>2298.5709999999999</v>
      </c>
      <c r="D98" s="14">
        <v>2086.3180000000002</v>
      </c>
      <c r="E98" s="14">
        <v>1871.2070000000001</v>
      </c>
      <c r="F98" s="14">
        <v>1605.098</v>
      </c>
      <c r="G98" s="14">
        <v>1448.893</v>
      </c>
      <c r="H98" s="14">
        <v>1274.152</v>
      </c>
      <c r="I98" s="14">
        <v>1357.5509999999999</v>
      </c>
      <c r="J98" s="14">
        <v>1344.5989999999999</v>
      </c>
      <c r="K98" s="14">
        <v>1313.0129999999999</v>
      </c>
      <c r="L98" s="14">
        <v>1363.0170000000001</v>
      </c>
      <c r="M98" s="14">
        <v>1709.809</v>
      </c>
      <c r="N98" s="14">
        <v>2111.9760000000001</v>
      </c>
      <c r="O98" s="15"/>
      <c r="P98" s="15"/>
      <c r="Q98" s="15"/>
      <c r="R98" s="15"/>
      <c r="S98" s="16"/>
      <c r="T98" s="16"/>
      <c r="U98" s="16"/>
    </row>
    <row r="99" spans="1:21" x14ac:dyDescent="0.2">
      <c r="A99" s="13"/>
      <c r="B99" s="8">
        <v>1998</v>
      </c>
      <c r="C99" s="14">
        <v>2166.4009999999998</v>
      </c>
      <c r="D99" s="14">
        <v>1890.79</v>
      </c>
      <c r="E99" s="14">
        <v>1922.663</v>
      </c>
      <c r="F99" s="14">
        <v>1539.3019999999999</v>
      </c>
      <c r="G99" s="14">
        <v>1345.53</v>
      </c>
      <c r="H99" s="14">
        <v>1323.645</v>
      </c>
      <c r="I99" s="14">
        <v>1408.8420000000001</v>
      </c>
      <c r="J99" s="14">
        <v>1422.5989999999999</v>
      </c>
      <c r="K99" s="14">
        <v>1323.5609999999999</v>
      </c>
      <c r="L99" s="17">
        <f>L98*$C$9</f>
        <v>1347.342648429443</v>
      </c>
      <c r="M99" s="17">
        <f>M98*$D$9</f>
        <v>1732.3304545427541</v>
      </c>
      <c r="N99" s="17">
        <f>N98*$E$9</f>
        <v>2120.6081513040672</v>
      </c>
      <c r="O99" s="15"/>
      <c r="P99" s="15"/>
      <c r="Q99" s="15"/>
      <c r="R99" s="15"/>
      <c r="S99" s="18"/>
      <c r="T99" s="18"/>
      <c r="U99" s="18"/>
    </row>
    <row r="100" spans="1:21" x14ac:dyDescent="0.2">
      <c r="A100" s="13"/>
      <c r="B100" s="8">
        <v>1999</v>
      </c>
      <c r="C100" s="17">
        <f>C99*$F$9</f>
        <v>2105.0613146546707</v>
      </c>
      <c r="D100" s="17">
        <f>D99*$G$9</f>
        <v>1870.5711823765439</v>
      </c>
      <c r="E100" s="17">
        <f>E99*$H$9</f>
        <v>1947.3039571596576</v>
      </c>
      <c r="F100" s="17">
        <f>F99*$I$9</f>
        <v>1516.718679873263</v>
      </c>
      <c r="G100" s="17">
        <f>G99*$J$9</f>
        <v>1318.7000269035082</v>
      </c>
      <c r="H100" s="17">
        <f>H99*$K$9</f>
        <v>1298.3167631314416</v>
      </c>
      <c r="I100" s="17">
        <f>I99*$L$9</f>
        <v>1518.6791962838547</v>
      </c>
      <c r="J100" s="17">
        <f>J99*$M$9</f>
        <v>1530.9684758055478</v>
      </c>
      <c r="K100" s="17">
        <f>K99*$N$9</f>
        <v>1354.2092225017848</v>
      </c>
      <c r="L100" s="17">
        <f>L99*$C$9</f>
        <v>1331.8485479468454</v>
      </c>
      <c r="M100" s="41">
        <f>M99*$D$9</f>
        <v>1755.148559714158</v>
      </c>
      <c r="N100" s="41">
        <f>N99*$E$9</f>
        <v>2129.2755842761726</v>
      </c>
      <c r="O100" s="15"/>
      <c r="P100" s="15"/>
      <c r="Q100" s="15"/>
      <c r="R100" s="15"/>
      <c r="S100" s="18"/>
      <c r="T100" s="18"/>
      <c r="U100" s="18"/>
    </row>
    <row r="101" spans="1:21" x14ac:dyDescent="0.2">
      <c r="A101" s="13"/>
      <c r="B101" s="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5"/>
      <c r="P101" s="15"/>
      <c r="Q101" s="15"/>
      <c r="R101" s="15"/>
      <c r="S101" s="15"/>
      <c r="T101" s="15"/>
      <c r="U101" s="15"/>
    </row>
    <row r="102" spans="1:21" x14ac:dyDescent="0.2">
      <c r="A102" s="3" t="s">
        <v>21</v>
      </c>
      <c r="B102" s="20"/>
      <c r="C102" s="19">
        <f>MAX(C93:C99)</f>
        <v>2324.893</v>
      </c>
      <c r="D102" s="19">
        <f>MAX(D93:D99)</f>
        <v>2109.723</v>
      </c>
      <c r="E102" s="19">
        <f t="shared" ref="E102:N102" si="41">MAX(E93:E99)</f>
        <v>1970.797</v>
      </c>
      <c r="F102" s="19">
        <f t="shared" si="41"/>
        <v>1626.076</v>
      </c>
      <c r="G102" s="19">
        <f t="shared" si="41"/>
        <v>1448.893</v>
      </c>
      <c r="H102" s="19">
        <f t="shared" si="41"/>
        <v>1323.645</v>
      </c>
      <c r="I102" s="19">
        <f t="shared" si="41"/>
        <v>1408.8420000000001</v>
      </c>
      <c r="J102" s="19">
        <f t="shared" si="41"/>
        <v>1422.5989999999999</v>
      </c>
      <c r="K102" s="19">
        <f t="shared" si="41"/>
        <v>1323.5609999999999</v>
      </c>
      <c r="L102" s="19">
        <f t="shared" si="41"/>
        <v>1363.0170000000001</v>
      </c>
      <c r="M102" s="19">
        <f t="shared" si="41"/>
        <v>1732.3304545427541</v>
      </c>
      <c r="N102" s="19">
        <f t="shared" si="41"/>
        <v>2120.6081513040672</v>
      </c>
      <c r="O102" s="15"/>
      <c r="P102" s="15"/>
      <c r="Q102" s="15"/>
      <c r="R102" s="15"/>
      <c r="S102" s="19">
        <f>MAX(S93:S98)</f>
        <v>1347.2838571428572</v>
      </c>
      <c r="T102" s="19">
        <f>MAX(T93:T98)</f>
        <v>2046.8760000000002</v>
      </c>
      <c r="U102" s="19">
        <f>MAX(U93:U98)</f>
        <v>1629.3478333333335</v>
      </c>
    </row>
    <row r="103" spans="1:21" x14ac:dyDescent="0.2">
      <c r="A103" s="3" t="s">
        <v>22</v>
      </c>
      <c r="B103" s="8"/>
      <c r="C103" s="19">
        <f>AVERAGE(C93:C99)</f>
        <v>2206.5914285714284</v>
      </c>
      <c r="D103" s="19">
        <f>AVERAGE(D93:D99)</f>
        <v>2009.8651428571429</v>
      </c>
      <c r="E103" s="19">
        <f t="shared" ref="E103:N103" si="42">AVERAGE(E93:E99)</f>
        <v>1889.5997142857143</v>
      </c>
      <c r="F103" s="19">
        <f t="shared" si="42"/>
        <v>1556.2635714285716</v>
      </c>
      <c r="G103" s="19">
        <f t="shared" si="42"/>
        <v>1321.9045714285714</v>
      </c>
      <c r="H103" s="19">
        <f t="shared" si="42"/>
        <v>1232.3072857142856</v>
      </c>
      <c r="I103" s="19">
        <f t="shared" si="42"/>
        <v>1278.7440000000001</v>
      </c>
      <c r="J103" s="19">
        <f t="shared" si="42"/>
        <v>1286.7077142857142</v>
      </c>
      <c r="K103" s="19">
        <f t="shared" si="42"/>
        <v>1219.9329999999998</v>
      </c>
      <c r="L103" s="19">
        <f t="shared" si="42"/>
        <v>1322.3002354899204</v>
      </c>
      <c r="M103" s="19">
        <f t="shared" si="42"/>
        <v>1641.0613506489649</v>
      </c>
      <c r="N103" s="19">
        <f t="shared" si="42"/>
        <v>2021.383878757724</v>
      </c>
      <c r="O103" s="15"/>
      <c r="P103" s="15"/>
      <c r="Q103" s="15"/>
      <c r="R103" s="15"/>
      <c r="S103" s="19">
        <f>AVERAGE(S93:S98)</f>
        <v>1288.8565142857142</v>
      </c>
      <c r="T103" s="19">
        <f>AVERAGE(T93:T98)</f>
        <v>1962.12628</v>
      </c>
      <c r="U103" s="19">
        <f>AVERAGE(U93:U98)</f>
        <v>1559.6469166666666</v>
      </c>
    </row>
    <row r="104" spans="1:21" x14ac:dyDescent="0.2">
      <c r="A104" s="3" t="s">
        <v>23</v>
      </c>
      <c r="B104" s="8"/>
      <c r="C104" s="19">
        <f>MIN(C93:C99)</f>
        <v>2052.3510000000001</v>
      </c>
      <c r="D104" s="19">
        <f>MIN(D93:D99)</f>
        <v>1862.587</v>
      </c>
      <c r="E104" s="19">
        <f t="shared" ref="E104:N104" si="43">MIN(E93:E99)</f>
        <v>1756.838</v>
      </c>
      <c r="F104" s="19">
        <f t="shared" si="43"/>
        <v>1478.279</v>
      </c>
      <c r="G104" s="19">
        <f t="shared" si="43"/>
        <v>1162.25</v>
      </c>
      <c r="H104" s="19">
        <f t="shared" si="43"/>
        <v>1121.039</v>
      </c>
      <c r="I104" s="19">
        <f t="shared" si="43"/>
        <v>1163.829</v>
      </c>
      <c r="J104" s="19">
        <f t="shared" si="43"/>
        <v>1121.69</v>
      </c>
      <c r="K104" s="19">
        <f t="shared" si="43"/>
        <v>1108.1130000000001</v>
      </c>
      <c r="L104" s="19">
        <f t="shared" si="43"/>
        <v>1213.71</v>
      </c>
      <c r="M104" s="19">
        <f t="shared" si="43"/>
        <v>1509.0940000000001</v>
      </c>
      <c r="N104" s="19">
        <f t="shared" si="43"/>
        <v>1907.93</v>
      </c>
      <c r="O104" s="15"/>
      <c r="P104" s="15"/>
      <c r="Q104" s="15"/>
      <c r="R104" s="15"/>
      <c r="S104" s="19">
        <f>MIN(S93:S98)</f>
        <v>1217.2177142857142</v>
      </c>
      <c r="T104" s="19">
        <f>MIN(T93:T98)</f>
        <v>1903.6709999999998</v>
      </c>
      <c r="U104" s="19">
        <f>MIN(U93:U98)</f>
        <v>1469.7516666666668</v>
      </c>
    </row>
    <row r="105" spans="1:21" x14ac:dyDescent="0.2">
      <c r="A105" s="13"/>
      <c r="B105" s="8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  <row r="106" spans="1:21" x14ac:dyDescent="0.2">
      <c r="A106" s="13" t="s">
        <v>38</v>
      </c>
      <c r="B106" s="8">
        <v>1992</v>
      </c>
      <c r="C106" s="14">
        <f t="shared" ref="C106:N112" si="44">C93-C80</f>
        <v>6.3879310804804845</v>
      </c>
      <c r="D106" s="14">
        <f t="shared" si="44"/>
        <v>-91.990849388752849</v>
      </c>
      <c r="E106" s="14">
        <f t="shared" si="44"/>
        <v>188.71405626598448</v>
      </c>
      <c r="F106" s="14">
        <f t="shared" si="44"/>
        <v>109.0020714285713</v>
      </c>
      <c r="G106" s="14">
        <f t="shared" si="44"/>
        <v>71.268404447533158</v>
      </c>
      <c r="H106" s="14">
        <f t="shared" si="44"/>
        <v>-12.309447843137377</v>
      </c>
      <c r="I106" s="14">
        <f t="shared" si="44"/>
        <v>11.392904367469782</v>
      </c>
      <c r="J106" s="14">
        <f t="shared" si="44"/>
        <v>-27.18716966379975</v>
      </c>
      <c r="K106" s="14">
        <f t="shared" si="44"/>
        <v>-21.813248031495959</v>
      </c>
      <c r="L106" s="14">
        <f t="shared" si="44"/>
        <v>-106.03531407942228</v>
      </c>
      <c r="M106" s="14">
        <f t="shared" si="44"/>
        <v>-198.47089336492877</v>
      </c>
      <c r="N106" s="14">
        <f t="shared" si="44"/>
        <v>-115.68211858823565</v>
      </c>
      <c r="O106" s="15"/>
      <c r="P106" s="15"/>
      <c r="Q106" s="15"/>
      <c r="R106" s="15"/>
      <c r="S106" s="16">
        <f>AVERAGE(F106:L106)</f>
        <v>3.4740286608169817</v>
      </c>
      <c r="T106" s="16">
        <f>AVERAGE(M106:N106,C107:E107)</f>
        <v>-47.082522828344963</v>
      </c>
      <c r="U106" s="16">
        <f>AVERAGE(C106:N106)</f>
        <v>-15.560306114144453</v>
      </c>
    </row>
    <row r="107" spans="1:21" x14ac:dyDescent="0.2">
      <c r="A107" s="13"/>
      <c r="B107" s="8">
        <v>1993</v>
      </c>
      <c r="C107" s="14">
        <f t="shared" si="44"/>
        <v>-25.775484941073501</v>
      </c>
      <c r="D107" s="14">
        <f t="shared" si="44"/>
        <v>18.412189512419673</v>
      </c>
      <c r="E107" s="14">
        <f t="shared" si="44"/>
        <v>86.103693240093435</v>
      </c>
      <c r="F107" s="14">
        <f t="shared" si="44"/>
        <v>118.99190017825322</v>
      </c>
      <c r="G107" s="14">
        <f t="shared" si="44"/>
        <v>58.067832436587196</v>
      </c>
      <c r="H107" s="14">
        <f t="shared" si="44"/>
        <v>49.155696594427127</v>
      </c>
      <c r="I107" s="14">
        <f t="shared" si="44"/>
        <v>25.88228518518531</v>
      </c>
      <c r="J107" s="14">
        <f t="shared" si="44"/>
        <v>1.7862178362574923</v>
      </c>
      <c r="K107" s="14">
        <f t="shared" si="44"/>
        <v>-47.943978107896783</v>
      </c>
      <c r="L107" s="14">
        <f t="shared" si="44"/>
        <v>-83.165686327077992</v>
      </c>
      <c r="M107" s="14">
        <f t="shared" si="44"/>
        <v>-175.98463559322045</v>
      </c>
      <c r="N107" s="14">
        <f t="shared" si="44"/>
        <v>-145.60659793814443</v>
      </c>
      <c r="O107" s="15"/>
      <c r="P107" s="15"/>
      <c r="Q107" s="15"/>
      <c r="R107" s="15"/>
      <c r="S107" s="16">
        <f>AVERAGE(F107:L107)</f>
        <v>17.539181113676509</v>
      </c>
      <c r="T107" s="16">
        <f>AVERAGE(M107:N107,C108:E108)</f>
        <v>-23.897749077845447</v>
      </c>
      <c r="U107" s="16">
        <f>AVERAGE(C107:N107)</f>
        <v>-10.006380660349143</v>
      </c>
    </row>
    <row r="108" spans="1:21" x14ac:dyDescent="0.2">
      <c r="A108" s="13"/>
      <c r="B108" s="8">
        <v>1994</v>
      </c>
      <c r="C108" s="14">
        <f t="shared" si="44"/>
        <v>-36.284493496255436</v>
      </c>
      <c r="D108" s="14">
        <f t="shared" si="44"/>
        <v>166.84499092480564</v>
      </c>
      <c r="E108" s="14">
        <f t="shared" si="44"/>
        <v>71.541990713587438</v>
      </c>
      <c r="F108" s="14">
        <f t="shared" si="44"/>
        <v>91.151513431013655</v>
      </c>
      <c r="G108" s="14">
        <f t="shared" si="44"/>
        <v>-17.064962804005745</v>
      </c>
      <c r="H108" s="14">
        <f t="shared" si="44"/>
        <v>7.1602778581766415</v>
      </c>
      <c r="I108" s="14">
        <f t="shared" si="44"/>
        <v>-34.884834422658059</v>
      </c>
      <c r="J108" s="14">
        <f t="shared" si="44"/>
        <v>-50.677790598290812</v>
      </c>
      <c r="K108" s="14">
        <f t="shared" si="44"/>
        <v>-45.875368888888715</v>
      </c>
      <c r="L108" s="14">
        <f t="shared" si="44"/>
        <v>-135.40156996587029</v>
      </c>
      <c r="M108" s="14">
        <f t="shared" si="44"/>
        <v>-183.77178993563462</v>
      </c>
      <c r="N108" s="14">
        <f t="shared" si="44"/>
        <v>-170.87304118773977</v>
      </c>
      <c r="O108" s="15"/>
      <c r="P108" s="15"/>
      <c r="Q108" s="15"/>
      <c r="R108" s="15"/>
      <c r="S108" s="16">
        <f>AVERAGE(F108:L108)</f>
        <v>-26.513247912931906</v>
      </c>
      <c r="T108" s="16">
        <f>AVERAGE(M108:N108,C109:E109)</f>
        <v>-53.207449417152205</v>
      </c>
      <c r="U108" s="16">
        <f>AVERAGE(C108:N108)</f>
        <v>-28.177923197646674</v>
      </c>
    </row>
    <row r="109" spans="1:21" x14ac:dyDescent="0.2">
      <c r="A109" s="13"/>
      <c r="B109" s="8">
        <v>1995</v>
      </c>
      <c r="C109" s="14">
        <f t="shared" si="44"/>
        <v>-7.3028481065339292</v>
      </c>
      <c r="D109" s="14">
        <f t="shared" si="44"/>
        <v>41.015287720887727</v>
      </c>
      <c r="E109" s="14">
        <f t="shared" si="44"/>
        <v>54.89514442325958</v>
      </c>
      <c r="F109" s="14">
        <f t="shared" si="44"/>
        <v>62.541185393258047</v>
      </c>
      <c r="G109" s="14">
        <f t="shared" si="44"/>
        <v>53.006917677089859</v>
      </c>
      <c r="H109" s="14">
        <f t="shared" si="44"/>
        <v>16.747934767025299</v>
      </c>
      <c r="I109" s="14">
        <f t="shared" si="44"/>
        <v>4.4077421509687156</v>
      </c>
      <c r="J109" s="14">
        <f t="shared" si="44"/>
        <v>-35.863425710593901</v>
      </c>
      <c r="K109" s="14">
        <f t="shared" si="44"/>
        <v>-27.259370423546443</v>
      </c>
      <c r="L109" s="14">
        <f t="shared" si="44"/>
        <v>-78.642449528937277</v>
      </c>
      <c r="M109" s="14">
        <f t="shared" si="44"/>
        <v>-178.35634676564109</v>
      </c>
      <c r="N109" s="14">
        <f t="shared" si="44"/>
        <v>-146.15574450667782</v>
      </c>
      <c r="O109" s="15"/>
      <c r="P109" s="15"/>
      <c r="Q109" s="15"/>
      <c r="R109" s="15"/>
      <c r="S109" s="16">
        <f>AVERAGE(F109:L109)</f>
        <v>-0.72306652496224288</v>
      </c>
      <c r="T109" s="16">
        <f>AVERAGE(M109:N109,C110:E110)</f>
        <v>-12.067319880022115</v>
      </c>
      <c r="U109" s="16">
        <f>AVERAGE(C109:N109)</f>
        <v>-20.080497742453435</v>
      </c>
    </row>
    <row r="110" spans="1:21" x14ac:dyDescent="0.2">
      <c r="A110" s="13"/>
      <c r="B110" s="8">
        <v>1996</v>
      </c>
      <c r="C110" s="14">
        <f t="shared" si="44"/>
        <v>18.134890795631691</v>
      </c>
      <c r="D110" s="14">
        <f t="shared" si="44"/>
        <v>142.54922398286908</v>
      </c>
      <c r="E110" s="14">
        <f t="shared" si="44"/>
        <v>103.49137709370757</v>
      </c>
      <c r="F110" s="14">
        <f t="shared" si="44"/>
        <v>103.29946111719619</v>
      </c>
      <c r="G110" s="14">
        <f t="shared" si="44"/>
        <v>30.881703680202918</v>
      </c>
      <c r="H110" s="14">
        <f t="shared" si="44"/>
        <v>38.916517193947584</v>
      </c>
      <c r="I110" s="14">
        <f t="shared" si="44"/>
        <v>-14.972548746518214</v>
      </c>
      <c r="J110" s="14">
        <f t="shared" si="44"/>
        <v>-6.1827249146758732</v>
      </c>
      <c r="K110" s="14">
        <f t="shared" si="44"/>
        <v>-6.1044653323801867</v>
      </c>
      <c r="L110" s="14">
        <f t="shared" si="44"/>
        <v>-58.965120182886949</v>
      </c>
      <c r="M110" s="14">
        <f t="shared" si="44"/>
        <v>-134.22025316455688</v>
      </c>
      <c r="N110" s="14">
        <f t="shared" si="44"/>
        <v>41.097853486319536</v>
      </c>
      <c r="O110" s="15"/>
      <c r="P110" s="15"/>
      <c r="Q110" s="15"/>
      <c r="R110" s="15"/>
      <c r="S110" s="16">
        <f>AVERAGE(F110:L110)</f>
        <v>12.410403259269353</v>
      </c>
      <c r="T110" s="16">
        <f>AVERAGE(M110:N110,C111:E111)</f>
        <v>18.096999727057618</v>
      </c>
      <c r="U110" s="16">
        <f>AVERAGE(C110:N110)</f>
        <v>21.493826250738039</v>
      </c>
    </row>
    <row r="111" spans="1:21" x14ac:dyDescent="0.2">
      <c r="A111" s="13"/>
      <c r="B111" s="8">
        <v>1997</v>
      </c>
      <c r="C111" s="14">
        <f t="shared" si="44"/>
        <v>-56.642051669316515</v>
      </c>
      <c r="D111" s="14">
        <f t="shared" si="44"/>
        <v>169.23590159574496</v>
      </c>
      <c r="E111" s="14">
        <f t="shared" si="44"/>
        <v>71.013548387096989</v>
      </c>
      <c r="F111" s="14">
        <f t="shared" si="44"/>
        <v>66.20805574136034</v>
      </c>
      <c r="G111" s="14">
        <f t="shared" si="44"/>
        <v>55.204542785759259</v>
      </c>
      <c r="H111" s="14">
        <f t="shared" si="44"/>
        <v>48.93862277091921</v>
      </c>
      <c r="I111" s="14">
        <f t="shared" si="44"/>
        <v>2.6343163001292851</v>
      </c>
      <c r="J111" s="14">
        <f t="shared" si="44"/>
        <v>22.969496714848674</v>
      </c>
      <c r="K111" s="14">
        <f t="shared" si="44"/>
        <v>1.8173190311420058</v>
      </c>
      <c r="L111" s="14">
        <f t="shared" si="44"/>
        <v>-80.909684931506945</v>
      </c>
      <c r="M111" s="14">
        <f t="shared" si="44"/>
        <v>-133.33789018567632</v>
      </c>
      <c r="N111" s="14">
        <f t="shared" si="44"/>
        <v>-82.983512953368063</v>
      </c>
      <c r="O111" s="15"/>
      <c r="P111" s="15"/>
      <c r="Q111" s="15"/>
      <c r="R111" s="15"/>
      <c r="S111" s="16"/>
      <c r="T111" s="16"/>
      <c r="U111" s="16"/>
    </row>
    <row r="112" spans="1:21" x14ac:dyDescent="0.2">
      <c r="A112" s="13"/>
      <c r="B112" s="8">
        <v>1998</v>
      </c>
      <c r="C112" s="14">
        <f>C99-C86</f>
        <v>28.064534475553501</v>
      </c>
      <c r="D112" s="14">
        <f t="shared" si="44"/>
        <v>61.167326355851401</v>
      </c>
      <c r="E112" s="14">
        <f t="shared" si="44"/>
        <v>4.5303086710650859</v>
      </c>
      <c r="F112" s="14">
        <f t="shared" si="44"/>
        <v>88.554788779709497</v>
      </c>
      <c r="G112" s="14">
        <f t="shared" si="44"/>
        <v>116.15476370510373</v>
      </c>
      <c r="H112" s="14">
        <f t="shared" si="44"/>
        <v>2.7086869031379592</v>
      </c>
      <c r="I112" s="14">
        <f t="shared" si="44"/>
        <v>10.963750972762682</v>
      </c>
      <c r="J112" s="14">
        <f t="shared" si="44"/>
        <v>0</v>
      </c>
      <c r="K112" s="14">
        <f t="shared" si="44"/>
        <v>0</v>
      </c>
      <c r="L112" s="14">
        <f t="shared" si="44"/>
        <v>-164.13051900206415</v>
      </c>
      <c r="M112" s="14">
        <f t="shared" si="44"/>
        <v>64.297213209325491</v>
      </c>
      <c r="N112" s="14">
        <f t="shared" si="44"/>
        <v>183.79211219751755</v>
      </c>
      <c r="O112" s="15"/>
      <c r="P112" s="15"/>
      <c r="Q112" s="15"/>
      <c r="R112" s="15"/>
      <c r="S112" s="18"/>
      <c r="T112" s="18"/>
      <c r="U112" s="18"/>
    </row>
    <row r="113" spans="1:21" x14ac:dyDescent="0.2">
      <c r="A113" s="13"/>
      <c r="B113" s="8">
        <v>1999</v>
      </c>
      <c r="C113" s="14">
        <f t="shared" ref="C113:N113" si="45">C100-C87</f>
        <v>-281.33812296952101</v>
      </c>
      <c r="D113" s="14">
        <f t="shared" si="45"/>
        <v>-8.8870078740533245</v>
      </c>
      <c r="E113" s="14">
        <f t="shared" si="45"/>
        <v>-17.395089312073878</v>
      </c>
      <c r="F113" s="14">
        <f t="shared" si="45"/>
        <v>-19.43749722759776</v>
      </c>
      <c r="G113" s="14">
        <f t="shared" si="45"/>
        <v>113.83862866148729</v>
      </c>
      <c r="H113" s="14">
        <f t="shared" si="45"/>
        <v>2.656855586217489</v>
      </c>
      <c r="I113" s="14">
        <f t="shared" si="45"/>
        <v>11.818515146177788</v>
      </c>
      <c r="J113" s="14">
        <f t="shared" si="45"/>
        <v>0</v>
      </c>
      <c r="K113" s="14">
        <f t="shared" si="45"/>
        <v>0</v>
      </c>
      <c r="L113" s="14">
        <f t="shared" si="45"/>
        <v>-162.24305944851767</v>
      </c>
      <c r="M113" s="14">
        <f t="shared" si="45"/>
        <v>65.144130475826842</v>
      </c>
      <c r="N113" s="14">
        <f t="shared" si="45"/>
        <v>184.54331454119165</v>
      </c>
      <c r="O113" s="15"/>
      <c r="P113" s="15"/>
      <c r="Q113" s="15"/>
      <c r="R113" s="15"/>
      <c r="S113" s="18"/>
      <c r="T113" s="18"/>
      <c r="U113" s="18"/>
    </row>
    <row r="114" spans="1:21" x14ac:dyDescent="0.2">
      <c r="A114" s="13"/>
      <c r="B114" s="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5"/>
      <c r="P114" s="15"/>
      <c r="Q114" s="15"/>
      <c r="R114" s="15"/>
      <c r="S114" s="15"/>
      <c r="T114" s="15"/>
      <c r="U114" s="15"/>
    </row>
    <row r="115" spans="1:21" x14ac:dyDescent="0.2">
      <c r="A115" s="3" t="s">
        <v>21</v>
      </c>
      <c r="B115" s="20"/>
      <c r="C115" s="19">
        <f>MAX(C106:C112)</f>
        <v>28.064534475553501</v>
      </c>
      <c r="D115" s="19">
        <f>MAX(D106:D112)</f>
        <v>169.23590159574496</v>
      </c>
      <c r="E115" s="19">
        <f t="shared" ref="E115:N115" si="46">MAX(E106:E112)</f>
        <v>188.71405626598448</v>
      </c>
      <c r="F115" s="19">
        <f t="shared" si="46"/>
        <v>118.99190017825322</v>
      </c>
      <c r="G115" s="19">
        <f t="shared" si="46"/>
        <v>116.15476370510373</v>
      </c>
      <c r="H115" s="19">
        <f t="shared" si="46"/>
        <v>49.155696594427127</v>
      </c>
      <c r="I115" s="19">
        <f t="shared" si="46"/>
        <v>25.88228518518531</v>
      </c>
      <c r="J115" s="19">
        <f t="shared" si="46"/>
        <v>22.969496714848674</v>
      </c>
      <c r="K115" s="19">
        <f t="shared" si="46"/>
        <v>1.8173190311420058</v>
      </c>
      <c r="L115" s="19">
        <f t="shared" si="46"/>
        <v>-58.965120182886949</v>
      </c>
      <c r="M115" s="19">
        <f t="shared" si="46"/>
        <v>64.297213209325491</v>
      </c>
      <c r="N115" s="19">
        <f t="shared" si="46"/>
        <v>183.79211219751755</v>
      </c>
      <c r="O115" s="15"/>
      <c r="P115" s="15"/>
      <c r="Q115" s="15"/>
      <c r="R115" s="15"/>
      <c r="S115" s="19">
        <f>MAX(S106:S111)</f>
        <v>17.539181113676509</v>
      </c>
      <c r="T115" s="19">
        <f>MAX(T106:T111)</f>
        <v>18.096999727057618</v>
      </c>
      <c r="U115" s="19">
        <f>MAX(U106:U111)</f>
        <v>21.493826250738039</v>
      </c>
    </row>
    <row r="116" spans="1:21" x14ac:dyDescent="0.2">
      <c r="A116" s="3" t="s">
        <v>22</v>
      </c>
      <c r="B116" s="8"/>
      <c r="C116" s="19">
        <f>AVERAGE(C106:C112)</f>
        <v>-10.488217408787673</v>
      </c>
      <c r="D116" s="19">
        <f>AVERAGE(D106:D112)</f>
        <v>72.462010100546522</v>
      </c>
      <c r="E116" s="19">
        <f t="shared" ref="E116:N116" si="47">AVERAGE(E106:E112)</f>
        <v>82.898588399256369</v>
      </c>
      <c r="F116" s="19">
        <f t="shared" si="47"/>
        <v>91.392710867051747</v>
      </c>
      <c r="G116" s="19">
        <f t="shared" si="47"/>
        <v>52.502743132610057</v>
      </c>
      <c r="H116" s="19">
        <f t="shared" si="47"/>
        <v>21.616898320642349</v>
      </c>
      <c r="I116" s="19">
        <f t="shared" si="47"/>
        <v>0.7748022581913574</v>
      </c>
      <c r="J116" s="19">
        <f t="shared" si="47"/>
        <v>-13.59362804803631</v>
      </c>
      <c r="K116" s="19">
        <f t="shared" si="47"/>
        <v>-21.025587393295154</v>
      </c>
      <c r="L116" s="19">
        <f t="shared" si="47"/>
        <v>-101.03576343110942</v>
      </c>
      <c r="M116" s="19">
        <f t="shared" si="47"/>
        <v>-134.26351368576181</v>
      </c>
      <c r="N116" s="19">
        <f t="shared" si="47"/>
        <v>-62.344435641475521</v>
      </c>
      <c r="O116" s="15"/>
      <c r="P116" s="15"/>
      <c r="Q116" s="15"/>
      <c r="R116" s="15"/>
      <c r="S116" s="19">
        <f>AVERAGE(S106:S111)</f>
        <v>1.2374597191737389</v>
      </c>
      <c r="T116" s="19">
        <f>AVERAGE(T106:T111)</f>
        <v>-23.631608295261422</v>
      </c>
      <c r="U116" s="19">
        <f>AVERAGE(U106:U111)</f>
        <v>-10.466256292771131</v>
      </c>
    </row>
    <row r="117" spans="1:21" x14ac:dyDescent="0.2">
      <c r="A117" s="3" t="s">
        <v>23</v>
      </c>
      <c r="B117" s="8"/>
      <c r="C117" s="19">
        <f>MIN(C106:C112)</f>
        <v>-56.642051669316515</v>
      </c>
      <c r="D117" s="19">
        <f>MIN(D106:D112)</f>
        <v>-91.990849388752849</v>
      </c>
      <c r="E117" s="19">
        <f t="shared" ref="E117:N117" si="48">MIN(E106:E112)</f>
        <v>4.5303086710650859</v>
      </c>
      <c r="F117" s="19">
        <f t="shared" si="48"/>
        <v>62.541185393258047</v>
      </c>
      <c r="G117" s="19">
        <f t="shared" si="48"/>
        <v>-17.064962804005745</v>
      </c>
      <c r="H117" s="19">
        <f t="shared" si="48"/>
        <v>-12.309447843137377</v>
      </c>
      <c r="I117" s="19">
        <f t="shared" si="48"/>
        <v>-34.884834422658059</v>
      </c>
      <c r="J117" s="19">
        <f t="shared" si="48"/>
        <v>-50.677790598290812</v>
      </c>
      <c r="K117" s="19">
        <f t="shared" si="48"/>
        <v>-47.943978107896783</v>
      </c>
      <c r="L117" s="19">
        <f t="shared" si="48"/>
        <v>-164.13051900206415</v>
      </c>
      <c r="M117" s="19">
        <f t="shared" si="48"/>
        <v>-198.47089336492877</v>
      </c>
      <c r="N117" s="19">
        <f t="shared" si="48"/>
        <v>-170.87304118773977</v>
      </c>
      <c r="O117" s="15"/>
      <c r="P117" s="15"/>
      <c r="Q117" s="15"/>
      <c r="R117" s="15"/>
      <c r="S117" s="19">
        <f>MIN(S106:S111)</f>
        <v>-26.513247912931906</v>
      </c>
      <c r="T117" s="19">
        <f>MIN(T106:T111)</f>
        <v>-53.207449417152205</v>
      </c>
      <c r="U117" s="19">
        <f>MIN(U106:U111)</f>
        <v>-28.177923197646674</v>
      </c>
    </row>
    <row r="118" spans="1:21" x14ac:dyDescent="0.2">
      <c r="A118" s="13"/>
      <c r="B118" s="8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</row>
    <row r="119" spans="1:21" x14ac:dyDescent="0.2">
      <c r="A119" s="13" t="s">
        <v>39</v>
      </c>
      <c r="B119" s="8">
        <v>1992</v>
      </c>
      <c r="C119" s="42" t="s">
        <v>8</v>
      </c>
      <c r="D119" s="42">
        <f>C54/(D80/29)</f>
        <v>28.745830214729388</v>
      </c>
      <c r="E119" s="42">
        <f t="shared" ref="E119:E126" si="49">D54/(E80/31)</f>
        <v>30.731500652459967</v>
      </c>
      <c r="F119" s="42">
        <f t="shared" ref="F119:F126" si="50">E54/(F80/30)</f>
        <v>26.631427560833224</v>
      </c>
      <c r="G119" s="42">
        <f t="shared" ref="G119:G126" si="51">F54/(G80/31)</f>
        <v>33.123019532662404</v>
      </c>
      <c r="H119" s="42">
        <f t="shared" ref="H119:H126" si="52">G54/(H80/30)</f>
        <v>40.963403698441056</v>
      </c>
      <c r="I119" s="42">
        <f t="shared" ref="I119:J126" si="53">H54/(I80/31)</f>
        <v>50.174634601550757</v>
      </c>
      <c r="J119" s="42">
        <f t="shared" si="53"/>
        <v>58.408490282418043</v>
      </c>
      <c r="K119" s="42">
        <f t="shared" ref="K119:K126" si="54">J54/(K80/30)</f>
        <v>65.323051065136937</v>
      </c>
      <c r="L119" s="42">
        <f t="shared" ref="L119:L126" si="55">K54/(L80/31)</f>
        <v>64.482953712445308</v>
      </c>
      <c r="M119" s="42">
        <f t="shared" ref="M119:M126" si="56">L54/(M80/30)</f>
        <v>51.423597627943295</v>
      </c>
      <c r="N119" s="42">
        <f t="shared" ref="N119:N126" si="57">M54/(N80/31)</f>
        <v>41.611679506609605</v>
      </c>
      <c r="O119" s="15"/>
      <c r="P119" s="15"/>
      <c r="Q119" s="15"/>
      <c r="R119" s="15"/>
      <c r="S119" s="16">
        <f t="shared" ref="S119:S125" si="58">AVERAGE(F119:L119)</f>
        <v>48.443854350498249</v>
      </c>
      <c r="T119" s="16">
        <f t="shared" ref="T119:T124" si="59">AVERAGE(M119:N119,C120:E120)</f>
        <v>33.91705509635532</v>
      </c>
      <c r="U119" s="16">
        <f t="shared" ref="U119:U125" si="60">AVERAGE(C119:N119)</f>
        <v>44.692689859566364</v>
      </c>
    </row>
    <row r="120" spans="1:21" x14ac:dyDescent="0.2">
      <c r="A120" s="13" t="s">
        <v>40</v>
      </c>
      <c r="B120" s="8">
        <v>1993</v>
      </c>
      <c r="C120" s="42">
        <f t="shared" ref="C120:C126" si="61">N54/(C81/31)</f>
        <v>33.031176300602084</v>
      </c>
      <c r="D120" s="42">
        <f>C55/(D81/28)</f>
        <v>24.262236224734576</v>
      </c>
      <c r="E120" s="42">
        <f t="shared" si="49"/>
        <v>19.256585821887015</v>
      </c>
      <c r="F120" s="42">
        <f t="shared" si="50"/>
        <v>18.382972531721947</v>
      </c>
      <c r="G120" s="42">
        <f t="shared" si="51"/>
        <v>27.387153939219274</v>
      </c>
      <c r="H120" s="42">
        <f t="shared" si="52"/>
        <v>38.193685721775203</v>
      </c>
      <c r="I120" s="42">
        <f t="shared" si="53"/>
        <v>46.832930887093433</v>
      </c>
      <c r="J120" s="42">
        <f t="shared" si="53"/>
        <v>54.152326866056946</v>
      </c>
      <c r="K120" s="42">
        <f t="shared" si="54"/>
        <v>62.16320944793133</v>
      </c>
      <c r="L120" s="42">
        <f t="shared" si="55"/>
        <v>61.370234564405372</v>
      </c>
      <c r="M120" s="42">
        <f t="shared" si="56"/>
        <v>50.06557984296505</v>
      </c>
      <c r="N120" s="42">
        <f t="shared" si="57"/>
        <v>40.910813168335196</v>
      </c>
      <c r="O120" s="15"/>
      <c r="P120" s="15"/>
      <c r="Q120" s="15"/>
      <c r="R120" s="15"/>
      <c r="S120" s="16">
        <f t="shared" si="58"/>
        <v>44.068930565457649</v>
      </c>
      <c r="T120" s="16">
        <f t="shared" si="59"/>
        <v>32.434806011981195</v>
      </c>
      <c r="U120" s="16">
        <f t="shared" si="60"/>
        <v>39.667408776393955</v>
      </c>
    </row>
    <row r="121" spans="1:21" x14ac:dyDescent="0.2">
      <c r="A121" s="13"/>
      <c r="B121" s="8">
        <v>1994</v>
      </c>
      <c r="C121" s="42">
        <f t="shared" si="61"/>
        <v>30.687252144462668</v>
      </c>
      <c r="D121" s="42">
        <f>C56/(D82/28)</f>
        <v>22.42939381497392</v>
      </c>
      <c r="E121" s="42">
        <f t="shared" si="49"/>
        <v>18.080991089169153</v>
      </c>
      <c r="F121" s="42">
        <f t="shared" si="50"/>
        <v>19.556947910462185</v>
      </c>
      <c r="G121" s="42">
        <f t="shared" si="51"/>
        <v>27.332210525171345</v>
      </c>
      <c r="H121" s="42">
        <f t="shared" si="52"/>
        <v>37.194087335015979</v>
      </c>
      <c r="I121" s="42">
        <f t="shared" si="53"/>
        <v>45.7320964450942</v>
      </c>
      <c r="J121" s="42">
        <f t="shared" si="53"/>
        <v>53.763799015076323</v>
      </c>
      <c r="K121" s="42">
        <f t="shared" si="54"/>
        <v>61.785475434129218</v>
      </c>
      <c r="L121" s="42">
        <f t="shared" si="55"/>
        <v>62.082673695637162</v>
      </c>
      <c r="M121" s="42">
        <f t="shared" si="56"/>
        <v>54.492754814662412</v>
      </c>
      <c r="N121" s="42">
        <f t="shared" si="57"/>
        <v>44.597359712842227</v>
      </c>
      <c r="O121" s="15"/>
      <c r="P121" s="15"/>
      <c r="Q121" s="15"/>
      <c r="R121" s="15"/>
      <c r="S121" s="16">
        <f t="shared" si="58"/>
        <v>43.921041480083773</v>
      </c>
      <c r="T121" s="16">
        <f t="shared" si="59"/>
        <v>38.229865712689765</v>
      </c>
      <c r="U121" s="16">
        <f t="shared" si="60"/>
        <v>39.811253494724731</v>
      </c>
    </row>
    <row r="122" spans="1:21" x14ac:dyDescent="0.2">
      <c r="A122" s="13"/>
      <c r="B122" s="8">
        <v>1995</v>
      </c>
      <c r="C122" s="42">
        <f t="shared" si="61"/>
        <v>36.643114243403431</v>
      </c>
      <c r="D122" s="42">
        <f>C57/(D83/28)</f>
        <v>28.942044471299603</v>
      </c>
      <c r="E122" s="42">
        <f t="shared" si="49"/>
        <v>26.474055321241153</v>
      </c>
      <c r="F122" s="42">
        <f t="shared" si="50"/>
        <v>26.037834225626863</v>
      </c>
      <c r="G122" s="42">
        <f t="shared" si="51"/>
        <v>31.196705640783357</v>
      </c>
      <c r="H122" s="42">
        <f t="shared" si="52"/>
        <v>42.120719672010175</v>
      </c>
      <c r="I122" s="42">
        <f t="shared" si="53"/>
        <v>47.392324602503678</v>
      </c>
      <c r="J122" s="42">
        <f t="shared" si="53"/>
        <v>51.332271752099103</v>
      </c>
      <c r="K122" s="42">
        <f t="shared" si="54"/>
        <v>59.884407108133338</v>
      </c>
      <c r="L122" s="42">
        <f t="shared" si="55"/>
        <v>61.492190436754726</v>
      </c>
      <c r="M122" s="42">
        <f t="shared" si="56"/>
        <v>46.521220578968972</v>
      </c>
      <c r="N122" s="42">
        <f t="shared" si="57"/>
        <v>37.466233218504506</v>
      </c>
      <c r="O122" s="15"/>
      <c r="P122" s="15"/>
      <c r="Q122" s="15"/>
      <c r="R122" s="15"/>
      <c r="S122" s="16">
        <f t="shared" si="58"/>
        <v>45.63663620541589</v>
      </c>
      <c r="T122" s="16">
        <f t="shared" si="59"/>
        <v>30.653529370221683</v>
      </c>
      <c r="U122" s="16">
        <f t="shared" si="60"/>
        <v>41.291926772610744</v>
      </c>
    </row>
    <row r="123" spans="1:21" x14ac:dyDescent="0.2">
      <c r="A123" s="13"/>
      <c r="B123" s="8">
        <v>1996</v>
      </c>
      <c r="C123" s="42">
        <f t="shared" si="61"/>
        <v>28.888041504700396</v>
      </c>
      <c r="D123" s="42">
        <f>C58/(D84/29)</f>
        <v>21.860281845601801</v>
      </c>
      <c r="E123" s="42">
        <f t="shared" si="49"/>
        <v>18.531869703332745</v>
      </c>
      <c r="F123" s="42">
        <f t="shared" si="50"/>
        <v>14.815161268869719</v>
      </c>
      <c r="G123" s="42">
        <f t="shared" si="51"/>
        <v>19.223125274464021</v>
      </c>
      <c r="H123" s="42">
        <f t="shared" si="52"/>
        <v>27.567917082667012</v>
      </c>
      <c r="I123" s="42">
        <f t="shared" si="53"/>
        <v>36.311334170721075</v>
      </c>
      <c r="J123" s="42">
        <f t="shared" si="53"/>
        <v>44.766949006783641</v>
      </c>
      <c r="K123" s="42">
        <f t="shared" si="54"/>
        <v>54.705103104450338</v>
      </c>
      <c r="L123" s="42">
        <f t="shared" si="55"/>
        <v>57.20987635072045</v>
      </c>
      <c r="M123" s="42">
        <f t="shared" si="56"/>
        <v>45.875611704141598</v>
      </c>
      <c r="N123" s="42">
        <f t="shared" si="57"/>
        <v>39.827117715369326</v>
      </c>
      <c r="O123" s="15"/>
      <c r="P123" s="15"/>
      <c r="Q123" s="15"/>
      <c r="R123" s="15"/>
      <c r="S123" s="16">
        <f t="shared" si="58"/>
        <v>36.371352322668038</v>
      </c>
      <c r="T123" s="16">
        <f t="shared" si="59"/>
        <v>31.201512343470302</v>
      </c>
      <c r="U123" s="16">
        <f t="shared" si="60"/>
        <v>34.131865727651842</v>
      </c>
    </row>
    <row r="124" spans="1:21" x14ac:dyDescent="0.2">
      <c r="A124" s="13"/>
      <c r="B124" s="8">
        <v>1997</v>
      </c>
      <c r="C124" s="42">
        <f t="shared" si="61"/>
        <v>28.56488331376908</v>
      </c>
      <c r="D124" s="42">
        <f>C59/(D85/28)</f>
        <v>21.859994433667172</v>
      </c>
      <c r="E124" s="42">
        <f t="shared" si="49"/>
        <v>19.879954550404324</v>
      </c>
      <c r="F124" s="42">
        <f t="shared" si="50"/>
        <v>19.196538459565772</v>
      </c>
      <c r="G124" s="42">
        <f t="shared" si="51"/>
        <v>23.375999730327042</v>
      </c>
      <c r="H124" s="42">
        <f t="shared" si="52"/>
        <v>32.498518821309936</v>
      </c>
      <c r="I124" s="42">
        <f t="shared" si="53"/>
        <v>39.479040035091053</v>
      </c>
      <c r="J124" s="42">
        <f t="shared" si="53"/>
        <v>47.334132481531483</v>
      </c>
      <c r="K124" s="42">
        <f t="shared" si="54"/>
        <v>53.404019717529181</v>
      </c>
      <c r="L124" s="42">
        <f t="shared" si="55"/>
        <v>57.259477827242918</v>
      </c>
      <c r="M124" s="42">
        <f t="shared" si="56"/>
        <v>48.260358668993113</v>
      </c>
      <c r="N124" s="42">
        <f t="shared" si="57"/>
        <v>38.110210464632445</v>
      </c>
      <c r="O124" s="15"/>
      <c r="P124" s="15"/>
      <c r="Q124" s="15"/>
      <c r="R124" s="15"/>
      <c r="S124" s="16">
        <f t="shared" si="58"/>
        <v>38.935389581799633</v>
      </c>
      <c r="T124" s="16">
        <f t="shared" si="59"/>
        <v>33.398128688318302</v>
      </c>
      <c r="U124" s="16">
        <f t="shared" si="60"/>
        <v>35.768594042005297</v>
      </c>
    </row>
    <row r="125" spans="1:21" x14ac:dyDescent="0.2">
      <c r="A125" s="13"/>
      <c r="B125" s="8">
        <v>1998</v>
      </c>
      <c r="C125" s="42">
        <f t="shared" si="61"/>
        <v>31.463180413705029</v>
      </c>
      <c r="D125" s="42">
        <f>C60/(D86/28)</f>
        <v>26.237890845758503</v>
      </c>
      <c r="E125" s="42">
        <f t="shared" si="49"/>
        <v>22.919003048502415</v>
      </c>
      <c r="F125" s="42">
        <f t="shared" si="50"/>
        <v>24.480419280025206</v>
      </c>
      <c r="G125" s="42">
        <f t="shared" si="51"/>
        <v>34.853991470608804</v>
      </c>
      <c r="H125" s="42">
        <f t="shared" si="52"/>
        <v>40.320762986015701</v>
      </c>
      <c r="I125" s="42">
        <f t="shared" si="53"/>
        <v>46.532103239509368</v>
      </c>
      <c r="J125" s="42">
        <f t="shared" si="53"/>
        <v>52.637038968816938</v>
      </c>
      <c r="K125" s="42">
        <f t="shared" si="54"/>
        <v>61.084143458442796</v>
      </c>
      <c r="L125" s="42">
        <f t="shared" si="55"/>
        <v>60.424984689077306</v>
      </c>
      <c r="M125" s="42">
        <f t="shared" si="56"/>
        <v>57.05810750145308</v>
      </c>
      <c r="N125" s="42">
        <f t="shared" si="57"/>
        <v>49.249552428284169</v>
      </c>
      <c r="O125" s="15"/>
      <c r="P125" s="15"/>
      <c r="Q125" s="15"/>
      <c r="R125" s="15"/>
      <c r="S125" s="18">
        <f t="shared" si="58"/>
        <v>45.761920584642304</v>
      </c>
      <c r="T125" s="18">
        <f>AVERAGE(M125:N125,C127:E127)</f>
        <v>53.153829964868621</v>
      </c>
      <c r="U125" s="18">
        <f t="shared" si="60"/>
        <v>42.271764860849942</v>
      </c>
    </row>
    <row r="126" spans="1:21" x14ac:dyDescent="0.2">
      <c r="A126" s="13"/>
      <c r="B126" s="8">
        <v>1999</v>
      </c>
      <c r="C126" s="42">
        <f t="shared" si="61"/>
        <v>36.411885057339227</v>
      </c>
      <c r="D126" s="42">
        <f>C61/(D87/28)</f>
        <v>31.211228161962751</v>
      </c>
      <c r="E126" s="42">
        <f t="shared" si="49"/>
        <v>27.533583390761514</v>
      </c>
      <c r="F126" s="42">
        <f t="shared" si="50"/>
        <v>28.512842700125045</v>
      </c>
      <c r="G126" s="42">
        <f t="shared" si="51"/>
        <v>40.369126187894103</v>
      </c>
      <c r="H126" s="42">
        <f t="shared" si="52"/>
        <v>45.904753793267645</v>
      </c>
      <c r="I126" s="42">
        <f t="shared" si="53"/>
        <v>47.866882266672157</v>
      </c>
      <c r="J126" s="42">
        <f t="shared" si="53"/>
        <v>51.248093519422852</v>
      </c>
      <c r="K126" s="42">
        <f t="shared" si="54"/>
        <v>59.766475918114118</v>
      </c>
      <c r="L126" s="42">
        <f t="shared" si="55"/>
        <v>60.467228879184219</v>
      </c>
      <c r="M126" s="42">
        <f t="shared" si="56"/>
        <v>55.987065470134809</v>
      </c>
      <c r="N126" s="42">
        <f t="shared" si="57"/>
        <v>48.340135999481511</v>
      </c>
      <c r="O126" s="15"/>
      <c r="P126" s="15"/>
      <c r="Q126" s="15"/>
      <c r="R126" s="15"/>
      <c r="S126" s="18"/>
      <c r="T126" s="18"/>
      <c r="U126" s="18"/>
    </row>
    <row r="127" spans="1:21" x14ac:dyDescent="0.2">
      <c r="A127" s="13"/>
      <c r="B127" s="8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5"/>
      <c r="P127" s="15"/>
      <c r="Q127" s="15"/>
      <c r="R127" s="15"/>
      <c r="S127" s="15"/>
      <c r="T127" s="15"/>
      <c r="U127" s="15"/>
    </row>
    <row r="128" spans="1:21" x14ac:dyDescent="0.2">
      <c r="A128" s="3" t="s">
        <v>21</v>
      </c>
      <c r="B128" s="20"/>
      <c r="C128" s="19">
        <f>MAX(C119:C125)</f>
        <v>36.643114243403431</v>
      </c>
      <c r="D128" s="19">
        <f>MAX(D119:D125)</f>
        <v>28.942044471299603</v>
      </c>
      <c r="E128" s="19">
        <f t="shared" ref="E128:N128" si="62">MAX(E119:E125)</f>
        <v>30.731500652459967</v>
      </c>
      <c r="F128" s="19">
        <f t="shared" si="62"/>
        <v>26.631427560833224</v>
      </c>
      <c r="G128" s="19">
        <f t="shared" si="62"/>
        <v>34.853991470608804</v>
      </c>
      <c r="H128" s="19">
        <f t="shared" si="62"/>
        <v>42.120719672010175</v>
      </c>
      <c r="I128" s="19">
        <f t="shared" si="62"/>
        <v>50.174634601550757</v>
      </c>
      <c r="J128" s="19">
        <f t="shared" si="62"/>
        <v>58.408490282418043</v>
      </c>
      <c r="K128" s="19">
        <f t="shared" si="62"/>
        <v>65.323051065136937</v>
      </c>
      <c r="L128" s="19">
        <f t="shared" si="62"/>
        <v>64.482953712445308</v>
      </c>
      <c r="M128" s="19">
        <f t="shared" si="62"/>
        <v>57.05810750145308</v>
      </c>
      <c r="N128" s="19">
        <f t="shared" si="62"/>
        <v>49.249552428284169</v>
      </c>
      <c r="O128" s="15"/>
      <c r="P128" s="15"/>
      <c r="Q128" s="15"/>
      <c r="R128" s="15"/>
      <c r="S128" s="19">
        <f>MAX(S119:S124)</f>
        <v>48.443854350498249</v>
      </c>
      <c r="T128" s="19">
        <f>MAX(T119:T124)</f>
        <v>38.229865712689765</v>
      </c>
      <c r="U128" s="19">
        <f>MAX(U119:U124)</f>
        <v>44.692689859566364</v>
      </c>
    </row>
    <row r="129" spans="1:21" x14ac:dyDescent="0.2">
      <c r="A129" s="3" t="s">
        <v>22</v>
      </c>
      <c r="B129" s="8"/>
      <c r="C129" s="19">
        <f>AVERAGE(C119:C125)</f>
        <v>31.546274653440449</v>
      </c>
      <c r="D129" s="19">
        <f>AVERAGE(D119:D125)</f>
        <v>24.905381692966422</v>
      </c>
      <c r="E129" s="19">
        <f t="shared" ref="E129:N129" si="63">AVERAGE(E119:E125)</f>
        <v>22.267708598142399</v>
      </c>
      <c r="F129" s="19">
        <f t="shared" si="63"/>
        <v>21.300185891014991</v>
      </c>
      <c r="G129" s="19">
        <f t="shared" si="63"/>
        <v>28.070315159033751</v>
      </c>
      <c r="H129" s="19">
        <f t="shared" si="63"/>
        <v>36.979870759605014</v>
      </c>
      <c r="I129" s="19">
        <f t="shared" si="63"/>
        <v>44.636351997366212</v>
      </c>
      <c r="J129" s="19">
        <f t="shared" si="63"/>
        <v>51.770715481826073</v>
      </c>
      <c r="K129" s="19">
        <f t="shared" si="63"/>
        <v>59.764201333679019</v>
      </c>
      <c r="L129" s="19">
        <f t="shared" si="63"/>
        <v>60.617484468040459</v>
      </c>
      <c r="M129" s="19">
        <f t="shared" si="63"/>
        <v>50.528175819875358</v>
      </c>
      <c r="N129" s="19">
        <f t="shared" si="63"/>
        <v>41.681852316368214</v>
      </c>
      <c r="O129" s="15"/>
      <c r="P129" s="15"/>
      <c r="Q129" s="15"/>
      <c r="R129" s="15"/>
      <c r="S129" s="19">
        <f>AVERAGE(S119:S124)</f>
        <v>42.896200750987212</v>
      </c>
      <c r="T129" s="19">
        <f>AVERAGE(T119:T124)</f>
        <v>33.305816203839434</v>
      </c>
      <c r="U129" s="19">
        <f>AVERAGE(U119:U124)</f>
        <v>39.227289778825487</v>
      </c>
    </row>
    <row r="130" spans="1:21" x14ac:dyDescent="0.2">
      <c r="A130" s="3" t="s">
        <v>23</v>
      </c>
      <c r="B130" s="8"/>
      <c r="C130" s="19">
        <f>MIN(C119:C125)</f>
        <v>28.56488331376908</v>
      </c>
      <c r="D130" s="19">
        <f>MIN(D119:D125)</f>
        <v>21.859994433667172</v>
      </c>
      <c r="E130" s="19">
        <f t="shared" ref="E130:N130" si="64">MIN(E119:E125)</f>
        <v>18.080991089169153</v>
      </c>
      <c r="F130" s="19">
        <f t="shared" si="64"/>
        <v>14.815161268869719</v>
      </c>
      <c r="G130" s="19">
        <f t="shared" si="64"/>
        <v>19.223125274464021</v>
      </c>
      <c r="H130" s="19">
        <f t="shared" si="64"/>
        <v>27.567917082667012</v>
      </c>
      <c r="I130" s="19">
        <f t="shared" si="64"/>
        <v>36.311334170721075</v>
      </c>
      <c r="J130" s="19">
        <f t="shared" si="64"/>
        <v>44.766949006783641</v>
      </c>
      <c r="K130" s="19">
        <f t="shared" si="64"/>
        <v>53.404019717529181</v>
      </c>
      <c r="L130" s="19">
        <f t="shared" si="64"/>
        <v>57.20987635072045</v>
      </c>
      <c r="M130" s="19">
        <f t="shared" si="64"/>
        <v>45.875611704141598</v>
      </c>
      <c r="N130" s="19">
        <f t="shared" si="64"/>
        <v>37.466233218504506</v>
      </c>
      <c r="O130" s="15"/>
      <c r="P130" s="15"/>
      <c r="Q130" s="15"/>
      <c r="R130" s="15"/>
      <c r="S130" s="19">
        <f>MIN(S119:S124)</f>
        <v>36.371352322668038</v>
      </c>
      <c r="T130" s="19">
        <f>MIN(T119:T124)</f>
        <v>30.653529370221683</v>
      </c>
      <c r="U130" s="19">
        <f>MIN(U119:U124)</f>
        <v>34.131865727651842</v>
      </c>
    </row>
    <row r="131" spans="1:21" x14ac:dyDescent="0.2">
      <c r="A131" s="20"/>
      <c r="B131" s="8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</row>
    <row r="132" spans="1:21" x14ac:dyDescent="0.2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</row>
    <row r="133" spans="1:21" x14ac:dyDescent="0.2">
      <c r="A133" s="33" t="s">
        <v>211</v>
      </c>
      <c r="B133" s="8">
        <v>1992</v>
      </c>
      <c r="C133" s="14">
        <v>783.89</v>
      </c>
      <c r="D133" s="14">
        <v>694.09699999999998</v>
      </c>
      <c r="E133" s="14">
        <v>572.16899999999998</v>
      </c>
      <c r="F133" s="14">
        <v>430.01</v>
      </c>
      <c r="G133" s="14">
        <v>250.357</v>
      </c>
      <c r="H133" s="14">
        <v>161.708</v>
      </c>
      <c r="I133" s="14">
        <v>131.28399999999999</v>
      </c>
      <c r="J133" s="14">
        <v>125.101</v>
      </c>
      <c r="K133" s="14">
        <v>136.422</v>
      </c>
      <c r="L133" s="14">
        <v>239.41399999999999</v>
      </c>
      <c r="M133" s="14">
        <v>435.28699999999998</v>
      </c>
      <c r="N133" s="14">
        <v>715.43899999999996</v>
      </c>
      <c r="O133" s="15"/>
      <c r="P133" s="15"/>
      <c r="Q133" s="15"/>
      <c r="R133" s="15"/>
      <c r="S133" s="16">
        <f>AVERAGE(F133:L133)</f>
        <v>210.61371428571428</v>
      </c>
      <c r="T133" s="16">
        <f>AVERAGE(M133:N133,C134:E134)</f>
        <v>690.15239999999994</v>
      </c>
      <c r="U133" s="16">
        <f>AVERAGE(C133:N133)</f>
        <v>389.59816666666666</v>
      </c>
    </row>
    <row r="134" spans="1:21" x14ac:dyDescent="0.2">
      <c r="A134" s="13"/>
      <c r="B134" s="8">
        <v>1993</v>
      </c>
      <c r="C134" s="14">
        <v>832.17200000000003</v>
      </c>
      <c r="D134" s="14">
        <v>766.64499999999998</v>
      </c>
      <c r="E134" s="14">
        <v>701.21900000000005</v>
      </c>
      <c r="F134" s="14">
        <v>450.88499999999999</v>
      </c>
      <c r="G134" s="14">
        <v>235.435</v>
      </c>
      <c r="H134" s="14">
        <v>165.66200000000001</v>
      </c>
      <c r="I134" s="14">
        <v>130.36600000000001</v>
      </c>
      <c r="J134" s="14">
        <v>120.265</v>
      </c>
      <c r="K134" s="14">
        <v>140.85499999999999</v>
      </c>
      <c r="L134" s="14">
        <v>252.25200000000001</v>
      </c>
      <c r="M134" s="14">
        <v>453.47</v>
      </c>
      <c r="N134" s="14">
        <v>700.048</v>
      </c>
      <c r="O134" s="15"/>
      <c r="P134" s="15"/>
      <c r="Q134" s="15"/>
      <c r="R134" s="15"/>
      <c r="S134" s="16">
        <f>AVERAGE(F134:L134)</f>
        <v>213.67428571428573</v>
      </c>
      <c r="T134" s="16">
        <f>AVERAGE(M134:N134,C135:E135)</f>
        <v>709.43959999999993</v>
      </c>
      <c r="U134" s="16">
        <f>AVERAGE(C134:N134)</f>
        <v>412.43949999999995</v>
      </c>
    </row>
    <row r="135" spans="1:21" x14ac:dyDescent="0.2">
      <c r="A135" s="13"/>
      <c r="B135" s="8">
        <v>1994</v>
      </c>
      <c r="C135" s="14">
        <v>942.17</v>
      </c>
      <c r="D135" s="14">
        <v>827.04200000000003</v>
      </c>
      <c r="E135" s="14">
        <v>624.46799999999996</v>
      </c>
      <c r="F135" s="14">
        <v>387.96699999999998</v>
      </c>
      <c r="G135" s="14">
        <v>244.61099999999999</v>
      </c>
      <c r="H135" s="14">
        <v>153.55600000000001</v>
      </c>
      <c r="I135" s="14">
        <v>123.83</v>
      </c>
      <c r="J135" s="14">
        <v>121.461</v>
      </c>
      <c r="K135" s="14">
        <v>131.774</v>
      </c>
      <c r="L135" s="14">
        <v>225.084</v>
      </c>
      <c r="M135" s="14">
        <v>364.37</v>
      </c>
      <c r="N135" s="14">
        <v>640.96500000000003</v>
      </c>
      <c r="O135" s="15"/>
      <c r="P135" s="15"/>
      <c r="Q135" s="15"/>
      <c r="R135" s="15"/>
      <c r="S135" s="16">
        <f>AVERAGE(F135:L135)</f>
        <v>198.32614285714288</v>
      </c>
      <c r="T135" s="16">
        <f>AVERAGE(M135:N135,C136:E136)</f>
        <v>628.90460000000007</v>
      </c>
      <c r="U135" s="16">
        <f>AVERAGE(C135:N135)</f>
        <v>398.94149999999996</v>
      </c>
    </row>
    <row r="136" spans="1:21" x14ac:dyDescent="0.2">
      <c r="A136" s="13"/>
      <c r="B136" s="8">
        <v>1995</v>
      </c>
      <c r="C136" s="14">
        <v>806.62400000000002</v>
      </c>
      <c r="D136" s="14">
        <v>744.149</v>
      </c>
      <c r="E136" s="14">
        <v>588.41499999999996</v>
      </c>
      <c r="F136" s="14">
        <v>412.428</v>
      </c>
      <c r="G136" s="14">
        <v>255.673</v>
      </c>
      <c r="H136" s="14">
        <v>156.68799999999999</v>
      </c>
      <c r="I136" s="14">
        <v>125.014</v>
      </c>
      <c r="J136" s="14">
        <v>114.116</v>
      </c>
      <c r="K136" s="14">
        <v>136.37299999999999</v>
      </c>
      <c r="L136" s="14">
        <v>226.81800000000001</v>
      </c>
      <c r="M136" s="14">
        <v>514.63699999999994</v>
      </c>
      <c r="N136" s="14">
        <v>752.86699999999996</v>
      </c>
      <c r="O136" s="15"/>
      <c r="P136" s="15"/>
      <c r="Q136" s="15"/>
      <c r="R136" s="15"/>
      <c r="S136" s="16">
        <f>AVERAGE(F136:L136)</f>
        <v>203.87285714285716</v>
      </c>
      <c r="T136" s="16">
        <f>AVERAGE(M136:N136,C137:E137)</f>
        <v>738.19319999999993</v>
      </c>
      <c r="U136" s="16">
        <f>AVERAGE(C136:N136)</f>
        <v>402.81683333333336</v>
      </c>
    </row>
    <row r="137" spans="1:21" x14ac:dyDescent="0.2">
      <c r="A137" s="13"/>
      <c r="B137" s="8">
        <v>1996</v>
      </c>
      <c r="C137" s="14">
        <v>916.42399999999998</v>
      </c>
      <c r="D137" s="14">
        <v>815.13900000000001</v>
      </c>
      <c r="E137" s="14">
        <v>691.899</v>
      </c>
      <c r="F137" s="14">
        <v>463.98700000000002</v>
      </c>
      <c r="G137" s="14">
        <v>265.33600000000001</v>
      </c>
      <c r="H137" s="14">
        <v>160.374</v>
      </c>
      <c r="I137" s="14">
        <v>122.508</v>
      </c>
      <c r="J137" s="14">
        <v>115.354</v>
      </c>
      <c r="K137" s="14">
        <v>136.17500000000001</v>
      </c>
      <c r="L137" s="14">
        <v>242.191</v>
      </c>
      <c r="M137" s="14">
        <v>495.98399999999998</v>
      </c>
      <c r="N137" s="14">
        <v>739.56100000000004</v>
      </c>
      <c r="O137" s="15"/>
      <c r="P137" s="15"/>
      <c r="Q137" s="15"/>
      <c r="R137" s="15"/>
      <c r="S137" s="16">
        <f>AVERAGE(F137:L137)</f>
        <v>215.1321428571429</v>
      </c>
      <c r="T137" s="16">
        <f>AVERAGE(M137:N137,C138:E138)</f>
        <v>704.85380000000009</v>
      </c>
      <c r="U137" s="16">
        <f>AVERAGE(C137:N137)</f>
        <v>430.41099999999989</v>
      </c>
    </row>
    <row r="138" spans="1:21" x14ac:dyDescent="0.2">
      <c r="A138" s="13"/>
      <c r="B138" s="8">
        <v>1997</v>
      </c>
      <c r="C138" s="14">
        <v>904.33299999999997</v>
      </c>
      <c r="D138" s="14">
        <v>769.76400000000001</v>
      </c>
      <c r="E138" s="14">
        <v>614.62699999999995</v>
      </c>
      <c r="F138" s="14">
        <v>436.44299999999998</v>
      </c>
      <c r="G138" s="14">
        <v>280.89600000000002</v>
      </c>
      <c r="H138" s="14">
        <v>160.65299999999999</v>
      </c>
      <c r="I138" s="14">
        <v>127.71899999999999</v>
      </c>
      <c r="J138" s="14">
        <v>114.083</v>
      </c>
      <c r="K138" s="14">
        <v>128.756</v>
      </c>
      <c r="L138" s="14">
        <v>235.44399999999999</v>
      </c>
      <c r="M138" s="14">
        <v>502.21</v>
      </c>
      <c r="N138" s="14">
        <v>732.86900000000003</v>
      </c>
      <c r="O138" s="15"/>
      <c r="P138" s="15"/>
      <c r="Q138" s="15"/>
      <c r="R138" s="15"/>
      <c r="S138" s="16"/>
      <c r="T138" s="16"/>
      <c r="U138" s="16"/>
    </row>
    <row r="139" spans="1:21" x14ac:dyDescent="0.2">
      <c r="A139" s="13"/>
      <c r="B139" s="8">
        <v>1998</v>
      </c>
      <c r="C139" s="14">
        <v>795.63300000000004</v>
      </c>
      <c r="D139" s="14">
        <v>677.97299999999996</v>
      </c>
      <c r="E139" s="14">
        <v>632.92899999999997</v>
      </c>
      <c r="F139" s="14">
        <v>410.04399999999998</v>
      </c>
      <c r="G139" s="14">
        <v>229.358</v>
      </c>
      <c r="H139" s="14">
        <v>154.18199999999999</v>
      </c>
      <c r="I139" s="14">
        <v>129.27699999999999</v>
      </c>
      <c r="J139" s="14">
        <v>114.295</v>
      </c>
      <c r="K139" s="14">
        <v>122.393</v>
      </c>
      <c r="L139" s="17">
        <f>L138*$C$9</f>
        <v>232.73645340947454</v>
      </c>
      <c r="M139" s="17">
        <f>M138*$D$9</f>
        <v>508.82506617751835</v>
      </c>
      <c r="N139" s="17">
        <f>N138*$E$9</f>
        <v>735.86441097723673</v>
      </c>
      <c r="O139" s="15"/>
      <c r="P139" s="15"/>
      <c r="Q139" s="15"/>
      <c r="R139" s="15"/>
      <c r="S139" s="18"/>
      <c r="T139" s="18"/>
      <c r="U139" s="18"/>
    </row>
    <row r="140" spans="1:21" x14ac:dyDescent="0.2">
      <c r="A140" s="13"/>
      <c r="B140" s="8">
        <v>1999</v>
      </c>
      <c r="C140" s="17">
        <f>C139*$F$9</f>
        <v>773.10537105671563</v>
      </c>
      <c r="D140" s="17">
        <f>D139*$G$9</f>
        <v>670.72321951637809</v>
      </c>
      <c r="E140" s="17">
        <f>E139*$H$9</f>
        <v>641.04065366686973</v>
      </c>
      <c r="F140" s="17">
        <f>F139*$I$9</f>
        <v>404.02818574259777</v>
      </c>
      <c r="G140" s="17">
        <f>G139*$J$9</f>
        <v>224.78458359942539</v>
      </c>
      <c r="H140" s="17">
        <f>H139*$K$9</f>
        <v>151.23169367400769</v>
      </c>
      <c r="I140" s="17">
        <f>I139*$L$9</f>
        <v>139.3557903994826</v>
      </c>
      <c r="J140" s="17">
        <f>J139*$M$9</f>
        <v>123.00166240957226</v>
      </c>
      <c r="K140" s="17">
        <f>K139*$N$9</f>
        <v>125.22711788097486</v>
      </c>
      <c r="L140" s="17">
        <f>L139*$C$9</f>
        <v>230.06004292154614</v>
      </c>
      <c r="M140" s="41">
        <f>M139*$D$9</f>
        <v>515.5272654279205</v>
      </c>
      <c r="N140" s="41">
        <f>N139*$E$9</f>
        <v>738.87206491593383</v>
      </c>
      <c r="O140" s="15"/>
      <c r="P140" s="15"/>
      <c r="Q140" s="15"/>
      <c r="R140" s="15"/>
      <c r="S140" s="18"/>
      <c r="T140" s="18"/>
      <c r="U140" s="18"/>
    </row>
    <row r="141" spans="1:21" x14ac:dyDescent="0.2">
      <c r="A141" s="13"/>
      <c r="B141" s="8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5"/>
      <c r="P141" s="15"/>
      <c r="Q141" s="15"/>
      <c r="R141" s="15"/>
      <c r="S141" s="15"/>
      <c r="T141" s="15"/>
      <c r="U141" s="15"/>
    </row>
    <row r="142" spans="1:21" x14ac:dyDescent="0.2">
      <c r="A142" s="3" t="s">
        <v>21</v>
      </c>
      <c r="B142" s="20"/>
      <c r="C142" s="19">
        <f>MAX(C133:C139)</f>
        <v>942.17</v>
      </c>
      <c r="D142" s="19">
        <f>MAX(D133:D139)</f>
        <v>827.04200000000003</v>
      </c>
      <c r="E142" s="19">
        <f>MAX(E133:E139)</f>
        <v>701.21900000000005</v>
      </c>
      <c r="F142" s="19">
        <f>MAX(F133:F139)</f>
        <v>463.98700000000002</v>
      </c>
      <c r="G142" s="19">
        <f t="shared" ref="G142:P142" si="65">MAX(G133:G139)</f>
        <v>280.89600000000002</v>
      </c>
      <c r="H142" s="19">
        <f t="shared" si="65"/>
        <v>165.66200000000001</v>
      </c>
      <c r="I142" s="19">
        <f t="shared" si="65"/>
        <v>131.28399999999999</v>
      </c>
      <c r="J142" s="19">
        <f t="shared" si="65"/>
        <v>125.101</v>
      </c>
      <c r="K142" s="19">
        <f t="shared" si="65"/>
        <v>140.85499999999999</v>
      </c>
      <c r="L142" s="19">
        <f t="shared" si="65"/>
        <v>252.25200000000001</v>
      </c>
      <c r="M142" s="19">
        <f t="shared" si="65"/>
        <v>514.63699999999994</v>
      </c>
      <c r="N142" s="19">
        <f t="shared" si="65"/>
        <v>752.86699999999996</v>
      </c>
      <c r="O142" s="19">
        <f t="shared" si="65"/>
        <v>0</v>
      </c>
      <c r="P142" s="19">
        <f t="shared" si="65"/>
        <v>0</v>
      </c>
      <c r="Q142" s="15"/>
      <c r="R142" s="15"/>
      <c r="S142" s="19">
        <f>MAX(S133:S138)</f>
        <v>215.1321428571429</v>
      </c>
      <c r="T142" s="19">
        <f>MAX(T133:T138)</f>
        <v>738.19319999999993</v>
      </c>
      <c r="U142" s="19">
        <f>MAX(U133:U138)</f>
        <v>430.41099999999989</v>
      </c>
    </row>
    <row r="143" spans="1:21" x14ac:dyDescent="0.2">
      <c r="A143" s="3" t="s">
        <v>22</v>
      </c>
      <c r="B143" s="8"/>
      <c r="C143" s="19">
        <f>AVERAGE(C133:C139)</f>
        <v>854.46371428571422</v>
      </c>
      <c r="D143" s="19">
        <f>AVERAGE(D133:D139)</f>
        <v>756.40128571428579</v>
      </c>
      <c r="E143" s="19">
        <f>AVERAGE(E133:E139)</f>
        <v>632.24657142857143</v>
      </c>
      <c r="F143" s="19">
        <f>AVERAGE(F133:F139)</f>
        <v>427.39485714285718</v>
      </c>
      <c r="G143" s="19">
        <f t="shared" ref="G143:P143" si="66">AVERAGE(G133:G139)</f>
        <v>251.66657142857142</v>
      </c>
      <c r="H143" s="19">
        <f t="shared" si="66"/>
        <v>158.9747142857143</v>
      </c>
      <c r="I143" s="19">
        <f t="shared" si="66"/>
        <v>127.14257142857143</v>
      </c>
      <c r="J143" s="19">
        <f t="shared" si="66"/>
        <v>117.81071428571428</v>
      </c>
      <c r="K143" s="19">
        <f t="shared" si="66"/>
        <v>133.24971428571428</v>
      </c>
      <c r="L143" s="19">
        <f t="shared" si="66"/>
        <v>236.27706477278207</v>
      </c>
      <c r="M143" s="19">
        <f t="shared" si="66"/>
        <v>467.82615231107405</v>
      </c>
      <c r="N143" s="19">
        <f t="shared" si="66"/>
        <v>716.80191585389105</v>
      </c>
      <c r="O143" s="19" t="e">
        <f t="shared" si="66"/>
        <v>#DIV/0!</v>
      </c>
      <c r="P143" s="19" t="e">
        <f t="shared" si="66"/>
        <v>#DIV/0!</v>
      </c>
      <c r="Q143" s="15"/>
      <c r="R143" s="15"/>
      <c r="S143" s="19">
        <f>AVERAGE(S133:S138)</f>
        <v>208.32382857142861</v>
      </c>
      <c r="T143" s="19">
        <f>AVERAGE(T133:T138)</f>
        <v>694.30871999999999</v>
      </c>
      <c r="U143" s="19">
        <f>AVERAGE(U133:U138)</f>
        <v>406.84139999999991</v>
      </c>
    </row>
    <row r="144" spans="1:21" x14ac:dyDescent="0.2">
      <c r="A144" s="3" t="s">
        <v>23</v>
      </c>
      <c r="B144" s="8"/>
      <c r="C144" s="19">
        <f>MIN(C133:C139)</f>
        <v>783.89</v>
      </c>
      <c r="D144" s="19">
        <f>MIN(D133:D139)</f>
        <v>677.97299999999996</v>
      </c>
      <c r="E144" s="19">
        <f>MIN(E133:E139)</f>
        <v>572.16899999999998</v>
      </c>
      <c r="F144" s="19">
        <f>MIN(F133:F139)</f>
        <v>387.96699999999998</v>
      </c>
      <c r="G144" s="19">
        <f t="shared" ref="G144:P144" si="67">MIN(G133:G139)</f>
        <v>229.358</v>
      </c>
      <c r="H144" s="19">
        <f t="shared" si="67"/>
        <v>153.55600000000001</v>
      </c>
      <c r="I144" s="19">
        <f t="shared" si="67"/>
        <v>122.508</v>
      </c>
      <c r="J144" s="19">
        <f t="shared" si="67"/>
        <v>114.083</v>
      </c>
      <c r="K144" s="19">
        <f t="shared" si="67"/>
        <v>122.393</v>
      </c>
      <c r="L144" s="19">
        <f t="shared" si="67"/>
        <v>225.084</v>
      </c>
      <c r="M144" s="19">
        <f t="shared" si="67"/>
        <v>364.37</v>
      </c>
      <c r="N144" s="19">
        <f t="shared" si="67"/>
        <v>640.96500000000003</v>
      </c>
      <c r="O144" s="19">
        <f t="shared" si="67"/>
        <v>0</v>
      </c>
      <c r="P144" s="19">
        <f t="shared" si="67"/>
        <v>0</v>
      </c>
      <c r="Q144" s="15"/>
      <c r="R144" s="15"/>
      <c r="S144" s="19">
        <f>MIN(S133:S138)</f>
        <v>198.32614285714288</v>
      </c>
      <c r="T144" s="19">
        <f>MIN(T133:T138)</f>
        <v>628.90460000000007</v>
      </c>
      <c r="U144" s="19">
        <f>MIN(U133:U138)</f>
        <v>389.59816666666666</v>
      </c>
    </row>
    <row r="145" spans="1:21" x14ac:dyDescent="0.2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</row>
    <row r="146" spans="1:21" x14ac:dyDescent="0.2">
      <c r="A146" s="33" t="s">
        <v>212</v>
      </c>
      <c r="B146" s="8">
        <v>1992</v>
      </c>
      <c r="C146" s="14">
        <v>407.81900000000002</v>
      </c>
      <c r="D146" s="14">
        <v>363.26499999999999</v>
      </c>
      <c r="E146" s="14">
        <v>312.14100000000002</v>
      </c>
      <c r="F146" s="14">
        <v>248.01599999999999</v>
      </c>
      <c r="G146" s="14">
        <v>167.98500000000001</v>
      </c>
      <c r="H146" s="14">
        <v>123.49</v>
      </c>
      <c r="I146" s="14">
        <v>121.08199999999999</v>
      </c>
      <c r="J146" s="14">
        <v>120</v>
      </c>
      <c r="K146" s="14">
        <v>119.46899999999999</v>
      </c>
      <c r="L146" s="14">
        <v>164.19399999999999</v>
      </c>
      <c r="M146" s="14">
        <v>253.654</v>
      </c>
      <c r="N146" s="14">
        <v>378.19600000000003</v>
      </c>
      <c r="O146" s="15"/>
      <c r="P146" s="15"/>
      <c r="Q146" s="15"/>
      <c r="R146" s="15"/>
      <c r="S146" s="16">
        <f>AVERAGE(F146:L146)</f>
        <v>152.03371428571427</v>
      </c>
      <c r="T146" s="16">
        <f>AVERAGE(M146:N146,C147:E147)</f>
        <v>363.11340000000001</v>
      </c>
      <c r="U146" s="16">
        <f>AVERAGE(C146:N146)</f>
        <v>231.60925</v>
      </c>
    </row>
    <row r="147" spans="1:21" x14ac:dyDescent="0.2">
      <c r="A147" s="13"/>
      <c r="B147" s="8">
        <v>1993</v>
      </c>
      <c r="C147" s="14">
        <v>414.75299999999999</v>
      </c>
      <c r="D147" s="14">
        <v>400.60300000000001</v>
      </c>
      <c r="E147" s="14">
        <v>368.36099999999999</v>
      </c>
      <c r="F147" s="14">
        <v>253.8</v>
      </c>
      <c r="G147" s="14">
        <v>153.09</v>
      </c>
      <c r="H147" s="14">
        <v>123.136</v>
      </c>
      <c r="I147" s="14">
        <v>118.444</v>
      </c>
      <c r="J147" s="14">
        <v>110.372</v>
      </c>
      <c r="K147" s="14">
        <v>118.242</v>
      </c>
      <c r="L147" s="14">
        <v>166.66</v>
      </c>
      <c r="M147" s="14">
        <v>256.86099999999999</v>
      </c>
      <c r="N147" s="14">
        <v>358.24900000000002</v>
      </c>
      <c r="O147" s="15"/>
      <c r="P147" s="15"/>
      <c r="Q147" s="15"/>
      <c r="R147" s="15"/>
      <c r="S147" s="16">
        <f>AVERAGE(F147:L147)</f>
        <v>149.10628571428569</v>
      </c>
      <c r="T147" s="16">
        <f>AVERAGE(M147:N147,C148:E148)</f>
        <v>371.92240000000004</v>
      </c>
      <c r="U147" s="16">
        <f>AVERAGE(C147:N147)</f>
        <v>236.88091666666665</v>
      </c>
    </row>
    <row r="148" spans="1:21" x14ac:dyDescent="0.2">
      <c r="A148" s="13"/>
      <c r="B148" s="8">
        <v>1994</v>
      </c>
      <c r="C148" s="14">
        <v>468.7</v>
      </c>
      <c r="D148" s="14">
        <v>430.55399999999997</v>
      </c>
      <c r="E148" s="14">
        <v>345.24799999999999</v>
      </c>
      <c r="F148" s="14">
        <v>233.61500000000001</v>
      </c>
      <c r="G148" s="14">
        <v>161.584</v>
      </c>
      <c r="H148" s="14">
        <v>131.55600000000001</v>
      </c>
      <c r="I148" s="14">
        <v>127.45399999999999</v>
      </c>
      <c r="J148" s="14">
        <v>118.40300000000001</v>
      </c>
      <c r="K148" s="14">
        <v>116.19199999999999</v>
      </c>
      <c r="L148" s="14">
        <v>159.435</v>
      </c>
      <c r="M148" s="14">
        <v>236.822</v>
      </c>
      <c r="N148" s="14">
        <v>338.62900000000002</v>
      </c>
      <c r="O148" s="15"/>
      <c r="P148" s="15"/>
      <c r="Q148" s="15"/>
      <c r="R148" s="15"/>
      <c r="S148" s="16">
        <f>AVERAGE(F148:L148)</f>
        <v>149.74842857142858</v>
      </c>
      <c r="T148" s="16">
        <f>AVERAGE(M148:N148,C149:E149)</f>
        <v>348.98779999999999</v>
      </c>
      <c r="U148" s="16">
        <f>AVERAGE(C148:N148)</f>
        <v>239.01599999999999</v>
      </c>
    </row>
    <row r="149" spans="1:21" x14ac:dyDescent="0.2">
      <c r="A149" s="13"/>
      <c r="B149" s="8">
        <v>1995</v>
      </c>
      <c r="C149" s="14">
        <v>424.42700000000002</v>
      </c>
      <c r="D149" s="14">
        <v>407.20699999999999</v>
      </c>
      <c r="E149" s="14">
        <v>337.85399999999998</v>
      </c>
      <c r="F149" s="14">
        <v>250.04300000000001</v>
      </c>
      <c r="G149" s="14">
        <v>181.56399999999999</v>
      </c>
      <c r="H149" s="14">
        <v>131.48400000000001</v>
      </c>
      <c r="I149" s="14">
        <v>132.24600000000001</v>
      </c>
      <c r="J149" s="14">
        <v>128.298</v>
      </c>
      <c r="K149" s="14">
        <v>128.33000000000001</v>
      </c>
      <c r="L149" s="14">
        <v>168.42400000000001</v>
      </c>
      <c r="M149" s="14">
        <v>295.33</v>
      </c>
      <c r="N149" s="14">
        <v>411.94799999999998</v>
      </c>
      <c r="O149" s="15"/>
      <c r="P149" s="15"/>
      <c r="Q149" s="15"/>
      <c r="R149" s="15"/>
      <c r="S149" s="16">
        <f>AVERAGE(F149:L149)</f>
        <v>160.05557142857145</v>
      </c>
      <c r="T149" s="16">
        <f>AVERAGE(M149:N149,C150:E150)</f>
        <v>399.85359999999997</v>
      </c>
      <c r="U149" s="16">
        <f>AVERAGE(C149:N149)</f>
        <v>249.76291666666665</v>
      </c>
    </row>
    <row r="150" spans="1:21" x14ac:dyDescent="0.2">
      <c r="A150" s="13"/>
      <c r="B150" s="8">
        <v>1996</v>
      </c>
      <c r="C150" s="14">
        <v>472.02</v>
      </c>
      <c r="D150" s="14">
        <v>436.38</v>
      </c>
      <c r="E150" s="14">
        <v>383.59</v>
      </c>
      <c r="F150" s="14">
        <v>278.98700000000002</v>
      </c>
      <c r="G150" s="14">
        <v>183.06299999999999</v>
      </c>
      <c r="H150" s="14">
        <v>138.465</v>
      </c>
      <c r="I150" s="14">
        <v>130.363</v>
      </c>
      <c r="J150" s="14">
        <v>127.71599999999999</v>
      </c>
      <c r="K150" s="14">
        <v>130.12799999999999</v>
      </c>
      <c r="L150" s="14">
        <v>174.684</v>
      </c>
      <c r="M150" s="14">
        <v>300.24200000000002</v>
      </c>
      <c r="N150" s="14">
        <v>405.42</v>
      </c>
      <c r="O150" s="15"/>
      <c r="P150" s="15"/>
      <c r="Q150" s="15"/>
      <c r="R150" s="15"/>
      <c r="S150" s="16">
        <f>AVERAGE(F150:L150)</f>
        <v>166.20085714285713</v>
      </c>
      <c r="T150" s="16">
        <f>AVERAGE(M150:N150,C151:E151)</f>
        <v>390.70680000000004</v>
      </c>
      <c r="U150" s="16">
        <f>AVERAGE(C150:N150)</f>
        <v>263.42150000000004</v>
      </c>
    </row>
    <row r="151" spans="1:21" x14ac:dyDescent="0.2">
      <c r="A151" s="13"/>
      <c r="B151" s="8">
        <v>1997</v>
      </c>
      <c r="C151" s="14">
        <v>468.40100000000001</v>
      </c>
      <c r="D151" s="14">
        <v>417.93</v>
      </c>
      <c r="E151" s="14">
        <v>361.541</v>
      </c>
      <c r="F151" s="14">
        <v>264.46699999999998</v>
      </c>
      <c r="G151" s="14">
        <v>228.34700000000001</v>
      </c>
      <c r="H151" s="14">
        <v>143.05099999999999</v>
      </c>
      <c r="I151" s="14">
        <v>128.95599999999999</v>
      </c>
      <c r="J151" s="14">
        <v>130.417</v>
      </c>
      <c r="K151" s="14">
        <v>135.49199999999999</v>
      </c>
      <c r="L151" s="14">
        <v>182.80699999999999</v>
      </c>
      <c r="M151" s="14">
        <v>307.654</v>
      </c>
      <c r="N151" s="14">
        <v>405.661</v>
      </c>
      <c r="O151" s="15"/>
      <c r="P151" s="15"/>
      <c r="Q151" s="15"/>
      <c r="R151" s="15"/>
      <c r="S151" s="16"/>
      <c r="T151" s="16"/>
      <c r="U151" s="16"/>
    </row>
    <row r="152" spans="1:21" x14ac:dyDescent="0.2">
      <c r="A152" s="13"/>
      <c r="B152" s="8">
        <v>1998</v>
      </c>
      <c r="C152" s="14">
        <v>436.22500000000002</v>
      </c>
      <c r="D152" s="14">
        <v>383.71100000000001</v>
      </c>
      <c r="E152" s="14">
        <v>364.36</v>
      </c>
      <c r="F152" s="14">
        <v>254.19200000000001</v>
      </c>
      <c r="G152" s="14">
        <v>171.06299999999999</v>
      </c>
      <c r="H152" s="14">
        <v>142.74</v>
      </c>
      <c r="I152" s="14">
        <v>147.279</v>
      </c>
      <c r="J152" s="14">
        <v>156.97</v>
      </c>
      <c r="K152" s="14">
        <v>156.64599999999999</v>
      </c>
      <c r="L152" s="17">
        <f>L151*$C$9</f>
        <v>180.7047656276049</v>
      </c>
      <c r="M152" s="17">
        <f>M151*$D$9</f>
        <v>311.70639156882226</v>
      </c>
      <c r="N152" s="17">
        <f>N151*$E$9</f>
        <v>407.31903358094939</v>
      </c>
      <c r="O152" s="15"/>
      <c r="P152" s="15"/>
      <c r="Q152" s="15"/>
      <c r="R152" s="15"/>
      <c r="S152" s="18"/>
      <c r="T152" s="18"/>
      <c r="U152" s="18"/>
    </row>
    <row r="153" spans="1:21" x14ac:dyDescent="0.2">
      <c r="A153" s="13"/>
      <c r="B153" s="8">
        <v>1999</v>
      </c>
      <c r="C153" s="17">
        <f>C152*$F$9</f>
        <v>423.87368358177173</v>
      </c>
      <c r="D153" s="17">
        <f>D152*$G$9</f>
        <v>379.60785648373752</v>
      </c>
      <c r="E153" s="17">
        <f>E152*$H$9</f>
        <v>369.02965825560324</v>
      </c>
      <c r="F153" s="17">
        <f>F152*$I$9</f>
        <v>250.46271275834405</v>
      </c>
      <c r="G153" s="17">
        <f>G152*$J$9</f>
        <v>167.65199044405909</v>
      </c>
      <c r="H153" s="17">
        <f>H152*$K$9</f>
        <v>140.00863884907355</v>
      </c>
      <c r="I153" s="17">
        <f>I152*$L$9</f>
        <v>158.76127582048935</v>
      </c>
      <c r="J153" s="17">
        <f>J152*$M$9</f>
        <v>168.9275204377318</v>
      </c>
      <c r="K153" s="17">
        <f>K152*$N$9</f>
        <v>160.2732763114164</v>
      </c>
      <c r="L153" s="17">
        <f>L152*$C$9</f>
        <v>178.62670642003656</v>
      </c>
      <c r="M153" s="41">
        <f>M152*$D$9</f>
        <v>315.81216088481199</v>
      </c>
      <c r="N153" s="41">
        <f>N152*$E$9</f>
        <v>408.98384394190862</v>
      </c>
      <c r="O153" s="15"/>
      <c r="P153" s="15"/>
      <c r="Q153" s="15"/>
      <c r="R153" s="15"/>
      <c r="S153" s="18"/>
      <c r="T153" s="18"/>
      <c r="U153" s="18"/>
    </row>
    <row r="154" spans="1:21" x14ac:dyDescent="0.2">
      <c r="A154" s="13"/>
      <c r="B154" s="8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5"/>
      <c r="P154" s="15"/>
      <c r="Q154" s="15"/>
      <c r="R154" s="15"/>
      <c r="S154" s="15"/>
      <c r="T154" s="15"/>
      <c r="U154" s="15"/>
    </row>
    <row r="155" spans="1:21" x14ac:dyDescent="0.2">
      <c r="A155" s="3" t="s">
        <v>21</v>
      </c>
      <c r="B155" s="20"/>
      <c r="C155" s="19">
        <f>MAX(C146:C152)</f>
        <v>472.02</v>
      </c>
      <c r="D155" s="19">
        <f>MAX(D146:D152)</f>
        <v>436.38</v>
      </c>
      <c r="E155" s="19">
        <f>MAX(E146:E152)</f>
        <v>383.59</v>
      </c>
      <c r="F155" s="19">
        <f>MAX(F146:F152)</f>
        <v>278.98700000000002</v>
      </c>
      <c r="G155" s="19">
        <f t="shared" ref="G155:P155" si="68">MAX(G146:G152)</f>
        <v>228.34700000000001</v>
      </c>
      <c r="H155" s="19">
        <f t="shared" si="68"/>
        <v>143.05099999999999</v>
      </c>
      <c r="I155" s="19">
        <f t="shared" si="68"/>
        <v>147.279</v>
      </c>
      <c r="J155" s="19">
        <f t="shared" si="68"/>
        <v>156.97</v>
      </c>
      <c r="K155" s="19">
        <f t="shared" si="68"/>
        <v>156.64599999999999</v>
      </c>
      <c r="L155" s="19">
        <f t="shared" si="68"/>
        <v>182.80699999999999</v>
      </c>
      <c r="M155" s="19">
        <f t="shared" si="68"/>
        <v>311.70639156882226</v>
      </c>
      <c r="N155" s="19">
        <f t="shared" si="68"/>
        <v>411.94799999999998</v>
      </c>
      <c r="O155" s="19">
        <f t="shared" si="68"/>
        <v>0</v>
      </c>
      <c r="P155" s="19">
        <f t="shared" si="68"/>
        <v>0</v>
      </c>
      <c r="Q155" s="15"/>
      <c r="R155" s="15"/>
      <c r="S155" s="19">
        <f>MAX(S146:S151)</f>
        <v>166.20085714285713</v>
      </c>
      <c r="T155" s="19">
        <f>MAX(T146:T151)</f>
        <v>399.85359999999997</v>
      </c>
      <c r="U155" s="19">
        <f>MAX(U146:U151)</f>
        <v>263.42150000000004</v>
      </c>
    </row>
    <row r="156" spans="1:21" x14ac:dyDescent="0.2">
      <c r="A156" s="3" t="s">
        <v>22</v>
      </c>
      <c r="B156" s="8"/>
      <c r="C156" s="19">
        <f>AVERAGE(C146:C152)</f>
        <v>441.76357142857142</v>
      </c>
      <c r="D156" s="19">
        <f>AVERAGE(D146:D152)</f>
        <v>405.66428571428565</v>
      </c>
      <c r="E156" s="19">
        <f>AVERAGE(E146:E152)</f>
        <v>353.29928571428576</v>
      </c>
      <c r="F156" s="19">
        <f>AVERAGE(F146:F152)</f>
        <v>254.73142857142855</v>
      </c>
      <c r="G156" s="19">
        <f t="shared" ref="G156:P156" si="69">AVERAGE(G146:G152)</f>
        <v>178.09942857142855</v>
      </c>
      <c r="H156" s="19">
        <f t="shared" si="69"/>
        <v>133.41742857142859</v>
      </c>
      <c r="I156" s="19">
        <f t="shared" si="69"/>
        <v>129.40342857142858</v>
      </c>
      <c r="J156" s="19">
        <f t="shared" si="69"/>
        <v>127.4537142857143</v>
      </c>
      <c r="K156" s="19">
        <f t="shared" si="69"/>
        <v>129.21414285714286</v>
      </c>
      <c r="L156" s="19">
        <f t="shared" si="69"/>
        <v>170.98696651822928</v>
      </c>
      <c r="M156" s="19">
        <f t="shared" si="69"/>
        <v>280.32419879554601</v>
      </c>
      <c r="N156" s="19">
        <f t="shared" si="69"/>
        <v>386.48886194013568</v>
      </c>
      <c r="O156" s="19" t="e">
        <f t="shared" si="69"/>
        <v>#DIV/0!</v>
      </c>
      <c r="P156" s="19" t="e">
        <f t="shared" si="69"/>
        <v>#DIV/0!</v>
      </c>
      <c r="Q156" s="15"/>
      <c r="R156" s="15"/>
      <c r="S156" s="19">
        <f>AVERAGE(S146:S151)</f>
        <v>155.4289714285714</v>
      </c>
      <c r="T156" s="19">
        <f>AVERAGE(T146:T151)</f>
        <v>374.91679999999997</v>
      </c>
      <c r="U156" s="19">
        <f>AVERAGE(U146:U151)</f>
        <v>244.13811666666669</v>
      </c>
    </row>
    <row r="157" spans="1:21" x14ac:dyDescent="0.2">
      <c r="A157" s="3" t="s">
        <v>23</v>
      </c>
      <c r="B157" s="8"/>
      <c r="C157" s="19">
        <f>MIN(C146:C152)</f>
        <v>407.81900000000002</v>
      </c>
      <c r="D157" s="19">
        <f>MIN(D146:D152)</f>
        <v>363.26499999999999</v>
      </c>
      <c r="E157" s="19">
        <f>MIN(E146:E152)</f>
        <v>312.14100000000002</v>
      </c>
      <c r="F157" s="19">
        <f>MIN(F146:F152)</f>
        <v>233.61500000000001</v>
      </c>
      <c r="G157" s="19">
        <f t="shared" ref="G157:P157" si="70">MIN(G146:G152)</f>
        <v>153.09</v>
      </c>
      <c r="H157" s="19">
        <f t="shared" si="70"/>
        <v>123.136</v>
      </c>
      <c r="I157" s="19">
        <f t="shared" si="70"/>
        <v>118.444</v>
      </c>
      <c r="J157" s="19">
        <f t="shared" si="70"/>
        <v>110.372</v>
      </c>
      <c r="K157" s="19">
        <f t="shared" si="70"/>
        <v>116.19199999999999</v>
      </c>
      <c r="L157" s="19">
        <f t="shared" si="70"/>
        <v>159.435</v>
      </c>
      <c r="M157" s="19">
        <f t="shared" si="70"/>
        <v>236.822</v>
      </c>
      <c r="N157" s="19">
        <f t="shared" si="70"/>
        <v>338.62900000000002</v>
      </c>
      <c r="O157" s="19">
        <f t="shared" si="70"/>
        <v>0</v>
      </c>
      <c r="P157" s="19">
        <f t="shared" si="70"/>
        <v>0</v>
      </c>
      <c r="Q157" s="15"/>
      <c r="R157" s="15"/>
      <c r="S157" s="19">
        <f>MIN(S146:S151)</f>
        <v>149.10628571428569</v>
      </c>
      <c r="T157" s="19">
        <f>MIN(T146:T151)</f>
        <v>348.98779999999999</v>
      </c>
      <c r="U157" s="19">
        <f>MIN(U146:U151)</f>
        <v>231.60925</v>
      </c>
    </row>
    <row r="158" spans="1:21" x14ac:dyDescent="0.2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 spans="1:21" ht="17.25" x14ac:dyDescent="0.2">
      <c r="A159" s="33" t="s">
        <v>213</v>
      </c>
      <c r="B159" s="8">
        <v>1992</v>
      </c>
      <c r="C159" s="14">
        <v>694.01599999999996</v>
      </c>
      <c r="D159" s="14">
        <v>637.19100000000003</v>
      </c>
      <c r="E159" s="14">
        <v>667.32100000000003</v>
      </c>
      <c r="F159" s="14">
        <v>621.39800000000002</v>
      </c>
      <c r="G159" s="14">
        <v>613.57399999999996</v>
      </c>
      <c r="H159" s="14">
        <v>572.16300000000001</v>
      </c>
      <c r="I159" s="14">
        <v>580.23699999999997</v>
      </c>
      <c r="J159" s="14">
        <v>576.41499999999996</v>
      </c>
      <c r="K159" s="14">
        <v>580.86400000000003</v>
      </c>
      <c r="L159" s="14">
        <v>599.976</v>
      </c>
      <c r="M159" s="14">
        <v>633.61400000000003</v>
      </c>
      <c r="N159" s="14">
        <v>669.10299999999995</v>
      </c>
      <c r="O159" s="15"/>
      <c r="P159" s="15"/>
      <c r="Q159" s="15"/>
      <c r="R159" s="15"/>
      <c r="S159" s="16">
        <f>AVERAGE(F159:L159)</f>
        <v>592.08957142857139</v>
      </c>
      <c r="T159" s="16">
        <f>AVERAGE(M159:N159,C160:E160)</f>
        <v>676.36919999999998</v>
      </c>
      <c r="U159" s="16">
        <f>AVERAGE(C159:N159)</f>
        <v>620.48933333333332</v>
      </c>
    </row>
    <row r="160" spans="1:21" x14ac:dyDescent="0.2">
      <c r="A160" s="13"/>
      <c r="B160" s="8">
        <v>1993</v>
      </c>
      <c r="C160" s="14">
        <v>700.45899999999995</v>
      </c>
      <c r="D160" s="14">
        <v>674.77</v>
      </c>
      <c r="E160" s="14">
        <v>703.9</v>
      </c>
      <c r="F160" s="14">
        <v>652.35599999999999</v>
      </c>
      <c r="G160" s="14">
        <v>608.99</v>
      </c>
      <c r="H160" s="14">
        <v>613.12400000000002</v>
      </c>
      <c r="I160" s="14">
        <v>624.08799999999997</v>
      </c>
      <c r="J160" s="14">
        <v>636.22699999999998</v>
      </c>
      <c r="K160" s="14">
        <v>620.15599999999995</v>
      </c>
      <c r="L160" s="14">
        <v>683.15700000000004</v>
      </c>
      <c r="M160" s="14">
        <v>681.29</v>
      </c>
      <c r="N160" s="14">
        <v>711.97400000000005</v>
      </c>
      <c r="O160" s="15"/>
      <c r="P160" s="15"/>
      <c r="Q160" s="15"/>
      <c r="R160" s="15"/>
      <c r="S160" s="16">
        <f>AVERAGE(F160:L160)</f>
        <v>634.01400000000001</v>
      </c>
      <c r="T160" s="16">
        <f>AVERAGE(M160:N160,C161:E161)</f>
        <v>704.16780000000006</v>
      </c>
      <c r="U160" s="16">
        <f>AVERAGE(C160:N160)</f>
        <v>659.20758333333322</v>
      </c>
    </row>
    <row r="161" spans="1:21" x14ac:dyDescent="0.2">
      <c r="A161" s="13"/>
      <c r="B161" s="8">
        <v>1994</v>
      </c>
      <c r="C161" s="14">
        <v>723.70100000000002</v>
      </c>
      <c r="D161" s="14">
        <v>704.68799999999999</v>
      </c>
      <c r="E161" s="14">
        <v>699.18600000000004</v>
      </c>
      <c r="F161" s="14">
        <v>654.26400000000001</v>
      </c>
      <c r="G161" s="14">
        <v>632.89800000000002</v>
      </c>
      <c r="H161" s="14">
        <v>635.279</v>
      </c>
      <c r="I161" s="14">
        <v>619.83100000000002</v>
      </c>
      <c r="J161" s="14">
        <v>630.79100000000005</v>
      </c>
      <c r="K161" s="14">
        <v>673.03300000000002</v>
      </c>
      <c r="L161" s="14">
        <v>677.87900000000002</v>
      </c>
      <c r="M161" s="14">
        <v>687.69299999999998</v>
      </c>
      <c r="N161" s="14">
        <v>723.58299999999997</v>
      </c>
      <c r="O161" s="15"/>
      <c r="P161" s="15"/>
      <c r="Q161" s="15"/>
      <c r="R161" s="15"/>
      <c r="S161" s="16">
        <f>AVERAGE(F161:L161)</f>
        <v>646.28214285714296</v>
      </c>
      <c r="T161" s="16">
        <f>AVERAGE(M161:N161,C162:E162)</f>
        <v>718.66099999999994</v>
      </c>
      <c r="U161" s="16">
        <f>AVERAGE(C161:N161)</f>
        <v>671.90216666666674</v>
      </c>
    </row>
    <row r="162" spans="1:21" x14ac:dyDescent="0.2">
      <c r="A162" s="13"/>
      <c r="B162" s="8">
        <v>1995</v>
      </c>
      <c r="C162" s="14">
        <v>766.79899999999998</v>
      </c>
      <c r="D162" s="14">
        <v>694.35799999999995</v>
      </c>
      <c r="E162" s="14">
        <v>720.87199999999996</v>
      </c>
      <c r="F162" s="14">
        <v>703.64499999999998</v>
      </c>
      <c r="G162" s="14">
        <v>692.94299999999998</v>
      </c>
      <c r="H162" s="14">
        <v>647.34199999999998</v>
      </c>
      <c r="I162" s="14">
        <v>661.68399999999997</v>
      </c>
      <c r="J162" s="14">
        <v>659.27499999999998</v>
      </c>
      <c r="K162" s="14">
        <v>652.69399999999996</v>
      </c>
      <c r="L162" s="14">
        <v>697.05</v>
      </c>
      <c r="M162" s="14">
        <v>722.34799999999996</v>
      </c>
      <c r="N162" s="14">
        <v>772.596</v>
      </c>
      <c r="O162" s="15"/>
      <c r="P162" s="15"/>
      <c r="Q162" s="15"/>
      <c r="R162" s="15"/>
      <c r="S162" s="16">
        <f>AVERAGE(F162:L162)</f>
        <v>673.51900000000001</v>
      </c>
      <c r="T162" s="16">
        <f>AVERAGE(M162:N162,C163:E163)</f>
        <v>746.31639999999993</v>
      </c>
      <c r="U162" s="16">
        <f>AVERAGE(C162:N162)</f>
        <v>699.30049999999994</v>
      </c>
    </row>
    <row r="163" spans="1:21" x14ac:dyDescent="0.2">
      <c r="A163" s="13"/>
      <c r="B163" s="8">
        <v>1996</v>
      </c>
      <c r="C163" s="14">
        <v>771.95699999999999</v>
      </c>
      <c r="D163" s="14">
        <v>721.55100000000004</v>
      </c>
      <c r="E163" s="14">
        <v>743.13</v>
      </c>
      <c r="F163" s="14">
        <v>718.71600000000001</v>
      </c>
      <c r="G163" s="14">
        <v>682.36199999999997</v>
      </c>
      <c r="H163" s="14">
        <v>695.34299999999996</v>
      </c>
      <c r="I163" s="14">
        <v>664.54499999999996</v>
      </c>
      <c r="J163" s="14">
        <v>694.03200000000004</v>
      </c>
      <c r="K163" s="14">
        <v>676.77700000000004</v>
      </c>
      <c r="L163" s="14">
        <v>707.39800000000002</v>
      </c>
      <c r="M163" s="14">
        <v>733.42700000000002</v>
      </c>
      <c r="N163" s="14">
        <v>750.30499999999995</v>
      </c>
      <c r="O163" s="15"/>
      <c r="P163" s="15"/>
      <c r="Q163" s="15"/>
      <c r="R163" s="15"/>
      <c r="S163" s="16">
        <f>AVERAGE(F163:L163)</f>
        <v>691.31042857142859</v>
      </c>
      <c r="T163" s="16">
        <f>AVERAGE(M163:N163,C164:E164)</f>
        <v>754.19759999999997</v>
      </c>
      <c r="U163" s="16">
        <f>AVERAGE(C163:N163)</f>
        <v>713.29525000000001</v>
      </c>
    </row>
    <row r="164" spans="1:21" x14ac:dyDescent="0.2">
      <c r="A164" s="13"/>
      <c r="B164" s="8">
        <v>1997</v>
      </c>
      <c r="C164" s="14">
        <v>790.10199999999998</v>
      </c>
      <c r="D164" s="14">
        <v>757.93799999999999</v>
      </c>
      <c r="E164" s="14">
        <v>739.21600000000001</v>
      </c>
      <c r="F164" s="14">
        <v>715.74400000000003</v>
      </c>
      <c r="G164" s="14">
        <v>710.03899999999999</v>
      </c>
      <c r="H164" s="14">
        <v>674.77200000000005</v>
      </c>
      <c r="I164" s="14">
        <v>682.96299999999997</v>
      </c>
      <c r="J164" s="14">
        <v>713.62300000000005</v>
      </c>
      <c r="K164" s="14">
        <v>718.37900000000002</v>
      </c>
      <c r="L164" s="14">
        <v>701.04100000000005</v>
      </c>
      <c r="M164" s="14">
        <v>726.39499999999998</v>
      </c>
      <c r="N164" s="14">
        <v>779.803</v>
      </c>
      <c r="O164" s="15"/>
      <c r="P164" s="15"/>
      <c r="Q164" s="15"/>
      <c r="R164" s="15"/>
      <c r="S164" s="16"/>
      <c r="T164" s="16"/>
      <c r="U164" s="16"/>
    </row>
    <row r="165" spans="1:21" x14ac:dyDescent="0.2">
      <c r="A165" s="13"/>
      <c r="B165" s="8">
        <v>1998</v>
      </c>
      <c r="C165" s="14">
        <v>766.44899999999996</v>
      </c>
      <c r="D165" s="14">
        <v>697.71100000000001</v>
      </c>
      <c r="E165" s="14">
        <v>733.64300000000003</v>
      </c>
      <c r="F165" s="14">
        <v>687.06299999999999</v>
      </c>
      <c r="G165" s="14">
        <v>654.14200000000005</v>
      </c>
      <c r="H165" s="14">
        <v>649.79399999999998</v>
      </c>
      <c r="I165" s="14">
        <v>685.56399999999996</v>
      </c>
      <c r="J165" s="14">
        <v>695.81399999999996</v>
      </c>
      <c r="K165" s="14">
        <v>667.31399999999996</v>
      </c>
      <c r="L165" s="17">
        <f>L164*$C$9</f>
        <v>692.97920539334814</v>
      </c>
      <c r="M165" s="17">
        <f>M164*$D$9</f>
        <v>735.96301138172964</v>
      </c>
      <c r="N165" s="17">
        <f>N164*$E$9</f>
        <v>782.99024146645866</v>
      </c>
      <c r="O165" s="15"/>
      <c r="P165" s="15"/>
      <c r="Q165" s="15"/>
      <c r="R165" s="15"/>
      <c r="S165" s="18"/>
      <c r="T165" s="18"/>
      <c r="U165" s="18"/>
    </row>
    <row r="166" spans="1:21" x14ac:dyDescent="0.2">
      <c r="A166" s="13"/>
      <c r="B166" s="8">
        <v>1999</v>
      </c>
      <c r="C166" s="17">
        <f>C165*$F$9</f>
        <v>744.74768962706241</v>
      </c>
      <c r="D166" s="17">
        <f>D165*$G$9</f>
        <v>690.2501548173625</v>
      </c>
      <c r="E166" s="17">
        <f>E165*$H$9</f>
        <v>743.0454099561299</v>
      </c>
      <c r="F166" s="17">
        <f>F165*$I$9</f>
        <v>676.9830003142747</v>
      </c>
      <c r="G166" s="17">
        <f>G165*$J$9</f>
        <v>641.09835752358902</v>
      </c>
      <c r="H166" s="17">
        <f>H165*$K$9</f>
        <v>637.36004954669261</v>
      </c>
      <c r="I166" s="17">
        <f>I165*$L$9</f>
        <v>739.01245456988397</v>
      </c>
      <c r="J166" s="17">
        <f>J165*$M$9</f>
        <v>748.81909731706639</v>
      </c>
      <c r="K166" s="17">
        <f>K165*$N$9</f>
        <v>682.76624432463336</v>
      </c>
      <c r="L166" s="17">
        <f>L165*$C$9</f>
        <v>685.01011939044383</v>
      </c>
      <c r="M166" s="41">
        <f>M165*$D$9</f>
        <v>745.65705177219547</v>
      </c>
      <c r="N166" s="41">
        <f>N165*$E$9</f>
        <v>786.19050995149189</v>
      </c>
      <c r="O166" s="15"/>
      <c r="P166" s="15"/>
      <c r="Q166" s="15"/>
      <c r="R166" s="15"/>
      <c r="S166" s="18"/>
      <c r="T166" s="18"/>
      <c r="U166" s="18"/>
    </row>
    <row r="167" spans="1:21" x14ac:dyDescent="0.2">
      <c r="A167" s="13"/>
      <c r="B167" s="8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5"/>
      <c r="P167" s="15"/>
      <c r="Q167" s="15"/>
      <c r="R167" s="15"/>
      <c r="S167" s="15"/>
      <c r="T167" s="15"/>
      <c r="U167" s="15"/>
    </row>
    <row r="168" spans="1:21" x14ac:dyDescent="0.2">
      <c r="A168" s="3" t="s">
        <v>21</v>
      </c>
      <c r="B168" s="20"/>
      <c r="C168" s="19">
        <f>MAX(C159:C165)</f>
        <v>790.10199999999998</v>
      </c>
      <c r="D168" s="19">
        <f>MAX(D159:D165)</f>
        <v>757.93799999999999</v>
      </c>
      <c r="E168" s="19">
        <f>MAX(E159:E165)</f>
        <v>743.13</v>
      </c>
      <c r="F168" s="19">
        <f>MAX(F159:F165)</f>
        <v>718.71600000000001</v>
      </c>
      <c r="G168" s="19">
        <f t="shared" ref="G168:P168" si="71">MAX(G159:G165)</f>
        <v>710.03899999999999</v>
      </c>
      <c r="H168" s="19">
        <f t="shared" si="71"/>
        <v>695.34299999999996</v>
      </c>
      <c r="I168" s="19">
        <f t="shared" si="71"/>
        <v>685.56399999999996</v>
      </c>
      <c r="J168" s="19">
        <f t="shared" si="71"/>
        <v>713.62300000000005</v>
      </c>
      <c r="K168" s="19">
        <f t="shared" si="71"/>
        <v>718.37900000000002</v>
      </c>
      <c r="L168" s="19">
        <f t="shared" si="71"/>
        <v>707.39800000000002</v>
      </c>
      <c r="M168" s="19">
        <f t="shared" si="71"/>
        <v>735.96301138172964</v>
      </c>
      <c r="N168" s="19">
        <f t="shared" si="71"/>
        <v>782.99024146645866</v>
      </c>
      <c r="O168" s="19">
        <f t="shared" si="71"/>
        <v>0</v>
      </c>
      <c r="P168" s="19">
        <f t="shared" si="71"/>
        <v>0</v>
      </c>
      <c r="Q168" s="15"/>
      <c r="R168" s="15"/>
      <c r="S168" s="19">
        <f>MAX(S159:S164)</f>
        <v>691.31042857142859</v>
      </c>
      <c r="T168" s="19">
        <f>MAX(T159:T164)</f>
        <v>754.19759999999997</v>
      </c>
      <c r="U168" s="19">
        <f>MAX(U159:U164)</f>
        <v>713.29525000000001</v>
      </c>
    </row>
    <row r="169" spans="1:21" x14ac:dyDescent="0.2">
      <c r="A169" s="3" t="s">
        <v>22</v>
      </c>
      <c r="B169" s="8"/>
      <c r="C169" s="19">
        <f>AVERAGE(C159:C165)</f>
        <v>744.78328571428563</v>
      </c>
      <c r="D169" s="19">
        <f>AVERAGE(D159:D165)</f>
        <v>698.31528571428566</v>
      </c>
      <c r="E169" s="19">
        <f>AVERAGE(E159:E165)</f>
        <v>715.32399999999996</v>
      </c>
      <c r="F169" s="19">
        <f>AVERAGE(F159:F165)</f>
        <v>679.0265714285714</v>
      </c>
      <c r="G169" s="19">
        <f t="shared" ref="G169:P169" si="72">AVERAGE(G159:G165)</f>
        <v>656.42114285714274</v>
      </c>
      <c r="H169" s="19">
        <f t="shared" si="72"/>
        <v>641.11671428571424</v>
      </c>
      <c r="I169" s="19">
        <f t="shared" si="72"/>
        <v>645.55885714285716</v>
      </c>
      <c r="J169" s="19">
        <f t="shared" si="72"/>
        <v>658.02528571428581</v>
      </c>
      <c r="K169" s="19">
        <f t="shared" si="72"/>
        <v>655.6024285714285</v>
      </c>
      <c r="L169" s="19">
        <f t="shared" si="72"/>
        <v>679.92574362762116</v>
      </c>
      <c r="M169" s="19">
        <f t="shared" si="72"/>
        <v>702.96143019738986</v>
      </c>
      <c r="N169" s="19">
        <f t="shared" si="72"/>
        <v>741.47917735235114</v>
      </c>
      <c r="O169" s="19" t="e">
        <f t="shared" si="72"/>
        <v>#DIV/0!</v>
      </c>
      <c r="P169" s="19" t="e">
        <f t="shared" si="72"/>
        <v>#DIV/0!</v>
      </c>
      <c r="Q169" s="15"/>
      <c r="R169" s="15"/>
      <c r="S169" s="19">
        <f>AVERAGE(S159:S164)</f>
        <v>647.44302857142861</v>
      </c>
      <c r="T169" s="19">
        <f>AVERAGE(T159:T164)</f>
        <v>719.94240000000002</v>
      </c>
      <c r="U169" s="19">
        <f>AVERAGE(U159:U164)</f>
        <v>672.83896666666669</v>
      </c>
    </row>
    <row r="170" spans="1:21" x14ac:dyDescent="0.2">
      <c r="A170" s="3" t="s">
        <v>23</v>
      </c>
      <c r="B170" s="8"/>
      <c r="C170" s="19">
        <f>MIN(C159:C165)</f>
        <v>694.01599999999996</v>
      </c>
      <c r="D170" s="19">
        <f>MIN(D159:D165)</f>
        <v>637.19100000000003</v>
      </c>
      <c r="E170" s="19">
        <f>MIN(E159:E165)</f>
        <v>667.32100000000003</v>
      </c>
      <c r="F170" s="19">
        <f>MIN(F159:F165)</f>
        <v>621.39800000000002</v>
      </c>
      <c r="G170" s="19">
        <f t="shared" ref="G170:P170" si="73">MIN(G159:G165)</f>
        <v>608.99</v>
      </c>
      <c r="H170" s="19">
        <f t="shared" si="73"/>
        <v>572.16300000000001</v>
      </c>
      <c r="I170" s="19">
        <f t="shared" si="73"/>
        <v>580.23699999999997</v>
      </c>
      <c r="J170" s="19">
        <f t="shared" si="73"/>
        <v>576.41499999999996</v>
      </c>
      <c r="K170" s="19">
        <f t="shared" si="73"/>
        <v>580.86400000000003</v>
      </c>
      <c r="L170" s="19">
        <f t="shared" si="73"/>
        <v>599.976</v>
      </c>
      <c r="M170" s="19">
        <f t="shared" si="73"/>
        <v>633.61400000000003</v>
      </c>
      <c r="N170" s="19">
        <f t="shared" si="73"/>
        <v>669.10299999999995</v>
      </c>
      <c r="O170" s="19">
        <f t="shared" si="73"/>
        <v>0</v>
      </c>
      <c r="P170" s="19">
        <f t="shared" si="73"/>
        <v>0</v>
      </c>
      <c r="Q170" s="15"/>
      <c r="R170" s="15"/>
      <c r="S170" s="19">
        <f>MIN(S159:S164)</f>
        <v>592.08957142857139</v>
      </c>
      <c r="T170" s="19">
        <f>MIN(T159:T164)</f>
        <v>676.36919999999998</v>
      </c>
      <c r="U170" s="19">
        <f>MIN(U159:U164)</f>
        <v>620.48933333333332</v>
      </c>
    </row>
    <row r="171" spans="1:21" x14ac:dyDescent="0.2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</row>
    <row r="172" spans="1:21" ht="17.25" x14ac:dyDescent="0.2">
      <c r="A172" s="33" t="s">
        <v>214</v>
      </c>
      <c r="B172" s="8">
        <v>1992</v>
      </c>
      <c r="C172" s="14">
        <v>166.626</v>
      </c>
      <c r="D172" s="14">
        <v>168.03399999999999</v>
      </c>
      <c r="E172" s="14">
        <v>205.20699999999999</v>
      </c>
      <c r="F172" s="14">
        <v>226.60499999999999</v>
      </c>
      <c r="G172" s="14">
        <v>234.19800000000001</v>
      </c>
      <c r="H172" s="14">
        <v>263.678</v>
      </c>
      <c r="I172" s="14">
        <v>331.226</v>
      </c>
      <c r="J172" s="14">
        <v>300.17399999999998</v>
      </c>
      <c r="K172" s="14">
        <v>271.358</v>
      </c>
      <c r="L172" s="14">
        <v>210.126</v>
      </c>
      <c r="M172" s="14">
        <v>186.53899999999999</v>
      </c>
      <c r="N172" s="14">
        <v>172.88800000000001</v>
      </c>
      <c r="O172" s="15"/>
      <c r="P172" s="15"/>
      <c r="Q172" s="15"/>
      <c r="R172" s="15"/>
      <c r="S172" s="16">
        <f>AVERAGE(F172:L172)</f>
        <v>262.48071428571427</v>
      </c>
      <c r="T172" s="16">
        <f>AVERAGE(M172:N172,C173:E173)</f>
        <v>174.34999999999997</v>
      </c>
      <c r="U172" s="16">
        <f>AVERAGE(C172:N172)</f>
        <v>228.05491666666671</v>
      </c>
    </row>
    <row r="173" spans="1:21" x14ac:dyDescent="0.2">
      <c r="A173" s="13"/>
      <c r="B173" s="8">
        <v>1993</v>
      </c>
      <c r="C173" s="14">
        <v>161.60300000000001</v>
      </c>
      <c r="D173" s="14">
        <v>159.387</v>
      </c>
      <c r="E173" s="14">
        <v>191.333</v>
      </c>
      <c r="F173" s="14">
        <v>171.68700000000001</v>
      </c>
      <c r="G173" s="14">
        <v>164.73500000000001</v>
      </c>
      <c r="H173" s="14">
        <v>252.79</v>
      </c>
      <c r="I173" s="14">
        <v>331.96699999999998</v>
      </c>
      <c r="J173" s="14">
        <v>354.90899999999999</v>
      </c>
      <c r="K173" s="14">
        <v>256.30900000000003</v>
      </c>
      <c r="L173" s="14">
        <v>232.15899999999999</v>
      </c>
      <c r="M173" s="14">
        <v>205.77799999999999</v>
      </c>
      <c r="N173" s="14">
        <v>171.75700000000001</v>
      </c>
      <c r="O173" s="15"/>
      <c r="P173" s="15"/>
      <c r="Q173" s="15"/>
      <c r="R173" s="15"/>
      <c r="S173" s="16">
        <f>AVERAGE(F173:L173)</f>
        <v>252.07942857142856</v>
      </c>
      <c r="T173" s="16">
        <f>AVERAGE(M173:N173,C174:E174)</f>
        <v>175.13839999999999</v>
      </c>
      <c r="U173" s="16">
        <f>AVERAGE(C173:N173)</f>
        <v>221.20116666666664</v>
      </c>
    </row>
    <row r="174" spans="1:21" x14ac:dyDescent="0.2">
      <c r="A174" s="13"/>
      <c r="B174" s="8">
        <v>1994</v>
      </c>
      <c r="C174" s="14">
        <v>166.773</v>
      </c>
      <c r="D174" s="14">
        <v>147.43899999999999</v>
      </c>
      <c r="E174" s="14">
        <v>183.94499999999999</v>
      </c>
      <c r="F174" s="14">
        <v>202.43299999999999</v>
      </c>
      <c r="G174" s="14">
        <v>216.529</v>
      </c>
      <c r="H174" s="14">
        <v>316.54700000000003</v>
      </c>
      <c r="I174" s="14">
        <v>360.58800000000002</v>
      </c>
      <c r="J174" s="14">
        <v>377.61900000000003</v>
      </c>
      <c r="K174" s="14">
        <v>293.34899999999999</v>
      </c>
      <c r="L174" s="14">
        <v>260.024</v>
      </c>
      <c r="M174" s="14">
        <v>228.34200000000001</v>
      </c>
      <c r="N174" s="14">
        <v>204.75299999999999</v>
      </c>
      <c r="O174" s="15"/>
      <c r="P174" s="15"/>
      <c r="Q174" s="15"/>
      <c r="R174" s="15"/>
      <c r="S174" s="16">
        <f>AVERAGE(F174:L174)</f>
        <v>289.58414285714287</v>
      </c>
      <c r="T174" s="16">
        <f>AVERAGE(M174:N174,C175:E175)</f>
        <v>207.11759999999998</v>
      </c>
      <c r="U174" s="16">
        <f>AVERAGE(C174:N174)</f>
        <v>246.52841666666669</v>
      </c>
    </row>
    <row r="175" spans="1:21" x14ac:dyDescent="0.2">
      <c r="A175" s="13"/>
      <c r="B175" s="8">
        <v>1995</v>
      </c>
      <c r="C175" s="14">
        <v>195.74299999999999</v>
      </c>
      <c r="D175" s="14">
        <v>165.858</v>
      </c>
      <c r="E175" s="14">
        <v>240.892</v>
      </c>
      <c r="F175" s="14">
        <v>224.21700000000001</v>
      </c>
      <c r="G175" s="14">
        <v>254.184</v>
      </c>
      <c r="H175" s="14">
        <v>294.137</v>
      </c>
      <c r="I175" s="14">
        <v>400.73399999999998</v>
      </c>
      <c r="J175" s="14">
        <v>452.37400000000002</v>
      </c>
      <c r="K175" s="14">
        <v>307.51600000000002</v>
      </c>
      <c r="L175" s="14">
        <v>235.69300000000001</v>
      </c>
      <c r="M175" s="14">
        <v>192.71100000000001</v>
      </c>
      <c r="N175" s="14">
        <v>169.59200000000001</v>
      </c>
      <c r="O175" s="15"/>
      <c r="P175" s="15"/>
      <c r="Q175" s="15"/>
      <c r="R175" s="15"/>
      <c r="S175" s="16">
        <f>AVERAGE(F175:L175)</f>
        <v>309.8364285714286</v>
      </c>
      <c r="T175" s="16">
        <f>AVERAGE(M175:N175,C176:E176)</f>
        <v>162.5128</v>
      </c>
      <c r="U175" s="16">
        <f>AVERAGE(C175:N175)</f>
        <v>261.13758333333334</v>
      </c>
    </row>
    <row r="176" spans="1:21" x14ac:dyDescent="0.2">
      <c r="A176" s="13"/>
      <c r="B176" s="8">
        <v>1996</v>
      </c>
      <c r="C176" s="14">
        <v>164.49199999999999</v>
      </c>
      <c r="D176" s="14">
        <v>133.59100000000001</v>
      </c>
      <c r="E176" s="14">
        <v>152.178</v>
      </c>
      <c r="F176" s="14">
        <v>164.386</v>
      </c>
      <c r="G176" s="14">
        <v>259.798</v>
      </c>
      <c r="H176" s="14">
        <v>291.83199999999999</v>
      </c>
      <c r="I176" s="14">
        <v>347.32400000000001</v>
      </c>
      <c r="J176" s="14">
        <v>356.85399999999998</v>
      </c>
      <c r="K176" s="14">
        <v>276.94099999999997</v>
      </c>
      <c r="L176" s="14">
        <v>223.124</v>
      </c>
      <c r="M176" s="14">
        <v>166.89099999999999</v>
      </c>
      <c r="N176" s="14">
        <v>129.22999999999999</v>
      </c>
      <c r="O176" s="15"/>
      <c r="P176" s="15"/>
      <c r="Q176" s="15"/>
      <c r="R176" s="15"/>
      <c r="S176" s="16">
        <f>AVERAGE(F176:L176)</f>
        <v>274.32271428571431</v>
      </c>
      <c r="T176" s="16">
        <f>AVERAGE(M176:N176,C177:E177)</f>
        <v>145.673</v>
      </c>
      <c r="U176" s="16">
        <f>AVERAGE(C176:N176)</f>
        <v>222.22008333333335</v>
      </c>
    </row>
    <row r="177" spans="1:21" x14ac:dyDescent="0.2">
      <c r="A177" s="13"/>
      <c r="B177" s="8">
        <v>1997</v>
      </c>
      <c r="C177" s="14">
        <v>135.73500000000001</v>
      </c>
      <c r="D177" s="14">
        <v>140.68600000000001</v>
      </c>
      <c r="E177" s="14">
        <v>155.82300000000001</v>
      </c>
      <c r="F177" s="14">
        <v>188.44399999999999</v>
      </c>
      <c r="G177" s="14">
        <v>229.61099999999999</v>
      </c>
      <c r="H177" s="14">
        <v>295.67599999999999</v>
      </c>
      <c r="I177" s="14">
        <v>417.91300000000001</v>
      </c>
      <c r="J177" s="14">
        <v>386.476</v>
      </c>
      <c r="K177" s="14">
        <v>330.38600000000002</v>
      </c>
      <c r="L177" s="14">
        <v>243.72499999999999</v>
      </c>
      <c r="M177" s="14">
        <v>173.55</v>
      </c>
      <c r="N177" s="14">
        <v>193.643</v>
      </c>
      <c r="O177" s="15"/>
      <c r="P177" s="15"/>
      <c r="Q177" s="15"/>
      <c r="R177" s="15"/>
      <c r="S177" s="16"/>
      <c r="T177" s="16"/>
      <c r="U177" s="16"/>
    </row>
    <row r="178" spans="1:21" x14ac:dyDescent="0.2">
      <c r="A178" s="13"/>
      <c r="B178" s="8">
        <v>1998</v>
      </c>
      <c r="C178" s="14">
        <v>168.09399999999999</v>
      </c>
      <c r="D178" s="14">
        <v>131.39500000000001</v>
      </c>
      <c r="E178" s="14">
        <v>191.73099999999999</v>
      </c>
      <c r="F178" s="14">
        <v>188.00299999999999</v>
      </c>
      <c r="G178" s="14">
        <v>290.96699999999998</v>
      </c>
      <c r="H178" s="14">
        <v>376.92899999999997</v>
      </c>
      <c r="I178" s="14">
        <v>446.72199999999998</v>
      </c>
      <c r="J178" s="14">
        <v>455.52</v>
      </c>
      <c r="K178" s="14">
        <v>377.20800000000003</v>
      </c>
      <c r="L178" s="17">
        <f>L177*$C$9</f>
        <v>240.92222399901539</v>
      </c>
      <c r="M178" s="17">
        <f>M177*$D$9</f>
        <v>175.83598541468373</v>
      </c>
      <c r="N178" s="17">
        <f>N177*$E$9</f>
        <v>194.43446527942243</v>
      </c>
      <c r="O178" s="15"/>
      <c r="P178" s="15"/>
      <c r="Q178" s="15"/>
      <c r="R178" s="15"/>
      <c r="S178" s="18"/>
      <c r="T178" s="18"/>
      <c r="U178" s="18"/>
    </row>
    <row r="179" spans="1:21" x14ac:dyDescent="0.2">
      <c r="A179" s="13"/>
      <c r="B179" s="8">
        <v>1999</v>
      </c>
      <c r="C179" s="17">
        <f>C178*$F$9</f>
        <v>163.33457038912104</v>
      </c>
      <c r="D179" s="17">
        <f>D178*$G$9</f>
        <v>129.98995155906579</v>
      </c>
      <c r="E179" s="17">
        <f>E178*$H$9</f>
        <v>194.1882352810546</v>
      </c>
      <c r="F179" s="17">
        <f>F178*$I$9</f>
        <v>185.24478105804647</v>
      </c>
      <c r="G179" s="17">
        <f>G178*$J$9</f>
        <v>285.16509533643477</v>
      </c>
      <c r="H179" s="17">
        <f>H178*$K$9</f>
        <v>369.71638106166768</v>
      </c>
      <c r="I179" s="17">
        <f>I178*$L$9</f>
        <v>481.54967549399868</v>
      </c>
      <c r="J179" s="17">
        <f>J178*$M$9</f>
        <v>490.22019564117721</v>
      </c>
      <c r="K179" s="17">
        <f>K178*$N$9</f>
        <v>385.94258398476029</v>
      </c>
      <c r="L179" s="17">
        <f>L178*$C$9</f>
        <v>238.15167921481896</v>
      </c>
      <c r="M179" s="41">
        <f>M178*$D$9</f>
        <v>178.15208162923</v>
      </c>
      <c r="N179" s="41">
        <f>N178*$E$9</f>
        <v>195.22916546683808</v>
      </c>
      <c r="O179" s="15"/>
      <c r="P179" s="15"/>
      <c r="Q179" s="15"/>
      <c r="R179" s="15"/>
      <c r="S179" s="18"/>
      <c r="T179" s="18"/>
      <c r="U179" s="18"/>
    </row>
    <row r="180" spans="1:21" x14ac:dyDescent="0.2">
      <c r="A180" s="13"/>
      <c r="B180" s="8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5"/>
      <c r="P180" s="15"/>
      <c r="Q180" s="15"/>
      <c r="R180" s="15"/>
      <c r="S180" s="15"/>
      <c r="T180" s="15"/>
      <c r="U180" s="15"/>
    </row>
    <row r="181" spans="1:21" x14ac:dyDescent="0.2">
      <c r="A181" s="3" t="s">
        <v>21</v>
      </c>
      <c r="B181" s="20"/>
      <c r="C181" s="19">
        <f>MAX(C172:C178)</f>
        <v>195.74299999999999</v>
      </c>
      <c r="D181" s="19">
        <f>MAX(D172:D178)</f>
        <v>168.03399999999999</v>
      </c>
      <c r="E181" s="19">
        <f>MAX(E172:E178)</f>
        <v>240.892</v>
      </c>
      <c r="F181" s="19">
        <f>MAX(F172:F178)</f>
        <v>226.60499999999999</v>
      </c>
      <c r="G181" s="19">
        <f t="shared" ref="G181:P181" si="74">MAX(G172:G178)</f>
        <v>290.96699999999998</v>
      </c>
      <c r="H181" s="19">
        <f t="shared" si="74"/>
        <v>376.92899999999997</v>
      </c>
      <c r="I181" s="19">
        <f t="shared" si="74"/>
        <v>446.72199999999998</v>
      </c>
      <c r="J181" s="19">
        <f t="shared" si="74"/>
        <v>455.52</v>
      </c>
      <c r="K181" s="19">
        <f t="shared" si="74"/>
        <v>377.20800000000003</v>
      </c>
      <c r="L181" s="19">
        <f t="shared" si="74"/>
        <v>260.024</v>
      </c>
      <c r="M181" s="19">
        <f t="shared" si="74"/>
        <v>228.34200000000001</v>
      </c>
      <c r="N181" s="19">
        <f t="shared" si="74"/>
        <v>204.75299999999999</v>
      </c>
      <c r="O181" s="19">
        <f t="shared" si="74"/>
        <v>0</v>
      </c>
      <c r="P181" s="19">
        <f t="shared" si="74"/>
        <v>0</v>
      </c>
      <c r="Q181" s="15"/>
      <c r="R181" s="15"/>
      <c r="S181" s="19">
        <f>MAX(S172:S177)</f>
        <v>309.8364285714286</v>
      </c>
      <c r="T181" s="19">
        <f>MAX(T172:T177)</f>
        <v>207.11759999999998</v>
      </c>
      <c r="U181" s="19">
        <f>MAX(U172:U177)</f>
        <v>261.13758333333334</v>
      </c>
    </row>
    <row r="182" spans="1:21" x14ac:dyDescent="0.2">
      <c r="A182" s="3" t="s">
        <v>22</v>
      </c>
      <c r="B182" s="8"/>
      <c r="C182" s="19">
        <f>AVERAGE(C172:C178)</f>
        <v>165.58085714285716</v>
      </c>
      <c r="D182" s="19">
        <f>AVERAGE(D172:D178)</f>
        <v>149.48428571428573</v>
      </c>
      <c r="E182" s="19">
        <f>AVERAGE(E172:E178)</f>
        <v>188.72985714285713</v>
      </c>
      <c r="F182" s="19">
        <f>AVERAGE(F172:F178)</f>
        <v>195.11071428571427</v>
      </c>
      <c r="G182" s="19">
        <f t="shared" ref="G182:P182" si="75">AVERAGE(G172:G178)</f>
        <v>235.71742857142857</v>
      </c>
      <c r="H182" s="19">
        <f t="shared" si="75"/>
        <v>298.79842857142859</v>
      </c>
      <c r="I182" s="19">
        <f t="shared" si="75"/>
        <v>376.63914285714287</v>
      </c>
      <c r="J182" s="19">
        <f t="shared" si="75"/>
        <v>383.41800000000001</v>
      </c>
      <c r="K182" s="19">
        <f t="shared" si="75"/>
        <v>301.86671428571429</v>
      </c>
      <c r="L182" s="19">
        <f t="shared" si="75"/>
        <v>235.11046057128789</v>
      </c>
      <c r="M182" s="19">
        <f t="shared" si="75"/>
        <v>189.94956934495482</v>
      </c>
      <c r="N182" s="19">
        <f t="shared" si="75"/>
        <v>176.61392361134605</v>
      </c>
      <c r="O182" s="19" t="e">
        <f t="shared" si="75"/>
        <v>#DIV/0!</v>
      </c>
      <c r="P182" s="19" t="e">
        <f t="shared" si="75"/>
        <v>#DIV/0!</v>
      </c>
      <c r="Q182" s="15"/>
      <c r="R182" s="15"/>
      <c r="S182" s="19">
        <f>AVERAGE(S172:S177)</f>
        <v>277.66068571428571</v>
      </c>
      <c r="T182" s="19">
        <f>AVERAGE(T172:T177)</f>
        <v>172.95836</v>
      </c>
      <c r="U182" s="19">
        <f>AVERAGE(U172:U177)</f>
        <v>235.82843333333335</v>
      </c>
    </row>
    <row r="183" spans="1:21" x14ac:dyDescent="0.2">
      <c r="A183" s="3" t="s">
        <v>23</v>
      </c>
      <c r="B183" s="8"/>
      <c r="C183" s="19">
        <f>MIN(C172:C178)</f>
        <v>135.73500000000001</v>
      </c>
      <c r="D183" s="19">
        <f>MIN(D172:D178)</f>
        <v>131.39500000000001</v>
      </c>
      <c r="E183" s="19">
        <f>MIN(E172:E178)</f>
        <v>152.178</v>
      </c>
      <c r="F183" s="19">
        <f>MIN(F172:F178)</f>
        <v>164.386</v>
      </c>
      <c r="G183" s="19">
        <f t="shared" ref="G183:P183" si="76">MIN(G172:G178)</f>
        <v>164.73500000000001</v>
      </c>
      <c r="H183" s="19">
        <f t="shared" si="76"/>
        <v>252.79</v>
      </c>
      <c r="I183" s="19">
        <f t="shared" si="76"/>
        <v>331.226</v>
      </c>
      <c r="J183" s="19">
        <f t="shared" si="76"/>
        <v>300.17399999999998</v>
      </c>
      <c r="K183" s="19">
        <f t="shared" si="76"/>
        <v>256.30900000000003</v>
      </c>
      <c r="L183" s="19">
        <f t="shared" si="76"/>
        <v>210.126</v>
      </c>
      <c r="M183" s="19">
        <f t="shared" si="76"/>
        <v>166.89099999999999</v>
      </c>
      <c r="N183" s="19">
        <f t="shared" si="76"/>
        <v>129.22999999999999</v>
      </c>
      <c r="O183" s="19">
        <f t="shared" si="76"/>
        <v>0</v>
      </c>
      <c r="P183" s="19">
        <f t="shared" si="76"/>
        <v>0</v>
      </c>
      <c r="Q183" s="15"/>
      <c r="R183" s="15"/>
      <c r="S183" s="19">
        <f>MIN(S172:S177)</f>
        <v>252.07942857142856</v>
      </c>
      <c r="T183" s="19">
        <f>MIN(T172:T177)</f>
        <v>145.673</v>
      </c>
      <c r="U183" s="19">
        <f>MIN(U172:U177)</f>
        <v>221.20116666666664</v>
      </c>
    </row>
    <row r="184" spans="1:21" x14ac:dyDescent="0.2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</row>
    <row r="185" spans="1:21" x14ac:dyDescent="0.2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</row>
    <row r="186" spans="1:21" x14ac:dyDescent="0.2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</row>
    <row r="187" spans="1:21" x14ac:dyDescent="0.2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</row>
    <row r="188" spans="1:21" x14ac:dyDescent="0.2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</row>
    <row r="189" spans="1:21" x14ac:dyDescent="0.2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</row>
    <row r="190" spans="1:21" x14ac:dyDescent="0.2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</row>
    <row r="191" spans="1:21" x14ac:dyDescent="0.2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</row>
    <row r="192" spans="1:21" x14ac:dyDescent="0.2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</row>
    <row r="193" spans="3:14" x14ac:dyDescent="0.2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</row>
    <row r="194" spans="3:14" x14ac:dyDescent="0.2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</row>
    <row r="195" spans="3:14" x14ac:dyDescent="0.2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</row>
    <row r="196" spans="3:14" x14ac:dyDescent="0.2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</row>
    <row r="197" spans="3:14" x14ac:dyDescent="0.2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</row>
    <row r="198" spans="3:14" x14ac:dyDescent="0.2">
      <c r="C198" s="23" t="s">
        <v>41</v>
      </c>
      <c r="D198" s="23" t="s">
        <v>42</v>
      </c>
      <c r="E198" s="23" t="s">
        <v>43</v>
      </c>
      <c r="F198" s="23" t="s">
        <v>44</v>
      </c>
      <c r="G198" s="23" t="s">
        <v>45</v>
      </c>
      <c r="H198" s="23" t="s">
        <v>46</v>
      </c>
      <c r="I198" s="23" t="s">
        <v>47</v>
      </c>
      <c r="J198" s="23" t="s">
        <v>48</v>
      </c>
      <c r="K198" s="23" t="s">
        <v>49</v>
      </c>
      <c r="L198" s="23" t="s">
        <v>50</v>
      </c>
      <c r="M198" s="23" t="s">
        <v>51</v>
      </c>
      <c r="N198" s="23" t="s">
        <v>52</v>
      </c>
    </row>
    <row r="199" spans="3:14" x14ac:dyDescent="0.2">
      <c r="C199" s="23" t="s">
        <v>53</v>
      </c>
      <c r="D199" s="23" t="s">
        <v>54</v>
      </c>
      <c r="E199" s="23" t="s">
        <v>55</v>
      </c>
      <c r="F199" s="23" t="s">
        <v>56</v>
      </c>
      <c r="G199" s="23" t="s">
        <v>57</v>
      </c>
      <c r="H199" s="23" t="s">
        <v>58</v>
      </c>
      <c r="I199" s="23" t="s">
        <v>59</v>
      </c>
      <c r="J199" s="23" t="s">
        <v>60</v>
      </c>
      <c r="K199" s="23" t="s">
        <v>61</v>
      </c>
      <c r="L199" s="23" t="s">
        <v>62</v>
      </c>
      <c r="M199" s="23" t="s">
        <v>63</v>
      </c>
      <c r="N199" s="23" t="s">
        <v>64</v>
      </c>
    </row>
    <row r="200" spans="3:14" x14ac:dyDescent="0.2">
      <c r="C200" s="23" t="s">
        <v>65</v>
      </c>
      <c r="D200" s="23" t="s">
        <v>66</v>
      </c>
      <c r="E200" s="23" t="s">
        <v>67</v>
      </c>
      <c r="F200" s="23" t="s">
        <v>68</v>
      </c>
      <c r="G200" s="23" t="s">
        <v>69</v>
      </c>
      <c r="H200" s="23" t="s">
        <v>70</v>
      </c>
      <c r="I200" s="23" t="s">
        <v>71</v>
      </c>
      <c r="J200" s="23" t="s">
        <v>72</v>
      </c>
      <c r="K200" s="23" t="s">
        <v>73</v>
      </c>
      <c r="L200" s="23" t="s">
        <v>74</v>
      </c>
      <c r="M200" s="23" t="s">
        <v>75</v>
      </c>
      <c r="N200" s="23" t="s">
        <v>76</v>
      </c>
    </row>
    <row r="201" spans="3:14" x14ac:dyDescent="0.2">
      <c r="C201" s="23" t="s">
        <v>77</v>
      </c>
      <c r="D201" s="23" t="s">
        <v>78</v>
      </c>
      <c r="E201" s="23" t="s">
        <v>79</v>
      </c>
      <c r="F201" s="23" t="s">
        <v>80</v>
      </c>
      <c r="G201" s="23" t="s">
        <v>81</v>
      </c>
      <c r="H201" s="23" t="s">
        <v>82</v>
      </c>
      <c r="I201" s="23" t="s">
        <v>83</v>
      </c>
      <c r="J201" s="23" t="s">
        <v>84</v>
      </c>
      <c r="K201" s="23" t="s">
        <v>85</v>
      </c>
      <c r="L201" s="23" t="s">
        <v>86</v>
      </c>
      <c r="M201" s="23" t="s">
        <v>87</v>
      </c>
      <c r="N201" s="23" t="s">
        <v>88</v>
      </c>
    </row>
    <row r="202" spans="3:14" x14ac:dyDescent="0.2">
      <c r="C202" s="23" t="s">
        <v>89</v>
      </c>
      <c r="D202" s="23" t="s">
        <v>90</v>
      </c>
      <c r="E202" s="23" t="s">
        <v>91</v>
      </c>
      <c r="F202" s="23" t="s">
        <v>92</v>
      </c>
      <c r="G202" s="23" t="s">
        <v>93</v>
      </c>
      <c r="H202" s="23" t="s">
        <v>94</v>
      </c>
      <c r="I202" s="23" t="s">
        <v>95</v>
      </c>
      <c r="J202" s="23" t="s">
        <v>96</v>
      </c>
      <c r="K202" s="23" t="s">
        <v>97</v>
      </c>
      <c r="L202" s="23" t="s">
        <v>98</v>
      </c>
      <c r="M202" s="23" t="s">
        <v>99</v>
      </c>
      <c r="N202" s="23" t="s">
        <v>100</v>
      </c>
    </row>
    <row r="203" spans="3:14" x14ac:dyDescent="0.2">
      <c r="C203" s="23" t="s">
        <v>101</v>
      </c>
      <c r="D203" s="23" t="s">
        <v>102</v>
      </c>
      <c r="E203" s="23" t="s">
        <v>103</v>
      </c>
      <c r="F203" s="23" t="s">
        <v>104</v>
      </c>
      <c r="G203" s="23" t="s">
        <v>105</v>
      </c>
      <c r="H203" s="23" t="s">
        <v>106</v>
      </c>
      <c r="I203" s="23" t="s">
        <v>107</v>
      </c>
      <c r="J203" s="23" t="s">
        <v>108</v>
      </c>
      <c r="K203" s="23" t="s">
        <v>109</v>
      </c>
      <c r="L203" s="23" t="s">
        <v>110</v>
      </c>
      <c r="M203" s="23" t="s">
        <v>111</v>
      </c>
      <c r="N203" s="23" t="s">
        <v>112</v>
      </c>
    </row>
    <row r="204" spans="3:14" x14ac:dyDescent="0.2">
      <c r="C204" s="23" t="s">
        <v>113</v>
      </c>
      <c r="D204" s="23" t="s">
        <v>114</v>
      </c>
      <c r="E204" s="23" t="s">
        <v>115</v>
      </c>
      <c r="F204" s="23" t="s">
        <v>116</v>
      </c>
      <c r="G204" s="23" t="s">
        <v>117</v>
      </c>
      <c r="H204" s="23" t="s">
        <v>118</v>
      </c>
      <c r="I204" s="23" t="s">
        <v>119</v>
      </c>
      <c r="J204" s="23" t="s">
        <v>120</v>
      </c>
      <c r="K204" s="23" t="s">
        <v>121</v>
      </c>
      <c r="L204" s="23" t="s">
        <v>122</v>
      </c>
      <c r="M204" s="23" t="s">
        <v>123</v>
      </c>
      <c r="N204" s="23" t="s">
        <v>124</v>
      </c>
    </row>
    <row r="205" spans="3:14" x14ac:dyDescent="0.2">
      <c r="C205" s="23" t="s">
        <v>125</v>
      </c>
      <c r="D205" s="23" t="s">
        <v>126</v>
      </c>
      <c r="E205" s="23" t="s">
        <v>127</v>
      </c>
      <c r="F205" s="23" t="s">
        <v>128</v>
      </c>
      <c r="G205" s="23" t="s">
        <v>129</v>
      </c>
      <c r="H205" s="23" t="s">
        <v>130</v>
      </c>
      <c r="I205" s="23" t="s">
        <v>131</v>
      </c>
      <c r="J205" s="23" t="s">
        <v>132</v>
      </c>
      <c r="K205" s="23" t="s">
        <v>133</v>
      </c>
      <c r="L205" s="23" t="s">
        <v>134</v>
      </c>
      <c r="M205" s="23" t="s">
        <v>135</v>
      </c>
      <c r="N205" s="23" t="s">
        <v>136</v>
      </c>
    </row>
    <row r="206" spans="3:14" x14ac:dyDescent="0.2">
      <c r="C206" s="23" t="s">
        <v>137</v>
      </c>
      <c r="D206" s="23" t="s">
        <v>138</v>
      </c>
      <c r="E206" s="23" t="s">
        <v>139</v>
      </c>
      <c r="F206" s="23" t="s">
        <v>140</v>
      </c>
      <c r="G206" s="23" t="s">
        <v>141</v>
      </c>
      <c r="H206" s="23" t="s">
        <v>142</v>
      </c>
      <c r="I206" s="23" t="s">
        <v>143</v>
      </c>
      <c r="J206" s="23" t="s">
        <v>144</v>
      </c>
      <c r="K206" s="23" t="s">
        <v>145</v>
      </c>
      <c r="L206" s="23" t="s">
        <v>146</v>
      </c>
      <c r="M206" s="23" t="s">
        <v>147</v>
      </c>
      <c r="N206" s="23" t="s">
        <v>148</v>
      </c>
    </row>
    <row r="207" spans="3:14" x14ac:dyDescent="0.2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 spans="3:14" x14ac:dyDescent="0.2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 spans="3:14" x14ac:dyDescent="0.2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 spans="3:14" x14ac:dyDescent="0.2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</row>
    <row r="211" spans="3:14" x14ac:dyDescent="0.2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</row>
    <row r="212" spans="3:14" x14ac:dyDescent="0.2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</row>
    <row r="213" spans="3:14" x14ac:dyDescent="0.2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</row>
    <row r="214" spans="3:14" x14ac:dyDescent="0.2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</row>
    <row r="215" spans="3:14" x14ac:dyDescent="0.2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</row>
    <row r="216" spans="3:14" x14ac:dyDescent="0.2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</row>
    <row r="217" spans="3:14" x14ac:dyDescent="0.2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</row>
    <row r="218" spans="3:14" x14ac:dyDescent="0.2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</row>
    <row r="219" spans="3:14" x14ac:dyDescent="0.2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 spans="3:14" x14ac:dyDescent="0.2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</row>
    <row r="221" spans="3:14" x14ac:dyDescent="0.2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</row>
    <row r="222" spans="3:14" x14ac:dyDescent="0.2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 spans="3:14" x14ac:dyDescent="0.2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</row>
    <row r="224" spans="3:14" x14ac:dyDescent="0.2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</row>
    <row r="225" spans="3:14" x14ac:dyDescent="0.2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 spans="3:14" x14ac:dyDescent="0.2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 spans="3:14" x14ac:dyDescent="0.2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 spans="3:14" x14ac:dyDescent="0.2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 spans="3:14" x14ac:dyDescent="0.2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 spans="3:14" x14ac:dyDescent="0.2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 spans="3:14" x14ac:dyDescent="0.2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 spans="3:14" x14ac:dyDescent="0.2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 spans="3:14" x14ac:dyDescent="0.2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 spans="3:14" x14ac:dyDescent="0.2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</row>
    <row r="235" spans="3:14" x14ac:dyDescent="0.2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 spans="3:14" x14ac:dyDescent="0.2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3:14" x14ac:dyDescent="0.2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 spans="3:14" x14ac:dyDescent="0.2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</row>
    <row r="239" spans="3:14" x14ac:dyDescent="0.2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</row>
    <row r="240" spans="3:14" x14ac:dyDescent="0.2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</row>
    <row r="241" spans="3:14" x14ac:dyDescent="0.2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 spans="3:14" x14ac:dyDescent="0.2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 spans="3:14" x14ac:dyDescent="0.2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</row>
    <row r="244" spans="3:14" x14ac:dyDescent="0.2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</row>
    <row r="245" spans="3:14" x14ac:dyDescent="0.2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 spans="3:14" x14ac:dyDescent="0.2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</row>
    <row r="247" spans="3:14" x14ac:dyDescent="0.2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</row>
    <row r="248" spans="3:14" x14ac:dyDescent="0.2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 spans="3:14" x14ac:dyDescent="0.2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</row>
    <row r="250" spans="3:14" x14ac:dyDescent="0.2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</row>
    <row r="251" spans="3:14" x14ac:dyDescent="0.2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</row>
    <row r="252" spans="3:14" x14ac:dyDescent="0.2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</row>
    <row r="253" spans="3:14" x14ac:dyDescent="0.2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</row>
    <row r="254" spans="3:14" x14ac:dyDescent="0.2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</row>
    <row r="255" spans="3:14" x14ac:dyDescent="0.2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</row>
    <row r="256" spans="3:14" x14ac:dyDescent="0.2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</row>
    <row r="257" spans="3:14" x14ac:dyDescent="0.2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 spans="3:14" x14ac:dyDescent="0.2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 spans="3:14" x14ac:dyDescent="0.2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 spans="3:14" x14ac:dyDescent="0.2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</row>
    <row r="261" spans="3:14" x14ac:dyDescent="0.2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</row>
    <row r="262" spans="3:14" x14ac:dyDescent="0.2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</row>
    <row r="263" spans="3:14" x14ac:dyDescent="0.2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</row>
    <row r="264" spans="3:14" x14ac:dyDescent="0.2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</row>
    <row r="265" spans="3:14" x14ac:dyDescent="0.2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</row>
    <row r="266" spans="3:14" x14ac:dyDescent="0.2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 spans="3:14" x14ac:dyDescent="0.2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 spans="3:14" x14ac:dyDescent="0.2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</row>
    <row r="269" spans="3:14" x14ac:dyDescent="0.2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</row>
    <row r="270" spans="3:14" x14ac:dyDescent="0.2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</row>
    <row r="271" spans="3:14" x14ac:dyDescent="0.2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</row>
    <row r="272" spans="3:14" x14ac:dyDescent="0.2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</row>
    <row r="273" spans="3:14" x14ac:dyDescent="0.2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</row>
    <row r="274" spans="3:14" x14ac:dyDescent="0.2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 spans="3:14" x14ac:dyDescent="0.2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</row>
    <row r="276" spans="3:14" x14ac:dyDescent="0.2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</row>
    <row r="277" spans="3:14" x14ac:dyDescent="0.2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 spans="3:14" x14ac:dyDescent="0.2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</row>
    <row r="279" spans="3:14" x14ac:dyDescent="0.2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 spans="3:14" x14ac:dyDescent="0.2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</row>
    <row r="281" spans="3:14" x14ac:dyDescent="0.2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</row>
    <row r="282" spans="3:14" x14ac:dyDescent="0.2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 spans="3:14" x14ac:dyDescent="0.2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3:14" x14ac:dyDescent="0.2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 spans="3:14" x14ac:dyDescent="0.2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 spans="3:14" x14ac:dyDescent="0.2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</row>
    <row r="287" spans="3:14" x14ac:dyDescent="0.2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</row>
    <row r="288" spans="3:14" x14ac:dyDescent="0.2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</row>
    <row r="289" spans="3:14" x14ac:dyDescent="0.2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</row>
    <row r="290" spans="3:14" x14ac:dyDescent="0.2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</row>
    <row r="291" spans="3:14" x14ac:dyDescent="0.2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</row>
    <row r="292" spans="3:14" x14ac:dyDescent="0.2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</row>
    <row r="293" spans="3:14" x14ac:dyDescent="0.2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</row>
    <row r="294" spans="3:14" x14ac:dyDescent="0.2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</row>
    <row r="295" spans="3:14" x14ac:dyDescent="0.2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</row>
    <row r="296" spans="3:14" x14ac:dyDescent="0.2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</row>
    <row r="297" spans="3:14" x14ac:dyDescent="0.2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</row>
    <row r="298" spans="3:14" x14ac:dyDescent="0.2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</row>
    <row r="299" spans="3:14" x14ac:dyDescent="0.2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</row>
    <row r="300" spans="3:14" x14ac:dyDescent="0.2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</row>
    <row r="301" spans="3:14" x14ac:dyDescent="0.2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</row>
    <row r="302" spans="3:14" x14ac:dyDescent="0.2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</row>
    <row r="303" spans="3:14" x14ac:dyDescent="0.2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</row>
    <row r="304" spans="3:14" x14ac:dyDescent="0.2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</row>
    <row r="305" spans="3:14" x14ac:dyDescent="0.2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</row>
    <row r="306" spans="3:14" x14ac:dyDescent="0.2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</row>
    <row r="307" spans="3:14" x14ac:dyDescent="0.2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</row>
    <row r="308" spans="3:14" x14ac:dyDescent="0.2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</row>
    <row r="309" spans="3:14" x14ac:dyDescent="0.2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</row>
    <row r="310" spans="3:14" x14ac:dyDescent="0.2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</row>
    <row r="311" spans="3:14" x14ac:dyDescent="0.2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</row>
    <row r="312" spans="3:14" x14ac:dyDescent="0.2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</row>
    <row r="313" spans="3:14" x14ac:dyDescent="0.2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</row>
    <row r="314" spans="3:14" x14ac:dyDescent="0.2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</row>
    <row r="315" spans="3:14" x14ac:dyDescent="0.2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</row>
    <row r="316" spans="3:14" x14ac:dyDescent="0.2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</row>
    <row r="317" spans="3:14" x14ac:dyDescent="0.2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</row>
    <row r="318" spans="3:14" x14ac:dyDescent="0.2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</row>
    <row r="319" spans="3:14" x14ac:dyDescent="0.2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</row>
    <row r="320" spans="3:14" x14ac:dyDescent="0.2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</row>
    <row r="321" spans="3:14" x14ac:dyDescent="0.2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</row>
    <row r="322" spans="3:14" x14ac:dyDescent="0.2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</row>
    <row r="323" spans="3:14" x14ac:dyDescent="0.2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</row>
    <row r="324" spans="3:14" x14ac:dyDescent="0.2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</row>
    <row r="325" spans="3:14" x14ac:dyDescent="0.2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</row>
    <row r="326" spans="3:14" x14ac:dyDescent="0.2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</row>
    <row r="327" spans="3:14" x14ac:dyDescent="0.2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</row>
    <row r="328" spans="3:14" x14ac:dyDescent="0.2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</row>
    <row r="329" spans="3:14" x14ac:dyDescent="0.2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</row>
    <row r="330" spans="3:14" x14ac:dyDescent="0.2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</row>
    <row r="331" spans="3:14" x14ac:dyDescent="0.2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</row>
    <row r="332" spans="3:14" x14ac:dyDescent="0.2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</row>
    <row r="333" spans="3:14" x14ac:dyDescent="0.2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</row>
    <row r="334" spans="3:14" x14ac:dyDescent="0.2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</row>
    <row r="335" spans="3:14" x14ac:dyDescent="0.2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workbookViewId="0">
      <selection activeCell="E1" sqref="E1"/>
    </sheetView>
  </sheetViews>
  <sheetFormatPr defaultRowHeight="12.75" x14ac:dyDescent="0.2"/>
  <sheetData>
    <row r="2" spans="1:5" x14ac:dyDescent="0.2">
      <c r="A2" s="24" t="s">
        <v>152</v>
      </c>
      <c r="B2" s="24" t="s">
        <v>152</v>
      </c>
      <c r="C2" s="24" t="s">
        <v>152</v>
      </c>
      <c r="D2" s="24" t="s">
        <v>152</v>
      </c>
      <c r="E2" s="24" t="s">
        <v>152</v>
      </c>
    </row>
    <row r="3" spans="1:5" x14ac:dyDescent="0.2">
      <c r="A3" s="24" t="s">
        <v>154</v>
      </c>
      <c r="B3" s="24" t="s">
        <v>154</v>
      </c>
      <c r="C3" s="24" t="s">
        <v>154</v>
      </c>
      <c r="D3" s="24" t="s">
        <v>154</v>
      </c>
      <c r="E3" s="24" t="s">
        <v>154</v>
      </c>
    </row>
    <row r="4" spans="1:5" x14ac:dyDescent="0.2">
      <c r="A4" s="24" t="s">
        <v>153</v>
      </c>
      <c r="B4" s="24" t="s">
        <v>153</v>
      </c>
      <c r="C4" s="24" t="s">
        <v>153</v>
      </c>
      <c r="D4" s="24" t="s">
        <v>153</v>
      </c>
      <c r="E4" s="24" t="s">
        <v>153</v>
      </c>
    </row>
    <row r="5" spans="1:5" x14ac:dyDescent="0.2">
      <c r="A5" s="24" t="s">
        <v>155</v>
      </c>
      <c r="B5" s="24" t="s">
        <v>155</v>
      </c>
      <c r="C5" s="24" t="s">
        <v>155</v>
      </c>
      <c r="D5" s="24" t="s">
        <v>155</v>
      </c>
      <c r="E5" s="24" t="s">
        <v>155</v>
      </c>
    </row>
    <row r="6" spans="1:5" x14ac:dyDescent="0.2">
      <c r="A6" s="24" t="s">
        <v>156</v>
      </c>
      <c r="B6" s="24" t="s">
        <v>156</v>
      </c>
      <c r="C6" s="24" t="s">
        <v>156</v>
      </c>
      <c r="D6" s="24" t="s">
        <v>156</v>
      </c>
      <c r="E6" s="24" t="s">
        <v>156</v>
      </c>
    </row>
    <row r="7" spans="1:5" x14ac:dyDescent="0.2">
      <c r="A7" s="24" t="s">
        <v>157</v>
      </c>
      <c r="B7" s="24" t="s">
        <v>157</v>
      </c>
      <c r="C7" s="24" t="s">
        <v>157</v>
      </c>
      <c r="D7" s="24" t="s">
        <v>157</v>
      </c>
      <c r="E7" s="24" t="s">
        <v>157</v>
      </c>
    </row>
    <row r="8" spans="1:5" x14ac:dyDescent="0.2">
      <c r="A8" s="24" t="s">
        <v>158</v>
      </c>
      <c r="B8" s="24" t="s">
        <v>158</v>
      </c>
      <c r="C8" s="24" t="s">
        <v>158</v>
      </c>
      <c r="D8" s="24" t="s">
        <v>158</v>
      </c>
      <c r="E8" s="24" t="s">
        <v>158</v>
      </c>
    </row>
    <row r="9" spans="1:5" x14ac:dyDescent="0.2">
      <c r="A9" s="24" t="s">
        <v>159</v>
      </c>
      <c r="B9" s="24" t="s">
        <v>159</v>
      </c>
      <c r="C9" s="24" t="s">
        <v>159</v>
      </c>
      <c r="D9" s="24" t="s">
        <v>159</v>
      </c>
      <c r="E9" s="24" t="s">
        <v>159</v>
      </c>
    </row>
    <row r="10" spans="1:5" x14ac:dyDescent="0.2">
      <c r="A10" s="24" t="s">
        <v>160</v>
      </c>
      <c r="B10" s="24" t="s">
        <v>160</v>
      </c>
      <c r="C10" s="24" t="s">
        <v>160</v>
      </c>
      <c r="D10" s="24" t="s">
        <v>160</v>
      </c>
      <c r="E10" s="24" t="s">
        <v>160</v>
      </c>
    </row>
    <row r="11" spans="1:5" x14ac:dyDescent="0.2">
      <c r="A11" s="24" t="s">
        <v>161</v>
      </c>
      <c r="B11" s="24" t="s">
        <v>161</v>
      </c>
      <c r="C11" s="24" t="s">
        <v>161</v>
      </c>
      <c r="D11" s="24" t="s">
        <v>161</v>
      </c>
      <c r="E11" s="24" t="s">
        <v>161</v>
      </c>
    </row>
    <row r="12" spans="1:5" x14ac:dyDescent="0.2">
      <c r="A12" s="24" t="s">
        <v>163</v>
      </c>
      <c r="B12" s="24" t="s">
        <v>163</v>
      </c>
      <c r="C12" s="24" t="s">
        <v>163</v>
      </c>
      <c r="D12" s="24" t="s">
        <v>163</v>
      </c>
      <c r="E12" s="24" t="s">
        <v>163</v>
      </c>
    </row>
    <row r="13" spans="1:5" x14ac:dyDescent="0.2">
      <c r="A13" s="24" t="s">
        <v>164</v>
      </c>
      <c r="B13" s="24" t="s">
        <v>164</v>
      </c>
      <c r="C13" s="24" t="s">
        <v>164</v>
      </c>
      <c r="D13" s="24" t="s">
        <v>164</v>
      </c>
      <c r="E13" s="24" t="s">
        <v>164</v>
      </c>
    </row>
    <row r="14" spans="1:5" x14ac:dyDescent="0.2">
      <c r="A14" s="24" t="s">
        <v>165</v>
      </c>
      <c r="B14" s="24" t="s">
        <v>165</v>
      </c>
      <c r="C14" s="24" t="s">
        <v>165</v>
      </c>
      <c r="D14" s="24" t="s">
        <v>165</v>
      </c>
      <c r="E14" s="24" t="s">
        <v>165</v>
      </c>
    </row>
    <row r="15" spans="1:5" x14ac:dyDescent="0.2">
      <c r="A15" s="24" t="s">
        <v>162</v>
      </c>
      <c r="B15" s="24" t="s">
        <v>162</v>
      </c>
      <c r="C15" s="24" t="s">
        <v>162</v>
      </c>
      <c r="D15" s="24" t="s">
        <v>162</v>
      </c>
      <c r="E15" s="24" t="s">
        <v>162</v>
      </c>
    </row>
    <row r="16" spans="1:5" x14ac:dyDescent="0.2">
      <c r="A16" s="24" t="s">
        <v>167</v>
      </c>
      <c r="B16" s="24" t="s">
        <v>167</v>
      </c>
      <c r="C16" s="24" t="s">
        <v>167</v>
      </c>
      <c r="D16" s="24" t="s">
        <v>167</v>
      </c>
      <c r="E16" s="24" t="s">
        <v>167</v>
      </c>
    </row>
    <row r="17" spans="1:5" x14ac:dyDescent="0.2">
      <c r="A17" s="24" t="s">
        <v>166</v>
      </c>
      <c r="B17" s="24" t="s">
        <v>166</v>
      </c>
      <c r="C17" s="24" t="s">
        <v>166</v>
      </c>
      <c r="D17" s="24" t="s">
        <v>166</v>
      </c>
      <c r="E17" s="24" t="s">
        <v>166</v>
      </c>
    </row>
    <row r="18" spans="1:5" x14ac:dyDescent="0.2">
      <c r="A18" s="24" t="s">
        <v>168</v>
      </c>
      <c r="B18" s="24" t="s">
        <v>168</v>
      </c>
      <c r="C18" s="24" t="s">
        <v>168</v>
      </c>
      <c r="D18" s="24" t="s">
        <v>168</v>
      </c>
      <c r="E18" s="24" t="s">
        <v>168</v>
      </c>
    </row>
    <row r="19" spans="1:5" x14ac:dyDescent="0.2">
      <c r="A19" s="24" t="s">
        <v>171</v>
      </c>
      <c r="B19" s="24" t="s">
        <v>171</v>
      </c>
      <c r="C19" s="24" t="s">
        <v>171</v>
      </c>
      <c r="D19" s="24" t="s">
        <v>171</v>
      </c>
      <c r="E19" s="24" t="s">
        <v>171</v>
      </c>
    </row>
    <row r="20" spans="1:5" x14ac:dyDescent="0.2">
      <c r="A20" s="24" t="s">
        <v>170</v>
      </c>
      <c r="B20" s="24" t="s">
        <v>170</v>
      </c>
      <c r="C20" s="24" t="s">
        <v>170</v>
      </c>
      <c r="D20" s="24" t="s">
        <v>170</v>
      </c>
      <c r="E20" s="24" t="s">
        <v>170</v>
      </c>
    </row>
    <row r="21" spans="1:5" x14ac:dyDescent="0.2">
      <c r="A21" s="24" t="s">
        <v>169</v>
      </c>
      <c r="B21" s="24" t="s">
        <v>169</v>
      </c>
      <c r="C21" s="24" t="s">
        <v>169</v>
      </c>
      <c r="D21" s="24" t="s">
        <v>169</v>
      </c>
      <c r="E21" s="24" t="s">
        <v>169</v>
      </c>
    </row>
    <row r="22" spans="1:5" x14ac:dyDescent="0.2">
      <c r="A22" s="24" t="s">
        <v>172</v>
      </c>
      <c r="B22" s="24" t="s">
        <v>172</v>
      </c>
      <c r="C22" s="24" t="s">
        <v>172</v>
      </c>
      <c r="D22" s="24" t="s">
        <v>172</v>
      </c>
      <c r="E22" s="24" t="s">
        <v>172</v>
      </c>
    </row>
    <row r="23" spans="1:5" x14ac:dyDescent="0.2">
      <c r="A23" s="24" t="s">
        <v>173</v>
      </c>
      <c r="B23" s="24" t="s">
        <v>173</v>
      </c>
      <c r="C23" s="24" t="s">
        <v>173</v>
      </c>
      <c r="D23" s="24" t="s">
        <v>173</v>
      </c>
      <c r="E23" s="24" t="s">
        <v>173</v>
      </c>
    </row>
    <row r="24" spans="1:5" x14ac:dyDescent="0.2">
      <c r="A24" s="24" t="s">
        <v>175</v>
      </c>
      <c r="B24" s="24" t="s">
        <v>175</v>
      </c>
      <c r="C24" s="24" t="s">
        <v>175</v>
      </c>
      <c r="D24" s="24" t="s">
        <v>175</v>
      </c>
      <c r="E24" s="24" t="s">
        <v>175</v>
      </c>
    </row>
    <row r="25" spans="1:5" x14ac:dyDescent="0.2">
      <c r="A25" s="24" t="s">
        <v>174</v>
      </c>
      <c r="B25" s="24" t="s">
        <v>174</v>
      </c>
      <c r="C25" s="24" t="s">
        <v>174</v>
      </c>
      <c r="D25" s="24" t="s">
        <v>174</v>
      </c>
      <c r="E25" s="24" t="s">
        <v>174</v>
      </c>
    </row>
    <row r="26" spans="1:5" x14ac:dyDescent="0.2">
      <c r="A26" s="24" t="s">
        <v>176</v>
      </c>
      <c r="B26" s="24" t="s">
        <v>176</v>
      </c>
      <c r="C26" s="24" t="s">
        <v>176</v>
      </c>
      <c r="D26" s="24" t="s">
        <v>176</v>
      </c>
      <c r="E26" s="24" t="s">
        <v>176</v>
      </c>
    </row>
    <row r="27" spans="1:5" x14ac:dyDescent="0.2">
      <c r="A27" s="24" t="s">
        <v>179</v>
      </c>
      <c r="B27" s="24" t="s">
        <v>179</v>
      </c>
      <c r="C27" s="24" t="s">
        <v>179</v>
      </c>
      <c r="D27" s="24" t="s">
        <v>179</v>
      </c>
      <c r="E27" s="24" t="s">
        <v>179</v>
      </c>
    </row>
    <row r="28" spans="1:5" x14ac:dyDescent="0.2">
      <c r="A28" s="24" t="s">
        <v>181</v>
      </c>
      <c r="B28" s="24" t="s">
        <v>181</v>
      </c>
      <c r="C28" s="24" t="s">
        <v>181</v>
      </c>
      <c r="D28" s="24" t="s">
        <v>181</v>
      </c>
      <c r="E28" s="24" t="s">
        <v>181</v>
      </c>
    </row>
    <row r="29" spans="1:5" x14ac:dyDescent="0.2">
      <c r="A29" s="24" t="s">
        <v>182</v>
      </c>
      <c r="B29" s="24" t="s">
        <v>182</v>
      </c>
      <c r="C29" s="24" t="s">
        <v>182</v>
      </c>
      <c r="D29" s="24" t="s">
        <v>182</v>
      </c>
      <c r="E29" s="24" t="s">
        <v>182</v>
      </c>
    </row>
    <row r="30" spans="1:5" x14ac:dyDescent="0.2">
      <c r="A30" s="24" t="s">
        <v>183</v>
      </c>
      <c r="B30" s="24" t="s">
        <v>183</v>
      </c>
      <c r="C30" s="24" t="s">
        <v>183</v>
      </c>
      <c r="D30" s="24" t="s">
        <v>183</v>
      </c>
      <c r="E30" s="24" t="s">
        <v>183</v>
      </c>
    </row>
    <row r="31" spans="1:5" x14ac:dyDescent="0.2">
      <c r="A31" s="24" t="s">
        <v>180</v>
      </c>
      <c r="B31" s="24" t="s">
        <v>180</v>
      </c>
      <c r="C31" s="24" t="s">
        <v>180</v>
      </c>
      <c r="D31" s="24" t="s">
        <v>180</v>
      </c>
      <c r="E31" s="24" t="s">
        <v>180</v>
      </c>
    </row>
    <row r="32" spans="1:5" x14ac:dyDescent="0.2">
      <c r="A32" s="24" t="s">
        <v>184</v>
      </c>
      <c r="B32" s="24" t="s">
        <v>184</v>
      </c>
      <c r="C32" s="24" t="s">
        <v>184</v>
      </c>
      <c r="D32" s="24" t="s">
        <v>184</v>
      </c>
      <c r="E32" s="24" t="s">
        <v>184</v>
      </c>
    </row>
    <row r="33" spans="1:5" x14ac:dyDescent="0.2">
      <c r="A33" s="24" t="s">
        <v>177</v>
      </c>
      <c r="B33" s="24" t="s">
        <v>177</v>
      </c>
      <c r="C33" s="24" t="s">
        <v>177</v>
      </c>
      <c r="D33" s="24" t="s">
        <v>177</v>
      </c>
      <c r="E33" s="24" t="s">
        <v>177</v>
      </c>
    </row>
    <row r="34" spans="1:5" x14ac:dyDescent="0.2">
      <c r="A34" s="24" t="s">
        <v>178</v>
      </c>
      <c r="B34" s="24" t="s">
        <v>178</v>
      </c>
      <c r="C34" s="24" t="s">
        <v>178</v>
      </c>
      <c r="D34" s="24" t="s">
        <v>178</v>
      </c>
      <c r="E34" s="24" t="s">
        <v>178</v>
      </c>
    </row>
    <row r="35" spans="1:5" x14ac:dyDescent="0.2">
      <c r="A35" s="24" t="s">
        <v>185</v>
      </c>
      <c r="B35" s="24" t="s">
        <v>185</v>
      </c>
      <c r="C35" s="24" t="s">
        <v>185</v>
      </c>
      <c r="D35" s="24" t="s">
        <v>185</v>
      </c>
      <c r="E35" s="24" t="s">
        <v>185</v>
      </c>
    </row>
    <row r="36" spans="1:5" x14ac:dyDescent="0.2">
      <c r="A36" s="24" t="s">
        <v>186</v>
      </c>
      <c r="B36" s="24" t="s">
        <v>186</v>
      </c>
      <c r="C36" s="24" t="s">
        <v>186</v>
      </c>
      <c r="D36" s="24" t="s">
        <v>186</v>
      </c>
      <c r="E36" s="24" t="s">
        <v>186</v>
      </c>
    </row>
    <row r="37" spans="1:5" x14ac:dyDescent="0.2">
      <c r="A37" s="24" t="s">
        <v>187</v>
      </c>
      <c r="B37" s="24" t="s">
        <v>187</v>
      </c>
      <c r="C37" s="24" t="s">
        <v>187</v>
      </c>
      <c r="D37" s="24" t="s">
        <v>187</v>
      </c>
      <c r="E37" s="24" t="s">
        <v>187</v>
      </c>
    </row>
    <row r="38" spans="1:5" x14ac:dyDescent="0.2">
      <c r="A38" s="24" t="s">
        <v>188</v>
      </c>
      <c r="B38" s="24" t="s">
        <v>188</v>
      </c>
      <c r="C38" s="24" t="s">
        <v>188</v>
      </c>
      <c r="D38" s="24" t="s">
        <v>188</v>
      </c>
      <c r="E38" s="24" t="s">
        <v>188</v>
      </c>
    </row>
    <row r="39" spans="1:5" x14ac:dyDescent="0.2">
      <c r="A39" s="24" t="s">
        <v>189</v>
      </c>
      <c r="B39" s="24" t="s">
        <v>189</v>
      </c>
      <c r="C39" s="24" t="s">
        <v>189</v>
      </c>
      <c r="D39" s="24" t="s">
        <v>189</v>
      </c>
      <c r="E39" s="24" t="s">
        <v>189</v>
      </c>
    </row>
    <row r="40" spans="1:5" x14ac:dyDescent="0.2">
      <c r="A40" s="24" t="s">
        <v>190</v>
      </c>
      <c r="B40" s="24" t="s">
        <v>190</v>
      </c>
      <c r="C40" s="24" t="s">
        <v>190</v>
      </c>
      <c r="D40" s="24" t="s">
        <v>190</v>
      </c>
      <c r="E40" s="24" t="s">
        <v>190</v>
      </c>
    </row>
    <row r="41" spans="1:5" x14ac:dyDescent="0.2">
      <c r="A41" s="24" t="s">
        <v>191</v>
      </c>
      <c r="B41" s="24" t="s">
        <v>191</v>
      </c>
      <c r="C41" s="24" t="s">
        <v>191</v>
      </c>
      <c r="D41" s="24" t="s">
        <v>191</v>
      </c>
      <c r="E41" s="24" t="s">
        <v>191</v>
      </c>
    </row>
    <row r="42" spans="1:5" x14ac:dyDescent="0.2">
      <c r="A42" s="24" t="s">
        <v>192</v>
      </c>
      <c r="B42" s="24" t="s">
        <v>192</v>
      </c>
      <c r="C42" s="24" t="s">
        <v>192</v>
      </c>
      <c r="D42" s="24" t="s">
        <v>192</v>
      </c>
      <c r="E42" s="24" t="s">
        <v>192</v>
      </c>
    </row>
    <row r="43" spans="1:5" x14ac:dyDescent="0.2">
      <c r="A43" s="24" t="s">
        <v>193</v>
      </c>
      <c r="B43" s="24" t="s">
        <v>193</v>
      </c>
      <c r="C43" s="24" t="s">
        <v>193</v>
      </c>
      <c r="D43" s="24" t="s">
        <v>193</v>
      </c>
      <c r="E43" s="24" t="s">
        <v>193</v>
      </c>
    </row>
    <row r="44" spans="1:5" x14ac:dyDescent="0.2">
      <c r="A44" s="24" t="s">
        <v>194</v>
      </c>
      <c r="B44" s="24" t="s">
        <v>194</v>
      </c>
      <c r="C44" s="24" t="s">
        <v>194</v>
      </c>
      <c r="D44" s="24" t="s">
        <v>194</v>
      </c>
      <c r="E44" s="24" t="s">
        <v>194</v>
      </c>
    </row>
    <row r="45" spans="1:5" x14ac:dyDescent="0.2">
      <c r="A45" s="24" t="s">
        <v>195</v>
      </c>
      <c r="B45" s="24" t="s">
        <v>195</v>
      </c>
      <c r="C45" s="24" t="s">
        <v>195</v>
      </c>
      <c r="D45" s="24" t="s">
        <v>195</v>
      </c>
      <c r="E45" s="24" t="s">
        <v>195</v>
      </c>
    </row>
    <row r="46" spans="1:5" x14ac:dyDescent="0.2">
      <c r="A46" s="24" t="s">
        <v>196</v>
      </c>
      <c r="B46" s="24" t="s">
        <v>196</v>
      </c>
      <c r="C46" s="24" t="s">
        <v>196</v>
      </c>
      <c r="D46" s="24" t="s">
        <v>196</v>
      </c>
      <c r="E46" s="24" t="s">
        <v>196</v>
      </c>
    </row>
    <row r="47" spans="1:5" x14ac:dyDescent="0.2">
      <c r="A47" s="24" t="s">
        <v>197</v>
      </c>
      <c r="B47" s="24" t="s">
        <v>197</v>
      </c>
      <c r="C47" s="24" t="s">
        <v>197</v>
      </c>
      <c r="D47" s="24" t="s">
        <v>197</v>
      </c>
      <c r="E47" s="24" t="s">
        <v>197</v>
      </c>
    </row>
    <row r="48" spans="1:5" x14ac:dyDescent="0.2">
      <c r="A48" s="24" t="s">
        <v>200</v>
      </c>
      <c r="B48" s="24" t="s">
        <v>200</v>
      </c>
      <c r="C48" s="24" t="s">
        <v>200</v>
      </c>
      <c r="D48" s="24" t="s">
        <v>200</v>
      </c>
      <c r="E48" s="24" t="s">
        <v>200</v>
      </c>
    </row>
    <row r="49" spans="1:5" x14ac:dyDescent="0.2">
      <c r="A49" s="24" t="s">
        <v>198</v>
      </c>
      <c r="B49" s="24" t="s">
        <v>198</v>
      </c>
      <c r="C49" s="24" t="s">
        <v>198</v>
      </c>
      <c r="D49" s="24" t="s">
        <v>198</v>
      </c>
      <c r="E49" s="24" t="s">
        <v>198</v>
      </c>
    </row>
    <row r="50" spans="1:5" x14ac:dyDescent="0.2">
      <c r="A50" s="24" t="s">
        <v>199</v>
      </c>
      <c r="B50" s="24" t="s">
        <v>199</v>
      </c>
      <c r="C50" s="24" t="s">
        <v>199</v>
      </c>
      <c r="D50" s="24" t="s">
        <v>199</v>
      </c>
      <c r="E50" s="24" t="s">
        <v>199</v>
      </c>
    </row>
    <row r="51" spans="1:5" x14ac:dyDescent="0.2">
      <c r="E51" s="24" t="s">
        <v>210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49"/>
  <sheetViews>
    <sheetView workbookViewId="0"/>
  </sheetViews>
  <sheetFormatPr defaultRowHeight="12.75" x14ac:dyDescent="0.2"/>
  <sheetData>
    <row r="1" spans="1:10" x14ac:dyDescent="0.2">
      <c r="A1" s="25" t="s">
        <v>152</v>
      </c>
      <c r="B1" s="25">
        <v>1</v>
      </c>
      <c r="D1" t="s">
        <v>205</v>
      </c>
    </row>
    <row r="2" spans="1:10" ht="13.5" thickBot="1" x14ac:dyDescent="0.25">
      <c r="A2" s="25" t="s">
        <v>154</v>
      </c>
      <c r="B2" s="25">
        <v>2</v>
      </c>
      <c r="D2" s="10" t="s">
        <v>24</v>
      </c>
      <c r="F2" s="10" t="s">
        <v>19</v>
      </c>
      <c r="G2" s="10" t="s">
        <v>20</v>
      </c>
      <c r="H2" s="10" t="s">
        <v>9</v>
      </c>
      <c r="I2" s="10" t="s">
        <v>10</v>
      </c>
      <c r="J2" s="10" t="s">
        <v>11</v>
      </c>
    </row>
    <row r="3" spans="1:10" x14ac:dyDescent="0.2">
      <c r="A3" s="25" t="s">
        <v>153</v>
      </c>
      <c r="B3" s="25">
        <v>3</v>
      </c>
      <c r="D3" s="1" t="s">
        <v>0</v>
      </c>
      <c r="E3" s="11"/>
      <c r="F3" s="11">
        <v>0.93</v>
      </c>
      <c r="G3" s="11">
        <v>1.127</v>
      </c>
      <c r="H3" s="11">
        <v>1.1220000000000001</v>
      </c>
      <c r="I3" s="11">
        <v>1.278</v>
      </c>
      <c r="J3" s="11">
        <v>1.111</v>
      </c>
    </row>
    <row r="4" spans="1:10" x14ac:dyDescent="0.2">
      <c r="A4" s="25" t="s">
        <v>155</v>
      </c>
      <c r="B4" s="25">
        <v>4</v>
      </c>
      <c r="D4" s="1"/>
      <c r="E4" s="11"/>
      <c r="F4" s="11"/>
      <c r="G4" s="11"/>
      <c r="H4" s="11"/>
      <c r="I4" s="11"/>
      <c r="J4" s="11"/>
    </row>
    <row r="5" spans="1:10" x14ac:dyDescent="0.2">
      <c r="A5" s="25" t="s">
        <v>156</v>
      </c>
      <c r="B5" s="25">
        <v>5</v>
      </c>
      <c r="D5" s="1" t="s">
        <v>1</v>
      </c>
      <c r="E5" s="11"/>
      <c r="F5" s="11">
        <v>0.93</v>
      </c>
      <c r="G5" s="11">
        <v>1.06</v>
      </c>
      <c r="H5" s="11">
        <v>1.1779999999999999</v>
      </c>
      <c r="I5" s="11">
        <v>1.119</v>
      </c>
      <c r="J5" s="11">
        <v>1.1020000000000001</v>
      </c>
    </row>
    <row r="6" spans="1:10" x14ac:dyDescent="0.2">
      <c r="A6" s="25" t="s">
        <v>157</v>
      </c>
      <c r="B6" s="25">
        <v>6</v>
      </c>
      <c r="D6" s="1"/>
      <c r="E6" s="11"/>
      <c r="F6" s="11"/>
      <c r="G6" s="11"/>
      <c r="H6" s="11"/>
      <c r="I6" s="11"/>
      <c r="J6" s="11"/>
    </row>
    <row r="7" spans="1:10" x14ac:dyDescent="0.2">
      <c r="A7" s="25" t="s">
        <v>158</v>
      </c>
      <c r="B7" s="25">
        <v>7</v>
      </c>
      <c r="D7" s="1" t="s">
        <v>2</v>
      </c>
      <c r="E7" s="11"/>
      <c r="F7" s="11">
        <v>0.97</v>
      </c>
      <c r="G7" s="11">
        <v>0.97899999999999998</v>
      </c>
      <c r="H7" s="11">
        <v>1.026</v>
      </c>
      <c r="I7" s="11">
        <v>1.006</v>
      </c>
      <c r="J7" s="11">
        <v>0.99399999999999999</v>
      </c>
    </row>
    <row r="8" spans="1:10" x14ac:dyDescent="0.2">
      <c r="A8" s="25" t="s">
        <v>159</v>
      </c>
      <c r="B8" s="25">
        <v>8</v>
      </c>
      <c r="D8" s="1"/>
      <c r="E8" s="11"/>
      <c r="F8" s="11"/>
      <c r="G8" s="11"/>
      <c r="H8" s="11"/>
      <c r="I8" s="11"/>
      <c r="J8" s="11"/>
    </row>
    <row r="9" spans="1:10" x14ac:dyDescent="0.2">
      <c r="A9" s="25" t="s">
        <v>160</v>
      </c>
      <c r="B9" s="25">
        <v>9</v>
      </c>
      <c r="D9" s="1" t="s">
        <v>3</v>
      </c>
      <c r="E9" s="11"/>
      <c r="F9" s="11">
        <v>1.004</v>
      </c>
      <c r="G9" s="11">
        <v>1.0049999999999999</v>
      </c>
      <c r="H9" s="11">
        <v>1.0049999999999999</v>
      </c>
      <c r="I9" s="11">
        <v>1.099</v>
      </c>
      <c r="J9" s="11">
        <v>1.046</v>
      </c>
    </row>
    <row r="10" spans="1:10" x14ac:dyDescent="0.2">
      <c r="A10" s="25" t="s">
        <v>161</v>
      </c>
      <c r="B10" s="25">
        <v>10</v>
      </c>
      <c r="D10" s="1"/>
      <c r="E10" s="11"/>
      <c r="F10" s="11"/>
      <c r="G10" s="11"/>
      <c r="H10" s="11"/>
      <c r="I10" s="11"/>
      <c r="J10" s="11"/>
    </row>
    <row r="11" spans="1:10" x14ac:dyDescent="0.2">
      <c r="A11" s="25" t="s">
        <v>163</v>
      </c>
      <c r="B11" s="25">
        <v>11</v>
      </c>
      <c r="D11" s="1" t="s">
        <v>4</v>
      </c>
      <c r="E11" s="11"/>
      <c r="F11" s="11">
        <v>0.91800000000000004</v>
      </c>
      <c r="G11" s="11">
        <v>0.96899999999999997</v>
      </c>
      <c r="H11" s="11">
        <v>1.0940000000000001</v>
      </c>
      <c r="I11" s="11">
        <v>1.0860000000000001</v>
      </c>
      <c r="J11" s="11">
        <v>0.95599999999999996</v>
      </c>
    </row>
    <row r="12" spans="1:10" x14ac:dyDescent="0.2">
      <c r="A12" s="25" t="s">
        <v>164</v>
      </c>
      <c r="B12" s="25">
        <v>12</v>
      </c>
      <c r="D12" s="1"/>
      <c r="E12" s="11"/>
      <c r="F12" s="11"/>
      <c r="G12" s="11"/>
      <c r="H12" s="11"/>
      <c r="I12" s="11"/>
      <c r="J12" s="11"/>
    </row>
    <row r="13" spans="1:10" x14ac:dyDescent="0.2">
      <c r="A13" s="25" t="s">
        <v>165</v>
      </c>
      <c r="B13" s="25">
        <v>13</v>
      </c>
      <c r="D13" s="1" t="s">
        <v>5</v>
      </c>
      <c r="E13" s="11"/>
      <c r="F13" s="11">
        <v>0.98499999999999999</v>
      </c>
      <c r="G13" s="11">
        <v>0.98099999999999998</v>
      </c>
      <c r="H13" s="11">
        <v>0.875</v>
      </c>
      <c r="I13" s="11">
        <v>0.89700000000000002</v>
      </c>
      <c r="J13" s="11">
        <v>0.91600000000000004</v>
      </c>
    </row>
    <row r="14" spans="1:10" x14ac:dyDescent="0.2">
      <c r="A14" s="25" t="s">
        <v>162</v>
      </c>
      <c r="B14" s="25">
        <v>14</v>
      </c>
      <c r="D14" s="1"/>
      <c r="E14" s="11"/>
      <c r="F14" s="11"/>
      <c r="G14" s="11"/>
      <c r="H14" s="11"/>
      <c r="I14" s="11"/>
      <c r="J14" s="11"/>
    </row>
    <row r="15" spans="1:10" x14ac:dyDescent="0.2">
      <c r="A15" s="25" t="s">
        <v>167</v>
      </c>
      <c r="B15" s="25">
        <v>15</v>
      </c>
      <c r="D15" s="1" t="s">
        <v>6</v>
      </c>
      <c r="E15" s="11"/>
      <c r="F15" s="11">
        <v>0.95699999999999996</v>
      </c>
      <c r="G15" s="11">
        <v>0.98499999999999999</v>
      </c>
      <c r="H15" s="11">
        <v>0.98599999999999999</v>
      </c>
      <c r="I15" s="11">
        <v>0.98299999999999998</v>
      </c>
      <c r="J15" s="11">
        <v>1.054</v>
      </c>
    </row>
    <row r="16" spans="1:10" x14ac:dyDescent="0.2">
      <c r="A16" s="25" t="s">
        <v>166</v>
      </c>
      <c r="B16" s="25">
        <v>16</v>
      </c>
      <c r="D16" s="1"/>
      <c r="E16" s="11"/>
      <c r="F16" s="11"/>
      <c r="G16" s="11"/>
      <c r="H16" s="11"/>
      <c r="I16" s="11"/>
      <c r="J16" s="11"/>
    </row>
    <row r="17" spans="1:10" x14ac:dyDescent="0.2">
      <c r="A17" s="25" t="s">
        <v>168</v>
      </c>
      <c r="B17" s="25">
        <v>17</v>
      </c>
      <c r="D17" s="1" t="s">
        <v>7</v>
      </c>
      <c r="E17" s="11"/>
      <c r="F17" s="11">
        <v>1.024</v>
      </c>
      <c r="G17" s="11">
        <v>1.06</v>
      </c>
      <c r="H17" s="11">
        <v>1.048</v>
      </c>
      <c r="I17" s="11">
        <v>0.95</v>
      </c>
      <c r="J17" s="11">
        <v>0.86499999999999999</v>
      </c>
    </row>
    <row r="18" spans="1:10" x14ac:dyDescent="0.2">
      <c r="A18" s="25" t="s">
        <v>171</v>
      </c>
      <c r="B18" s="25">
        <v>18</v>
      </c>
    </row>
    <row r="19" spans="1:10" x14ac:dyDescent="0.2">
      <c r="A19" s="25" t="s">
        <v>170</v>
      </c>
      <c r="B19" s="25">
        <v>19</v>
      </c>
      <c r="D19" t="s">
        <v>206</v>
      </c>
    </row>
    <row r="20" spans="1:10" ht="13.5" thickBot="1" x14ac:dyDescent="0.25">
      <c r="A20" s="25" t="s">
        <v>169</v>
      </c>
      <c r="B20" s="25">
        <v>20</v>
      </c>
      <c r="D20" s="10" t="s">
        <v>24</v>
      </c>
      <c r="F20" s="10" t="s">
        <v>19</v>
      </c>
      <c r="G20" s="10" t="s">
        <v>20</v>
      </c>
      <c r="H20" s="10" t="s">
        <v>9</v>
      </c>
      <c r="I20" s="10" t="s">
        <v>10</v>
      </c>
      <c r="J20" s="10" t="s">
        <v>11</v>
      </c>
    </row>
    <row r="21" spans="1:10" x14ac:dyDescent="0.2">
      <c r="A21" s="25" t="s">
        <v>172</v>
      </c>
      <c r="B21" s="25">
        <v>21</v>
      </c>
      <c r="D21" s="1" t="s">
        <v>0</v>
      </c>
      <c r="E21" s="11"/>
      <c r="F21" s="11">
        <v>0.88</v>
      </c>
      <c r="G21" s="11">
        <v>1.0569999999999999</v>
      </c>
      <c r="H21" s="11">
        <v>1.0469999999999999</v>
      </c>
      <c r="I21" s="11">
        <v>1.2769999999999999</v>
      </c>
      <c r="J21" s="11">
        <v>1.06</v>
      </c>
    </row>
    <row r="22" spans="1:10" x14ac:dyDescent="0.2">
      <c r="A22" s="25" t="s">
        <v>173</v>
      </c>
      <c r="B22" s="25">
        <v>22</v>
      </c>
      <c r="D22" s="1"/>
      <c r="E22" s="11"/>
      <c r="F22" s="11"/>
      <c r="G22" s="11"/>
      <c r="H22" s="11"/>
      <c r="I22" s="11"/>
      <c r="J22" s="11"/>
    </row>
    <row r="23" spans="1:10" x14ac:dyDescent="0.2">
      <c r="A23" s="25" t="s">
        <v>175</v>
      </c>
      <c r="B23" s="25">
        <v>23</v>
      </c>
      <c r="D23" s="1" t="s">
        <v>1</v>
      </c>
      <c r="E23" s="11"/>
      <c r="F23" s="11">
        <v>0.91500000000000004</v>
      </c>
      <c r="G23" s="11">
        <v>1.054</v>
      </c>
      <c r="H23" s="11">
        <v>1.097</v>
      </c>
      <c r="I23" s="11">
        <v>1.1180000000000001</v>
      </c>
      <c r="J23" s="11">
        <v>1.083</v>
      </c>
    </row>
    <row r="24" spans="1:10" x14ac:dyDescent="0.2">
      <c r="A24" s="25" t="s">
        <v>174</v>
      </c>
      <c r="B24" s="25">
        <v>24</v>
      </c>
      <c r="D24" s="1"/>
      <c r="E24" s="11"/>
      <c r="F24" s="11"/>
      <c r="G24" s="11"/>
      <c r="H24" s="11"/>
      <c r="I24" s="11"/>
      <c r="J24" s="11"/>
    </row>
    <row r="25" spans="1:10" x14ac:dyDescent="0.2">
      <c r="A25" s="25" t="s">
        <v>176</v>
      </c>
      <c r="B25" s="25">
        <v>25</v>
      </c>
      <c r="D25" s="1" t="s">
        <v>2</v>
      </c>
      <c r="E25" s="11"/>
      <c r="F25" s="11">
        <v>0.95699999999999996</v>
      </c>
      <c r="G25" s="11">
        <v>0.96499999999999997</v>
      </c>
      <c r="H25" s="11">
        <v>1.004</v>
      </c>
      <c r="I25" s="11">
        <v>0.99099999999999999</v>
      </c>
      <c r="J25" s="11">
        <v>0.99</v>
      </c>
    </row>
    <row r="26" spans="1:10" x14ac:dyDescent="0.2">
      <c r="A26" s="25" t="s">
        <v>179</v>
      </c>
      <c r="B26" s="25">
        <v>26</v>
      </c>
      <c r="D26" s="1"/>
      <c r="E26" s="11"/>
      <c r="F26" s="11"/>
      <c r="G26" s="11"/>
      <c r="H26" s="11"/>
      <c r="I26" s="11"/>
      <c r="J26" s="11"/>
    </row>
    <row r="27" spans="1:10" x14ac:dyDescent="0.2">
      <c r="A27" s="25" t="s">
        <v>181</v>
      </c>
      <c r="B27" s="25">
        <v>27</v>
      </c>
      <c r="D27" s="1" t="s">
        <v>3</v>
      </c>
      <c r="E27" s="11"/>
      <c r="F27" s="11">
        <v>0.92</v>
      </c>
      <c r="G27" s="11">
        <v>0.97</v>
      </c>
      <c r="H27" s="11">
        <v>0.98199999999999998</v>
      </c>
      <c r="I27" s="11">
        <v>1</v>
      </c>
      <c r="J27" s="11">
        <v>0.93799999999999994</v>
      </c>
    </row>
    <row r="28" spans="1:10" x14ac:dyDescent="0.2">
      <c r="A28" s="25" t="s">
        <v>182</v>
      </c>
      <c r="B28" s="25">
        <v>28</v>
      </c>
      <c r="D28" s="1"/>
      <c r="E28" s="11"/>
      <c r="F28" s="11"/>
      <c r="G28" s="11"/>
      <c r="H28" s="11"/>
      <c r="I28" s="11"/>
      <c r="J28" s="11"/>
    </row>
    <row r="29" spans="1:10" x14ac:dyDescent="0.2">
      <c r="A29" s="25" t="s">
        <v>183</v>
      </c>
      <c r="B29" s="25">
        <v>29</v>
      </c>
      <c r="D29" s="1" t="s">
        <v>4</v>
      </c>
      <c r="E29" s="11"/>
      <c r="F29" s="11">
        <v>0.92</v>
      </c>
      <c r="G29" s="11">
        <v>0.92400000000000004</v>
      </c>
      <c r="H29" s="11">
        <v>1.012</v>
      </c>
      <c r="I29" s="11">
        <v>1.032</v>
      </c>
      <c r="J29" s="11">
        <v>0.94899999999999995</v>
      </c>
    </row>
    <row r="30" spans="1:10" x14ac:dyDescent="0.2">
      <c r="A30" s="25" t="s">
        <v>180</v>
      </c>
      <c r="B30" s="25">
        <v>30</v>
      </c>
      <c r="D30" s="1"/>
      <c r="E30" s="11"/>
      <c r="F30" s="11"/>
      <c r="G30" s="11"/>
      <c r="H30" s="11"/>
      <c r="I30" s="11"/>
      <c r="J30" s="11"/>
    </row>
    <row r="31" spans="1:10" x14ac:dyDescent="0.2">
      <c r="A31" s="25" t="s">
        <v>184</v>
      </c>
      <c r="B31" s="25">
        <v>31</v>
      </c>
      <c r="D31" s="1" t="s">
        <v>5</v>
      </c>
      <c r="E31" s="11"/>
      <c r="F31" s="11">
        <v>1.18</v>
      </c>
      <c r="G31" s="11">
        <v>1.0780000000000001</v>
      </c>
      <c r="H31" s="11">
        <v>1.1160000000000001</v>
      </c>
      <c r="I31" s="11">
        <v>1.224</v>
      </c>
      <c r="J31" s="11">
        <v>1.1719999999999999</v>
      </c>
    </row>
    <row r="32" spans="1:10" x14ac:dyDescent="0.2">
      <c r="A32" s="25" t="s">
        <v>177</v>
      </c>
      <c r="B32" s="25">
        <v>32</v>
      </c>
      <c r="D32" s="1"/>
      <c r="E32" s="11"/>
      <c r="F32" s="11"/>
      <c r="G32" s="11"/>
      <c r="H32" s="11"/>
      <c r="I32" s="11"/>
      <c r="J32" s="11"/>
    </row>
    <row r="33" spans="1:10" x14ac:dyDescent="0.2">
      <c r="A33" s="25" t="s">
        <v>178</v>
      </c>
      <c r="B33" s="25">
        <v>33</v>
      </c>
      <c r="D33" s="1" t="s">
        <v>6</v>
      </c>
      <c r="E33" s="11"/>
      <c r="F33" s="11">
        <v>0.94599999999999995</v>
      </c>
      <c r="G33" s="11">
        <v>0.96199999999999997</v>
      </c>
      <c r="H33" s="11">
        <v>0.97199999999999998</v>
      </c>
      <c r="I33" s="11">
        <v>1.056</v>
      </c>
      <c r="J33" s="11">
        <v>0.94599999999999995</v>
      </c>
    </row>
    <row r="34" spans="1:10" x14ac:dyDescent="0.2">
      <c r="A34" s="25" t="s">
        <v>185</v>
      </c>
      <c r="B34" s="25">
        <v>34</v>
      </c>
      <c r="D34" s="1"/>
      <c r="E34" s="11"/>
      <c r="F34" s="11"/>
      <c r="G34" s="11"/>
      <c r="H34" s="11"/>
      <c r="I34" s="11"/>
      <c r="J34" s="11"/>
    </row>
    <row r="35" spans="1:10" x14ac:dyDescent="0.2">
      <c r="A35" s="25" t="s">
        <v>186</v>
      </c>
      <c r="B35" s="25">
        <v>35</v>
      </c>
      <c r="D35" s="1" t="s">
        <v>7</v>
      </c>
      <c r="E35" s="11"/>
      <c r="F35" s="11">
        <v>1.42</v>
      </c>
      <c r="G35" s="11">
        <v>1.1319999999999999</v>
      </c>
      <c r="H35" s="11">
        <v>1.0840000000000001</v>
      </c>
      <c r="I35" s="11">
        <v>1.05</v>
      </c>
      <c r="J35" s="11">
        <v>1.113</v>
      </c>
    </row>
    <row r="36" spans="1:10" x14ac:dyDescent="0.2">
      <c r="A36" s="25" t="s">
        <v>187</v>
      </c>
      <c r="B36" s="25">
        <v>36</v>
      </c>
    </row>
    <row r="37" spans="1:10" x14ac:dyDescent="0.2">
      <c r="A37" s="25" t="s">
        <v>188</v>
      </c>
      <c r="B37" s="25">
        <v>37</v>
      </c>
    </row>
    <row r="38" spans="1:10" x14ac:dyDescent="0.2">
      <c r="A38" s="25" t="s">
        <v>189</v>
      </c>
      <c r="B38" s="25">
        <v>38</v>
      </c>
    </row>
    <row r="39" spans="1:10" x14ac:dyDescent="0.2">
      <c r="A39" s="25" t="s">
        <v>190</v>
      </c>
      <c r="B39" s="25">
        <v>39</v>
      </c>
    </row>
    <row r="40" spans="1:10" x14ac:dyDescent="0.2">
      <c r="A40" s="25" t="s">
        <v>191</v>
      </c>
      <c r="B40" s="25">
        <v>40</v>
      </c>
    </row>
    <row r="41" spans="1:10" x14ac:dyDescent="0.2">
      <c r="A41" s="25" t="s">
        <v>192</v>
      </c>
      <c r="B41" s="25">
        <v>41</v>
      </c>
    </row>
    <row r="42" spans="1:10" x14ac:dyDescent="0.2">
      <c r="A42" s="25" t="s">
        <v>193</v>
      </c>
      <c r="B42" s="25">
        <v>42</v>
      </c>
    </row>
    <row r="43" spans="1:10" x14ac:dyDescent="0.2">
      <c r="A43" s="25" t="s">
        <v>194</v>
      </c>
      <c r="B43" s="25">
        <v>43</v>
      </c>
    </row>
    <row r="44" spans="1:10" x14ac:dyDescent="0.2">
      <c r="A44" s="25" t="s">
        <v>195</v>
      </c>
      <c r="B44" s="25">
        <v>44</v>
      </c>
    </row>
    <row r="45" spans="1:10" x14ac:dyDescent="0.2">
      <c r="A45" s="25" t="s">
        <v>196</v>
      </c>
      <c r="B45" s="25">
        <v>45</v>
      </c>
    </row>
    <row r="46" spans="1:10" x14ac:dyDescent="0.2">
      <c r="A46" s="25" t="s">
        <v>197</v>
      </c>
      <c r="B46" s="25">
        <v>46</v>
      </c>
    </row>
    <row r="47" spans="1:10" x14ac:dyDescent="0.2">
      <c r="A47" s="25" t="s">
        <v>200</v>
      </c>
      <c r="B47" s="25">
        <v>47</v>
      </c>
    </row>
    <row r="48" spans="1:10" x14ac:dyDescent="0.2">
      <c r="A48" s="25" t="s">
        <v>198</v>
      </c>
      <c r="B48" s="25">
        <v>48</v>
      </c>
    </row>
    <row r="49" spans="1:2" x14ac:dyDescent="0.2">
      <c r="A49" s="25" t="s">
        <v>199</v>
      </c>
      <c r="B49" s="25">
        <v>49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0" sqref="A10"/>
    </sheetView>
  </sheetViews>
  <sheetFormatPr defaultRowHeight="12.75" x14ac:dyDescent="0.2"/>
  <cols>
    <col min="1" max="11" width="9.140625" style="5"/>
  </cols>
  <sheetData>
    <row r="1" spans="1:23" x14ac:dyDescent="0.2">
      <c r="A1" s="5" t="s">
        <v>228</v>
      </c>
      <c r="B1" s="5" t="s">
        <v>202</v>
      </c>
      <c r="C1" s="5" t="s">
        <v>204</v>
      </c>
      <c r="D1" s="5" t="s">
        <v>203</v>
      </c>
    </row>
    <row r="2" spans="1:23" x14ac:dyDescent="0.2">
      <c r="B2" s="5" t="s">
        <v>204</v>
      </c>
      <c r="C2" s="5" t="s">
        <v>202</v>
      </c>
      <c r="D2" s="5" t="s">
        <v>203</v>
      </c>
      <c r="F2" s="5" t="s">
        <v>209</v>
      </c>
      <c r="I2" s="5" t="s">
        <v>228</v>
      </c>
      <c r="L2" s="5" t="s">
        <v>215</v>
      </c>
      <c r="M2" s="5"/>
      <c r="N2" s="5"/>
      <c r="Q2" t="s">
        <v>209</v>
      </c>
    </row>
    <row r="3" spans="1:23" x14ac:dyDescent="0.2">
      <c r="B3" s="5">
        <v>2</v>
      </c>
      <c r="C3" s="5">
        <v>3</v>
      </c>
      <c r="D3" s="5">
        <v>4</v>
      </c>
      <c r="F3" s="5" t="s">
        <v>204</v>
      </c>
      <c r="G3" s="5" t="s">
        <v>202</v>
      </c>
      <c r="H3" s="5" t="s">
        <v>203</v>
      </c>
      <c r="I3" s="5" t="s">
        <v>204</v>
      </c>
      <c r="J3" s="5" t="s">
        <v>202</v>
      </c>
      <c r="K3" s="5" t="s">
        <v>203</v>
      </c>
      <c r="L3" s="5" t="s">
        <v>204</v>
      </c>
      <c r="M3" s="5" t="s">
        <v>202</v>
      </c>
      <c r="N3" s="5" t="s">
        <v>203</v>
      </c>
      <c r="O3" s="5" t="s">
        <v>204</v>
      </c>
      <c r="P3" s="5" t="s">
        <v>203</v>
      </c>
      <c r="Q3" s="34" t="s">
        <v>202</v>
      </c>
      <c r="R3" s="5" t="s">
        <v>204</v>
      </c>
      <c r="S3" s="5" t="s">
        <v>203</v>
      </c>
    </row>
    <row r="4" spans="1:23" x14ac:dyDescent="0.2">
      <c r="A4" s="6" t="s">
        <v>134</v>
      </c>
      <c r="B4" s="2">
        <f t="shared" ref="B4:B10" si="0">IF($A$1="pira",I4,F4)+L4</f>
        <v>1763</v>
      </c>
      <c r="C4" s="2">
        <f t="shared" ref="C4:C10" si="1">IF($A$1="pira",J4,G4)+M4</f>
        <v>896</v>
      </c>
      <c r="D4" s="2">
        <f t="shared" ref="D4:D10" si="2">IF($A$1="pira",K4,H4)+N4</f>
        <v>435</v>
      </c>
      <c r="E4" s="5">
        <f t="shared" ref="E4:E9" si="3">SUM(B4:D4)</f>
        <v>3094</v>
      </c>
      <c r="F4" s="2">
        <v>1763</v>
      </c>
      <c r="G4" s="2">
        <v>896</v>
      </c>
      <c r="H4" s="2">
        <v>435</v>
      </c>
      <c r="I4" s="2">
        <v>1763</v>
      </c>
      <c r="J4" s="2">
        <v>896</v>
      </c>
      <c r="K4" s="2">
        <v>435</v>
      </c>
      <c r="L4" s="34">
        <v>0</v>
      </c>
      <c r="M4" s="5">
        <v>0</v>
      </c>
      <c r="N4" s="5">
        <v>0</v>
      </c>
    </row>
    <row r="5" spans="1:23" x14ac:dyDescent="0.2">
      <c r="A5" s="6" t="s">
        <v>135</v>
      </c>
      <c r="B5" s="2">
        <f t="shared" si="0"/>
        <v>1719</v>
      </c>
      <c r="C5" s="2">
        <f t="shared" si="1"/>
        <v>906</v>
      </c>
      <c r="D5" s="2">
        <f t="shared" si="2"/>
        <v>452</v>
      </c>
      <c r="E5" s="5">
        <f t="shared" si="3"/>
        <v>3077</v>
      </c>
      <c r="F5" s="2">
        <v>1719</v>
      </c>
      <c r="G5" s="2">
        <v>906</v>
      </c>
      <c r="H5" s="2">
        <v>452</v>
      </c>
      <c r="I5" s="2">
        <v>1719</v>
      </c>
      <c r="J5" s="2">
        <v>906</v>
      </c>
      <c r="K5" s="2">
        <v>452</v>
      </c>
      <c r="L5" s="36">
        <v>0</v>
      </c>
      <c r="M5" s="37">
        <v>0</v>
      </c>
      <c r="N5" s="37">
        <v>0</v>
      </c>
      <c r="O5">
        <v>1864</v>
      </c>
      <c r="P5">
        <v>387</v>
      </c>
      <c r="Q5">
        <v>912</v>
      </c>
      <c r="R5">
        <v>1725</v>
      </c>
      <c r="S5">
        <v>452</v>
      </c>
    </row>
    <row r="6" spans="1:23" x14ac:dyDescent="0.2">
      <c r="A6" s="6" t="s">
        <v>136</v>
      </c>
      <c r="B6" s="2">
        <f t="shared" si="0"/>
        <v>1564</v>
      </c>
      <c r="C6" s="2">
        <f t="shared" si="1"/>
        <v>847</v>
      </c>
      <c r="D6" s="2">
        <f t="shared" si="2"/>
        <v>392</v>
      </c>
      <c r="E6" s="5">
        <f t="shared" si="3"/>
        <v>2803</v>
      </c>
      <c r="F6" s="2">
        <v>1564</v>
      </c>
      <c r="G6" s="2">
        <v>847</v>
      </c>
      <c r="H6" s="2">
        <v>392</v>
      </c>
      <c r="I6" s="2">
        <v>1564</v>
      </c>
      <c r="J6" s="2">
        <v>847</v>
      </c>
      <c r="K6" s="2">
        <v>392</v>
      </c>
      <c r="L6" s="36">
        <v>0</v>
      </c>
      <c r="M6" s="37">
        <v>0</v>
      </c>
      <c r="N6" s="37">
        <v>0</v>
      </c>
      <c r="O6">
        <v>1608</v>
      </c>
      <c r="P6">
        <v>319</v>
      </c>
      <c r="Q6">
        <v>799</v>
      </c>
      <c r="R6">
        <v>1483</v>
      </c>
      <c r="S6">
        <v>386</v>
      </c>
    </row>
    <row r="7" spans="1:23" x14ac:dyDescent="0.2">
      <c r="A7" s="6" t="s">
        <v>137</v>
      </c>
      <c r="B7" s="2">
        <f t="shared" si="0"/>
        <v>1195</v>
      </c>
      <c r="C7" s="2">
        <f t="shared" si="1"/>
        <v>616</v>
      </c>
      <c r="D7" s="2">
        <f t="shared" si="2"/>
        <v>284</v>
      </c>
      <c r="E7" s="5">
        <f t="shared" si="3"/>
        <v>2095</v>
      </c>
      <c r="F7" s="5">
        <v>1195</v>
      </c>
      <c r="G7" s="5">
        <v>616</v>
      </c>
      <c r="H7" s="5">
        <v>284</v>
      </c>
      <c r="I7" s="5">
        <v>1195</v>
      </c>
      <c r="J7" s="5">
        <v>616</v>
      </c>
      <c r="K7" s="5">
        <v>284</v>
      </c>
      <c r="L7" s="36">
        <v>0</v>
      </c>
      <c r="M7" s="37">
        <v>0</v>
      </c>
      <c r="N7" s="37">
        <v>0</v>
      </c>
      <c r="O7">
        <v>1190</v>
      </c>
      <c r="P7">
        <v>275</v>
      </c>
      <c r="Q7">
        <v>633</v>
      </c>
      <c r="R7">
        <v>1051</v>
      </c>
      <c r="S7">
        <v>329</v>
      </c>
    </row>
    <row r="8" spans="1:23" x14ac:dyDescent="0.2">
      <c r="A8" s="6" t="s">
        <v>138</v>
      </c>
      <c r="B8" s="2">
        <f t="shared" si="0"/>
        <v>933</v>
      </c>
      <c r="C8" s="2">
        <f t="shared" si="1"/>
        <v>575</v>
      </c>
      <c r="D8" s="2">
        <f t="shared" si="2"/>
        <v>237</v>
      </c>
      <c r="E8" s="5">
        <f t="shared" si="3"/>
        <v>1745</v>
      </c>
      <c r="F8" s="35">
        <v>933</v>
      </c>
      <c r="G8" s="35">
        <v>575</v>
      </c>
      <c r="H8" s="35">
        <v>237</v>
      </c>
      <c r="I8" s="35">
        <v>933</v>
      </c>
      <c r="J8" s="35">
        <v>575</v>
      </c>
      <c r="K8" s="35">
        <v>237</v>
      </c>
      <c r="L8" s="34">
        <v>0</v>
      </c>
      <c r="M8" s="5">
        <v>0</v>
      </c>
      <c r="N8" s="5">
        <v>0</v>
      </c>
      <c r="O8" s="35">
        <v>595</v>
      </c>
      <c r="P8" s="35">
        <v>220</v>
      </c>
      <c r="U8">
        <v>-69.664009111617247</v>
      </c>
      <c r="V8">
        <v>-44.048974943052372</v>
      </c>
      <c r="W8">
        <v>-16.287015945330296</v>
      </c>
    </row>
    <row r="9" spans="1:23" x14ac:dyDescent="0.2">
      <c r="A9" s="6" t="s">
        <v>139</v>
      </c>
      <c r="B9" s="2">
        <f t="shared" si="0"/>
        <v>720</v>
      </c>
      <c r="C9" s="2">
        <f t="shared" si="1"/>
        <v>520</v>
      </c>
      <c r="D9" s="2">
        <f t="shared" si="2"/>
        <v>220</v>
      </c>
      <c r="E9" s="5">
        <f t="shared" si="3"/>
        <v>1460</v>
      </c>
      <c r="F9" s="35">
        <v>720</v>
      </c>
      <c r="G9" s="35">
        <v>520</v>
      </c>
      <c r="H9" s="35">
        <v>220</v>
      </c>
      <c r="I9" s="35">
        <v>720</v>
      </c>
      <c r="J9" s="35">
        <v>520</v>
      </c>
      <c r="K9" s="35">
        <v>220</v>
      </c>
      <c r="L9" s="34">
        <v>0</v>
      </c>
      <c r="M9" s="5">
        <v>0</v>
      </c>
      <c r="N9" s="5">
        <v>0</v>
      </c>
      <c r="O9" s="35">
        <v>544</v>
      </c>
      <c r="P9" s="35">
        <v>200</v>
      </c>
      <c r="U9">
        <v>-104.41767068273089</v>
      </c>
      <c r="V9">
        <v>-75.737617135207472</v>
      </c>
      <c r="W9">
        <v>-27.844712182061585</v>
      </c>
    </row>
    <row r="10" spans="1:23" x14ac:dyDescent="0.2">
      <c r="A10" s="6" t="s">
        <v>140</v>
      </c>
      <c r="B10" s="2">
        <f t="shared" si="0"/>
        <v>768</v>
      </c>
      <c r="C10" s="2">
        <f t="shared" si="1"/>
        <v>566</v>
      </c>
      <c r="D10" s="2">
        <f t="shared" si="2"/>
        <v>235</v>
      </c>
      <c r="E10" s="5">
        <f>SUM(B10:D10)</f>
        <v>1569</v>
      </c>
      <c r="F10" s="5">
        <v>768</v>
      </c>
      <c r="G10" s="5">
        <v>570</v>
      </c>
      <c r="H10" s="5">
        <v>235</v>
      </c>
      <c r="I10" s="5">
        <v>768</v>
      </c>
      <c r="J10" s="5">
        <v>566</v>
      </c>
      <c r="K10" s="5">
        <v>235</v>
      </c>
      <c r="L10" s="34">
        <v>0</v>
      </c>
      <c r="M10" s="5">
        <v>0</v>
      </c>
      <c r="N10" s="5">
        <v>0</v>
      </c>
    </row>
    <row r="11" spans="1:23" x14ac:dyDescent="0.2">
      <c r="A11" s="6" t="s">
        <v>141</v>
      </c>
      <c r="I11" s="34"/>
    </row>
    <row r="12" spans="1:23" x14ac:dyDescent="0.2">
      <c r="A12" s="6" t="s">
        <v>142</v>
      </c>
      <c r="I12" s="34"/>
    </row>
    <row r="13" spans="1:23" x14ac:dyDescent="0.2">
      <c r="A13" s="6" t="s">
        <v>143</v>
      </c>
      <c r="I13" s="34"/>
    </row>
    <row r="14" spans="1:23" x14ac:dyDescent="0.2">
      <c r="A14" s="6" t="s">
        <v>144</v>
      </c>
      <c r="I14" s="34"/>
    </row>
    <row r="15" spans="1:23" x14ac:dyDescent="0.2">
      <c r="A15" s="6" t="s">
        <v>145</v>
      </c>
      <c r="I15" s="34"/>
    </row>
    <row r="16" spans="1:23" x14ac:dyDescent="0.2">
      <c r="A16" s="6" t="s">
        <v>146</v>
      </c>
      <c r="I16" s="34"/>
    </row>
    <row r="17" spans="1:9" x14ac:dyDescent="0.2">
      <c r="A17" s="6" t="s">
        <v>147</v>
      </c>
      <c r="I17" s="34"/>
    </row>
    <row r="18" spans="1:9" x14ac:dyDescent="0.2">
      <c r="A18" s="6" t="s">
        <v>148</v>
      </c>
      <c r="I18" s="34"/>
    </row>
    <row r="19" spans="1:9" x14ac:dyDescent="0.2">
      <c r="I19" s="34"/>
    </row>
  </sheetData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7"/>
  <sheetViews>
    <sheetView workbookViewId="0">
      <pane xSplit="1" ySplit="4" topLeftCell="B29" activePane="bottomRight" state="frozen"/>
      <selection pane="topRight" activeCell="C1" sqref="C1"/>
      <selection pane="bottomLeft" activeCell="A5" sqref="A5"/>
      <selection pane="bottomRight" activeCell="D29" sqref="D29"/>
    </sheetView>
  </sheetViews>
  <sheetFormatPr defaultRowHeight="12.75" x14ac:dyDescent="0.2"/>
  <cols>
    <col min="1" max="1" width="20.7109375" bestFit="1" customWidth="1"/>
    <col min="2" max="2" width="13.85546875" bestFit="1" customWidth="1"/>
    <col min="4" max="4" width="9" customWidth="1"/>
    <col min="5" max="5" width="9.140625" style="27"/>
    <col min="6" max="6" width="13.85546875" style="27" bestFit="1" customWidth="1"/>
    <col min="7" max="7" width="9" bestFit="1" customWidth="1"/>
  </cols>
  <sheetData>
    <row r="1" spans="1:8" x14ac:dyDescent="0.2">
      <c r="A1" s="25"/>
    </row>
    <row r="2" spans="1:8" x14ac:dyDescent="0.2">
      <c r="A2" s="26" t="s">
        <v>207</v>
      </c>
    </row>
    <row r="4" spans="1:8" ht="13.5" thickBot="1" x14ac:dyDescent="0.25">
      <c r="A4" s="26"/>
      <c r="B4" t="s">
        <v>8</v>
      </c>
      <c r="D4" s="7" t="s">
        <v>209</v>
      </c>
      <c r="F4" s="7" t="s">
        <v>208</v>
      </c>
      <c r="G4" s="7" t="s">
        <v>209</v>
      </c>
      <c r="H4" s="7" t="s">
        <v>201</v>
      </c>
    </row>
    <row r="5" spans="1:8" ht="13.5" thickTop="1" x14ac:dyDescent="0.2">
      <c r="A5" s="28" t="s">
        <v>164</v>
      </c>
      <c r="B5" s="29" t="str">
        <f ca="1">IF('BALANCE SHEET'!A$2="ALL","ALL",D5)</f>
        <v>ALL</v>
      </c>
      <c r="C5" s="5"/>
      <c r="D5" s="30" t="s">
        <v>204</v>
      </c>
      <c r="E5" s="28"/>
      <c r="F5" s="29" t="s">
        <v>0</v>
      </c>
      <c r="G5" s="30" t="s">
        <v>204</v>
      </c>
      <c r="H5" s="29" t="s">
        <v>164</v>
      </c>
    </row>
    <row r="6" spans="1:8" x14ac:dyDescent="0.2">
      <c r="A6" s="28" t="s">
        <v>165</v>
      </c>
      <c r="B6" s="29" t="str">
        <f ca="1">IF('BALANCE SHEET'!A$2="ALL","ALL",D6)</f>
        <v>ALL</v>
      </c>
      <c r="C6" s="5"/>
      <c r="D6" s="5" t="s">
        <v>204</v>
      </c>
      <c r="E6" s="28"/>
      <c r="F6" s="28" t="s">
        <v>0</v>
      </c>
      <c r="G6" s="5" t="s">
        <v>204</v>
      </c>
      <c r="H6" s="28" t="s">
        <v>165</v>
      </c>
    </row>
    <row r="7" spans="1:8" x14ac:dyDescent="0.2">
      <c r="A7" s="28" t="s">
        <v>162</v>
      </c>
      <c r="B7" s="29" t="str">
        <f ca="1">IF('BALANCE SHEET'!A$2="ALL","ALL",D7)</f>
        <v>ALL</v>
      </c>
      <c r="C7" s="5"/>
      <c r="D7" s="30" t="s">
        <v>204</v>
      </c>
      <c r="E7" s="28"/>
      <c r="F7" s="29" t="s">
        <v>0</v>
      </c>
      <c r="G7" s="30" t="s">
        <v>204</v>
      </c>
      <c r="H7" s="29" t="s">
        <v>162</v>
      </c>
    </row>
    <row r="8" spans="1:8" x14ac:dyDescent="0.2">
      <c r="A8" s="28" t="s">
        <v>172</v>
      </c>
      <c r="B8" s="29" t="str">
        <f ca="1">IF('BALANCE SHEET'!A$2="ALL","ALL",D8)</f>
        <v>ALL</v>
      </c>
      <c r="C8" s="5"/>
      <c r="D8" s="30" t="s">
        <v>204</v>
      </c>
      <c r="E8" s="28"/>
      <c r="F8" s="29" t="s">
        <v>0</v>
      </c>
      <c r="G8" s="30" t="s">
        <v>204</v>
      </c>
      <c r="H8" s="29" t="s">
        <v>172</v>
      </c>
    </row>
    <row r="9" spans="1:8" x14ac:dyDescent="0.2">
      <c r="A9" s="28" t="s">
        <v>173</v>
      </c>
      <c r="B9" s="29" t="str">
        <f ca="1">IF('BALANCE SHEET'!A$2="ALL","ALL",D9)</f>
        <v>ALL</v>
      </c>
      <c r="C9" s="5"/>
      <c r="D9" s="5" t="s">
        <v>203</v>
      </c>
      <c r="E9" s="28"/>
      <c r="F9" s="28" t="s">
        <v>0</v>
      </c>
      <c r="G9" s="5" t="s">
        <v>203</v>
      </c>
      <c r="H9" s="28" t="s">
        <v>173</v>
      </c>
    </row>
    <row r="10" spans="1:8" x14ac:dyDescent="0.2">
      <c r="A10" s="28" t="s">
        <v>179</v>
      </c>
      <c r="B10" s="29" t="str">
        <f ca="1">IF('BALANCE SHEET'!A$2="ALL","ALL",D10)</f>
        <v>ALL</v>
      </c>
      <c r="C10" s="5"/>
      <c r="D10" s="30" t="s">
        <v>204</v>
      </c>
      <c r="E10" s="28"/>
      <c r="F10" s="29" t="s">
        <v>0</v>
      </c>
      <c r="G10" s="30" t="s">
        <v>204</v>
      </c>
      <c r="H10" s="29" t="s">
        <v>179</v>
      </c>
    </row>
    <row r="11" spans="1:8" x14ac:dyDescent="0.2">
      <c r="A11" s="28" t="s">
        <v>178</v>
      </c>
      <c r="B11" s="29" t="str">
        <f ca="1">IF('BALANCE SHEET'!A$2="ALL","ALL",D11)</f>
        <v>ALL</v>
      </c>
      <c r="C11" s="5"/>
      <c r="D11" s="5" t="s">
        <v>203</v>
      </c>
      <c r="E11" s="28"/>
      <c r="F11" s="28" t="s">
        <v>0</v>
      </c>
      <c r="G11" s="5" t="s">
        <v>203</v>
      </c>
      <c r="H11" s="28" t="s">
        <v>178</v>
      </c>
    </row>
    <row r="12" spans="1:8" x14ac:dyDescent="0.2">
      <c r="A12" s="28" t="s">
        <v>185</v>
      </c>
      <c r="B12" s="29" t="str">
        <f ca="1">IF('BALANCE SHEET'!A$2="ALL","ALL",D12)</f>
        <v>ALL</v>
      </c>
      <c r="C12" s="5"/>
      <c r="D12" s="5" t="s">
        <v>204</v>
      </c>
      <c r="E12" s="28"/>
      <c r="F12" s="28" t="s">
        <v>0</v>
      </c>
      <c r="G12" s="5" t="s">
        <v>204</v>
      </c>
      <c r="H12" s="28" t="s">
        <v>185</v>
      </c>
    </row>
    <row r="13" spans="1:8" x14ac:dyDescent="0.2">
      <c r="A13" s="28" t="s">
        <v>191</v>
      </c>
      <c r="B13" s="29" t="str">
        <f ca="1">IF('BALANCE SHEET'!A$2="ALL","ALL",D13)</f>
        <v>ALL</v>
      </c>
      <c r="C13" s="5"/>
      <c r="D13" s="30" t="s">
        <v>203</v>
      </c>
      <c r="E13" s="28"/>
      <c r="F13" s="29" t="s">
        <v>0</v>
      </c>
      <c r="G13" s="30" t="s">
        <v>203</v>
      </c>
      <c r="H13" s="29" t="s">
        <v>191</v>
      </c>
    </row>
    <row r="14" spans="1:8" x14ac:dyDescent="0.2">
      <c r="A14" s="28" t="s">
        <v>198</v>
      </c>
      <c r="B14" s="29" t="str">
        <f ca="1">IF('BALANCE SHEET'!A$2="ALL","ALL",D14)</f>
        <v>ALL</v>
      </c>
      <c r="C14" s="5"/>
      <c r="D14" s="30" t="s">
        <v>204</v>
      </c>
      <c r="E14" s="28"/>
      <c r="F14" s="29" t="s">
        <v>0</v>
      </c>
      <c r="G14" s="30" t="s">
        <v>204</v>
      </c>
      <c r="H14" s="29" t="s">
        <v>198</v>
      </c>
    </row>
    <row r="15" spans="1:8" x14ac:dyDescent="0.2">
      <c r="A15" s="28" t="s">
        <v>157</v>
      </c>
      <c r="B15" s="29" t="str">
        <f ca="1">IF('BALANCE SHEET'!A$2="ALL","ALL",D15)</f>
        <v>ALL</v>
      </c>
      <c r="C15" s="5"/>
      <c r="D15" s="30" t="s">
        <v>204</v>
      </c>
      <c r="E15" s="28"/>
      <c r="F15" s="29" t="s">
        <v>1</v>
      </c>
      <c r="G15" s="30" t="s">
        <v>204</v>
      </c>
      <c r="H15" s="29" t="s">
        <v>157</v>
      </c>
    </row>
    <row r="16" spans="1:8" x14ac:dyDescent="0.2">
      <c r="A16" s="28" t="s">
        <v>158</v>
      </c>
      <c r="B16" s="29" t="str">
        <f ca="1">IF('BALANCE SHEET'!A$2="ALL","ALL",D16)</f>
        <v>ALL</v>
      </c>
      <c r="C16" s="5"/>
      <c r="D16" s="5" t="s">
        <v>204</v>
      </c>
      <c r="E16" s="28"/>
      <c r="F16" s="29" t="s">
        <v>1</v>
      </c>
      <c r="G16" s="5" t="s">
        <v>204</v>
      </c>
      <c r="H16" s="28" t="s">
        <v>158</v>
      </c>
    </row>
    <row r="17" spans="1:8" x14ac:dyDescent="0.2">
      <c r="A17" s="28" t="s">
        <v>159</v>
      </c>
      <c r="B17" s="29" t="str">
        <f ca="1">IF('BALANCE SHEET'!A$2="ALL","ALL",D17)</f>
        <v>ALL</v>
      </c>
      <c r="C17" s="5"/>
      <c r="D17" s="30" t="s">
        <v>204</v>
      </c>
      <c r="E17" s="28"/>
      <c r="F17" s="29" t="s">
        <v>1</v>
      </c>
      <c r="G17" s="30" t="s">
        <v>204</v>
      </c>
      <c r="H17" s="29" t="s">
        <v>159</v>
      </c>
    </row>
    <row r="18" spans="1:8" x14ac:dyDescent="0.2">
      <c r="A18" s="28" t="s">
        <v>171</v>
      </c>
      <c r="B18" s="29" t="str">
        <f ca="1">IF('BALANCE SHEET'!A$2="ALL","ALL",D18)</f>
        <v>ALL</v>
      </c>
      <c r="C18" s="5"/>
      <c r="D18" s="30" t="s">
        <v>204</v>
      </c>
      <c r="E18" s="28"/>
      <c r="F18" s="29" t="s">
        <v>1</v>
      </c>
      <c r="G18" s="30" t="s">
        <v>204</v>
      </c>
      <c r="H18" s="29" t="s">
        <v>171</v>
      </c>
    </row>
    <row r="19" spans="1:8" x14ac:dyDescent="0.2">
      <c r="A19" s="28" t="s">
        <v>170</v>
      </c>
      <c r="B19" s="29" t="str">
        <f ca="1">IF('BALANCE SHEET'!A$2="ALL","ALL",D19)</f>
        <v>ALL</v>
      </c>
      <c r="C19" s="5"/>
      <c r="D19" s="5" t="s">
        <v>204</v>
      </c>
      <c r="E19" s="28"/>
      <c r="F19" s="29" t="s">
        <v>1</v>
      </c>
      <c r="G19" s="5" t="s">
        <v>204</v>
      </c>
      <c r="H19" s="28" t="s">
        <v>170</v>
      </c>
    </row>
    <row r="20" spans="1:8" x14ac:dyDescent="0.2">
      <c r="A20" s="28" t="s">
        <v>169</v>
      </c>
      <c r="B20" s="29" t="str">
        <f ca="1">IF('BALANCE SHEET'!A$2="ALL","ALL",D20)</f>
        <v>ALL</v>
      </c>
      <c r="C20" s="5"/>
      <c r="D20" s="30" t="s">
        <v>204</v>
      </c>
      <c r="E20" s="28"/>
      <c r="F20" s="29" t="s">
        <v>1</v>
      </c>
      <c r="G20" s="30" t="s">
        <v>204</v>
      </c>
      <c r="H20" s="29" t="s">
        <v>169</v>
      </c>
    </row>
    <row r="21" spans="1:8" x14ac:dyDescent="0.2">
      <c r="A21" s="28" t="s">
        <v>182</v>
      </c>
      <c r="B21" s="29" t="str">
        <f ca="1">IF('BALANCE SHEET'!A$2="ALL","ALL",D21)</f>
        <v>ALL</v>
      </c>
      <c r="C21" s="5"/>
      <c r="D21" s="5" t="s">
        <v>204</v>
      </c>
      <c r="E21" s="28"/>
      <c r="F21" s="29" t="s">
        <v>1</v>
      </c>
      <c r="G21" s="5" t="s">
        <v>204</v>
      </c>
      <c r="H21" s="28" t="s">
        <v>182</v>
      </c>
    </row>
    <row r="22" spans="1:8" x14ac:dyDescent="0.2">
      <c r="A22" s="28" t="s">
        <v>183</v>
      </c>
      <c r="B22" s="29" t="str">
        <f ca="1">IF('BALANCE SHEET'!A$2="ALL","ALL",D22)</f>
        <v>ALL</v>
      </c>
      <c r="C22" s="5"/>
      <c r="D22" s="30" t="s">
        <v>204</v>
      </c>
      <c r="E22" s="28"/>
      <c r="F22" s="29" t="s">
        <v>1</v>
      </c>
      <c r="G22" s="30" t="s">
        <v>204</v>
      </c>
      <c r="H22" s="29" t="s">
        <v>183</v>
      </c>
    </row>
    <row r="23" spans="1:8" x14ac:dyDescent="0.2">
      <c r="A23" s="28" t="s">
        <v>184</v>
      </c>
      <c r="B23" s="29" t="str">
        <f ca="1">IF('BALANCE SHEET'!A$2="ALL","ALL",D23)</f>
        <v>ALL</v>
      </c>
      <c r="C23" s="5"/>
      <c r="D23" s="30" t="s">
        <v>204</v>
      </c>
      <c r="E23" s="28"/>
      <c r="F23" s="29" t="s">
        <v>1</v>
      </c>
      <c r="G23" s="30" t="s">
        <v>204</v>
      </c>
      <c r="H23" s="29" t="s">
        <v>184</v>
      </c>
    </row>
    <row r="24" spans="1:8" x14ac:dyDescent="0.2">
      <c r="A24" s="28" t="s">
        <v>188</v>
      </c>
      <c r="B24" s="29" t="str">
        <f ca="1">IF('BALANCE SHEET'!A$2="ALL","ALL",D24)</f>
        <v>ALL</v>
      </c>
      <c r="C24" s="5"/>
      <c r="D24" s="5" t="s">
        <v>204</v>
      </c>
      <c r="E24" s="28"/>
      <c r="F24" s="29" t="s">
        <v>1</v>
      </c>
      <c r="G24" s="5" t="s">
        <v>204</v>
      </c>
      <c r="H24" s="28" t="s">
        <v>188</v>
      </c>
    </row>
    <row r="25" spans="1:8" x14ac:dyDescent="0.2">
      <c r="A25" s="28" t="s">
        <v>189</v>
      </c>
      <c r="B25" s="29" t="str">
        <f ca="1">IF('BALANCE SHEET'!A$2="ALL","ALL",D25)</f>
        <v>ALL</v>
      </c>
      <c r="C25" s="5"/>
      <c r="D25" s="30" t="s">
        <v>204</v>
      </c>
      <c r="E25" s="28"/>
      <c r="F25" s="29" t="s">
        <v>1</v>
      </c>
      <c r="G25" s="30" t="s">
        <v>204</v>
      </c>
      <c r="H25" s="29" t="s">
        <v>189</v>
      </c>
    </row>
    <row r="26" spans="1:8" x14ac:dyDescent="0.2">
      <c r="A26" s="28" t="s">
        <v>195</v>
      </c>
      <c r="B26" s="29" t="str">
        <f ca="1">IF('BALANCE SHEET'!A$2="ALL","ALL",D26)</f>
        <v>ALL</v>
      </c>
      <c r="C26" s="5"/>
      <c r="D26" s="5" t="s">
        <v>204</v>
      </c>
      <c r="E26" s="28"/>
      <c r="F26" s="29" t="s">
        <v>1</v>
      </c>
      <c r="G26" s="5" t="s">
        <v>204</v>
      </c>
      <c r="H26" s="28" t="s">
        <v>195</v>
      </c>
    </row>
    <row r="27" spans="1:8" x14ac:dyDescent="0.2">
      <c r="A27" s="28" t="s">
        <v>200</v>
      </c>
      <c r="B27" s="29" t="str">
        <f ca="1">IF('BALANCE SHEET'!A$2="ALL","ALL",D27)</f>
        <v>ALL</v>
      </c>
      <c r="C27" s="5"/>
      <c r="D27" s="5" t="s">
        <v>204</v>
      </c>
      <c r="E27" s="28"/>
      <c r="F27" s="29" t="s">
        <v>1</v>
      </c>
      <c r="G27" s="5" t="s">
        <v>204</v>
      </c>
      <c r="H27" s="28" t="s">
        <v>200</v>
      </c>
    </row>
    <row r="28" spans="1:8" x14ac:dyDescent="0.2">
      <c r="A28" s="28" t="s">
        <v>168</v>
      </c>
      <c r="B28" s="29" t="str">
        <f ca="1">IF('BALANCE SHEET'!A$2="ALL","ALL",D28)</f>
        <v>ALL</v>
      </c>
      <c r="C28" s="5"/>
      <c r="D28" s="30" t="s">
        <v>202</v>
      </c>
      <c r="E28" s="28"/>
      <c r="F28" s="29" t="s">
        <v>149</v>
      </c>
      <c r="G28" s="30" t="s">
        <v>202</v>
      </c>
      <c r="H28" s="29" t="s">
        <v>168</v>
      </c>
    </row>
    <row r="29" spans="1:8" x14ac:dyDescent="0.2">
      <c r="A29" s="28" t="s">
        <v>193</v>
      </c>
      <c r="B29" s="29" t="str">
        <f ca="1">IF('BALANCE SHEET'!A$2="ALL","ALL",D29)</f>
        <v>ALL</v>
      </c>
      <c r="C29" s="5"/>
      <c r="D29" s="5" t="s">
        <v>202</v>
      </c>
      <c r="E29" s="28"/>
      <c r="F29" s="28" t="s">
        <v>149</v>
      </c>
      <c r="G29" s="5" t="s">
        <v>202</v>
      </c>
      <c r="H29" s="28" t="s">
        <v>193</v>
      </c>
    </row>
    <row r="30" spans="1:8" x14ac:dyDescent="0.2">
      <c r="A30" s="28" t="s">
        <v>152</v>
      </c>
      <c r="B30" s="29" t="str">
        <f ca="1">IF('BALANCE SHEET'!A$2="ALL","ALL",D30)</f>
        <v>ALL</v>
      </c>
      <c r="C30" s="5"/>
      <c r="D30" s="30" t="s">
        <v>202</v>
      </c>
      <c r="E30" s="28"/>
      <c r="F30" s="29" t="s">
        <v>3</v>
      </c>
      <c r="G30" s="30" t="s">
        <v>202</v>
      </c>
      <c r="H30" s="29" t="s">
        <v>152</v>
      </c>
    </row>
    <row r="31" spans="1:8" x14ac:dyDescent="0.2">
      <c r="A31" s="28" t="s">
        <v>160</v>
      </c>
      <c r="B31" s="29" t="str">
        <f ca="1">IF('BALANCE SHEET'!A$2="ALL","ALL",D31)</f>
        <v>ALL</v>
      </c>
      <c r="C31" s="5"/>
      <c r="D31" s="30" t="s">
        <v>204</v>
      </c>
      <c r="E31" s="28"/>
      <c r="F31" s="29" t="s">
        <v>3</v>
      </c>
      <c r="G31" s="30" t="s">
        <v>204</v>
      </c>
      <c r="H31" s="29" t="s">
        <v>160</v>
      </c>
    </row>
    <row r="32" spans="1:8" x14ac:dyDescent="0.2">
      <c r="A32" s="28" t="s">
        <v>161</v>
      </c>
      <c r="B32" s="29" t="str">
        <f ca="1">IF('BALANCE SHEET'!A$2="ALL","ALL",D32)</f>
        <v>ALL</v>
      </c>
      <c r="C32" s="5"/>
      <c r="D32" s="5" t="s">
        <v>204</v>
      </c>
      <c r="E32" s="28"/>
      <c r="F32" s="28" t="s">
        <v>3</v>
      </c>
      <c r="G32" s="5" t="s">
        <v>204</v>
      </c>
      <c r="H32" s="28" t="s">
        <v>161</v>
      </c>
    </row>
    <row r="33" spans="1:10" x14ac:dyDescent="0.2">
      <c r="A33" s="28" t="s">
        <v>166</v>
      </c>
      <c r="B33" s="29" t="str">
        <f ca="1">IF('BALANCE SHEET'!A$2="ALL","ALL",D33)</f>
        <v>ALL</v>
      </c>
      <c r="C33" s="5"/>
      <c r="D33" s="30" t="s">
        <v>204</v>
      </c>
      <c r="E33" s="28"/>
      <c r="F33" s="29" t="s">
        <v>3</v>
      </c>
      <c r="G33" s="30" t="s">
        <v>204</v>
      </c>
      <c r="H33" s="29" t="s">
        <v>166</v>
      </c>
    </row>
    <row r="34" spans="1:10" x14ac:dyDescent="0.2">
      <c r="A34" s="28" t="s">
        <v>175</v>
      </c>
      <c r="B34" s="29" t="str">
        <f ca="1">IF('BALANCE SHEET'!A$2="ALL","ALL",D34)</f>
        <v>ALL</v>
      </c>
      <c r="C34" s="5"/>
      <c r="D34" s="30" t="s">
        <v>202</v>
      </c>
      <c r="E34" s="28"/>
      <c r="F34" s="29" t="s">
        <v>3</v>
      </c>
      <c r="G34" s="30" t="s">
        <v>202</v>
      </c>
      <c r="H34" s="29" t="s">
        <v>175</v>
      </c>
    </row>
    <row r="35" spans="1:10" x14ac:dyDescent="0.2">
      <c r="A35" s="28" t="s">
        <v>177</v>
      </c>
      <c r="B35" s="29" t="str">
        <f ca="1">IF('BALANCE SHEET'!A$2="ALL","ALL",D35)</f>
        <v>ALL</v>
      </c>
      <c r="C35" s="5"/>
      <c r="D35" s="30" t="s">
        <v>204</v>
      </c>
      <c r="E35" s="28"/>
      <c r="F35" s="29" t="s">
        <v>3</v>
      </c>
      <c r="G35" s="30" t="s">
        <v>204</v>
      </c>
      <c r="H35" s="29" t="s">
        <v>177</v>
      </c>
    </row>
    <row r="36" spans="1:10" x14ac:dyDescent="0.2">
      <c r="A36" s="28" t="s">
        <v>190</v>
      </c>
      <c r="B36" s="29" t="str">
        <f ca="1">IF('BALANCE SHEET'!A$2="ALL","ALL",D36)</f>
        <v>ALL</v>
      </c>
      <c r="C36" s="5"/>
      <c r="D36" s="5" t="s">
        <v>204</v>
      </c>
      <c r="E36" s="28"/>
      <c r="F36" s="28" t="s">
        <v>3</v>
      </c>
      <c r="G36" s="5" t="s">
        <v>204</v>
      </c>
      <c r="H36" s="28" t="s">
        <v>190</v>
      </c>
    </row>
    <row r="37" spans="1:10" x14ac:dyDescent="0.2">
      <c r="A37" s="28" t="s">
        <v>192</v>
      </c>
      <c r="B37" s="29" t="str">
        <f ca="1">IF('BALANCE SHEET'!A$2="ALL","ALL",D37)</f>
        <v>ALL</v>
      </c>
      <c r="C37" s="5"/>
      <c r="D37" s="30" t="s">
        <v>204</v>
      </c>
      <c r="E37" s="28"/>
      <c r="F37" s="29" t="s">
        <v>3</v>
      </c>
      <c r="G37" s="30" t="s">
        <v>204</v>
      </c>
      <c r="H37" s="29" t="s">
        <v>192</v>
      </c>
    </row>
    <row r="38" spans="1:10" x14ac:dyDescent="0.2">
      <c r="A38" s="28" t="s">
        <v>196</v>
      </c>
      <c r="B38" s="29" t="str">
        <f ca="1">IF('BALANCE SHEET'!A$2="ALL","ALL",D38)</f>
        <v>ALL</v>
      </c>
      <c r="C38" s="5"/>
      <c r="D38" s="5" t="s">
        <v>204</v>
      </c>
      <c r="E38" s="28"/>
      <c r="F38" s="28" t="s">
        <v>3</v>
      </c>
      <c r="G38" s="5" t="s">
        <v>204</v>
      </c>
      <c r="H38" s="28" t="s">
        <v>196</v>
      </c>
    </row>
    <row r="39" spans="1:10" x14ac:dyDescent="0.2">
      <c r="A39" s="28" t="s">
        <v>154</v>
      </c>
      <c r="B39" s="29" t="str">
        <f ca="1">IF('BALANCE SHEET'!A$2="ALL","ALL",D39)</f>
        <v>ALL</v>
      </c>
      <c r="C39" s="5"/>
      <c r="D39" s="30" t="s">
        <v>203</v>
      </c>
      <c r="E39" s="28"/>
      <c r="F39" s="29" t="s">
        <v>4</v>
      </c>
      <c r="G39" s="30" t="s">
        <v>203</v>
      </c>
      <c r="H39" s="29" t="s">
        <v>154</v>
      </c>
    </row>
    <row r="40" spans="1:10" x14ac:dyDescent="0.2">
      <c r="A40" s="28" t="s">
        <v>156</v>
      </c>
      <c r="B40" s="29" t="str">
        <f ca="1">IF('BALANCE SHEET'!A$2="ALL","ALL",D40)</f>
        <v>ALL</v>
      </c>
      <c r="C40" s="5"/>
      <c r="D40" s="30" t="s">
        <v>203</v>
      </c>
      <c r="E40" s="28"/>
      <c r="F40" s="29" t="s">
        <v>4</v>
      </c>
      <c r="G40" s="30" t="s">
        <v>203</v>
      </c>
      <c r="H40" s="29" t="s">
        <v>156</v>
      </c>
    </row>
    <row r="41" spans="1:10" x14ac:dyDescent="0.2">
      <c r="A41" s="28" t="s">
        <v>163</v>
      </c>
      <c r="B41" s="29" t="str">
        <f ca="1">IF('BALANCE SHEET'!A$2="ALL","ALL",D41)</f>
        <v>ALL</v>
      </c>
      <c r="C41" s="5"/>
      <c r="D41" s="30" t="s">
        <v>203</v>
      </c>
      <c r="E41" s="28"/>
      <c r="F41" s="29" t="s">
        <v>4</v>
      </c>
      <c r="G41" s="30" t="s">
        <v>203</v>
      </c>
      <c r="H41" s="29" t="s">
        <v>163</v>
      </c>
      <c r="J41" s="30" t="s">
        <v>203</v>
      </c>
    </row>
    <row r="42" spans="1:10" x14ac:dyDescent="0.2">
      <c r="A42" s="28" t="s">
        <v>176</v>
      </c>
      <c r="B42" s="29" t="str">
        <f ca="1">IF('BALANCE SHEET'!A$2="ALL","ALL",D42)</f>
        <v>ALL</v>
      </c>
      <c r="C42" s="5"/>
      <c r="D42" s="5" t="s">
        <v>203</v>
      </c>
      <c r="E42" s="28"/>
      <c r="F42" s="28" t="s">
        <v>4</v>
      </c>
      <c r="G42" s="5" t="s">
        <v>203</v>
      </c>
      <c r="H42" s="28" t="s">
        <v>176</v>
      </c>
    </row>
    <row r="43" spans="1:10" x14ac:dyDescent="0.2">
      <c r="A43" s="28" t="s">
        <v>181</v>
      </c>
      <c r="B43" s="29" t="str">
        <f ca="1">IF('BALANCE SHEET'!A$2="ALL","ALL",D43)</f>
        <v>ALL</v>
      </c>
      <c r="C43" s="5"/>
      <c r="D43" s="5" t="s">
        <v>203</v>
      </c>
      <c r="E43" s="28"/>
      <c r="F43" s="28" t="s">
        <v>4</v>
      </c>
      <c r="G43" s="5" t="s">
        <v>203</v>
      </c>
      <c r="H43" s="28" t="s">
        <v>181</v>
      </c>
    </row>
    <row r="44" spans="1:10" x14ac:dyDescent="0.2">
      <c r="A44" s="28" t="s">
        <v>180</v>
      </c>
      <c r="B44" s="29" t="str">
        <f ca="1">IF('BALANCE SHEET'!A$2="ALL","ALL",D44)</f>
        <v>ALL</v>
      </c>
      <c r="C44" s="5"/>
      <c r="D44" s="30" t="s">
        <v>202</v>
      </c>
      <c r="E44" s="28"/>
      <c r="F44" s="29" t="s">
        <v>4</v>
      </c>
      <c r="G44" s="30" t="s">
        <v>202</v>
      </c>
      <c r="H44" s="29" t="s">
        <v>180</v>
      </c>
      <c r="J44" s="30" t="s">
        <v>202</v>
      </c>
    </row>
    <row r="45" spans="1:10" x14ac:dyDescent="0.2">
      <c r="A45" s="28" t="s">
        <v>194</v>
      </c>
      <c r="B45" s="29" t="str">
        <f ca="1">IF('BALANCE SHEET'!A$2="ALL","ALL",D45)</f>
        <v>ALL</v>
      </c>
      <c r="C45" s="5"/>
      <c r="D45" s="5" t="s">
        <v>203</v>
      </c>
      <c r="E45" s="28"/>
      <c r="F45" s="28" t="s">
        <v>4</v>
      </c>
      <c r="G45" s="5" t="s">
        <v>203</v>
      </c>
      <c r="H45" s="28" t="s">
        <v>194</v>
      </c>
    </row>
    <row r="46" spans="1:10" x14ac:dyDescent="0.2">
      <c r="A46" s="28" t="s">
        <v>199</v>
      </c>
      <c r="B46" s="29" t="str">
        <f ca="1">IF('BALANCE SHEET'!A$2="ALL","ALL",D46)</f>
        <v>ALL</v>
      </c>
      <c r="C46" s="5"/>
      <c r="D46" s="5" t="s">
        <v>203</v>
      </c>
      <c r="E46" s="28"/>
      <c r="F46" s="28" t="s">
        <v>4</v>
      </c>
      <c r="G46" s="5" t="s">
        <v>203</v>
      </c>
      <c r="H46" s="28" t="s">
        <v>199</v>
      </c>
      <c r="J46" s="5" t="s">
        <v>203</v>
      </c>
    </row>
    <row r="47" spans="1:10" x14ac:dyDescent="0.2">
      <c r="A47" s="28" t="s">
        <v>187</v>
      </c>
      <c r="B47" s="29" t="str">
        <f ca="1">IF('BALANCE SHEET'!A$2="ALL","ALL",D47)</f>
        <v>ALL</v>
      </c>
      <c r="C47" s="5"/>
      <c r="D47" s="5" t="s">
        <v>203</v>
      </c>
      <c r="E47" s="28"/>
      <c r="F47" s="28" t="s">
        <v>150</v>
      </c>
      <c r="G47" s="5" t="s">
        <v>203</v>
      </c>
      <c r="H47" s="28" t="s">
        <v>187</v>
      </c>
    </row>
    <row r="48" spans="1:10" x14ac:dyDescent="0.2">
      <c r="A48" s="28" t="s">
        <v>197</v>
      </c>
      <c r="B48" s="29" t="str">
        <f ca="1">IF('BALANCE SHEET'!A$2="ALL","ALL",D48)</f>
        <v>ALL</v>
      </c>
      <c r="C48" s="5"/>
      <c r="D48" s="5" t="s">
        <v>203</v>
      </c>
      <c r="E48" s="28"/>
      <c r="F48" s="28" t="s">
        <v>150</v>
      </c>
      <c r="G48" s="5" t="s">
        <v>203</v>
      </c>
      <c r="H48" s="28" t="s">
        <v>197</v>
      </c>
    </row>
    <row r="49" spans="1:8" x14ac:dyDescent="0.2">
      <c r="A49" s="28" t="s">
        <v>153</v>
      </c>
      <c r="B49" s="29" t="str">
        <f ca="1">IF('BALANCE SHEET'!A$2="ALL","ALL",D49)</f>
        <v>ALL</v>
      </c>
      <c r="C49" s="5"/>
      <c r="D49" s="30" t="s">
        <v>202</v>
      </c>
      <c r="E49" s="28"/>
      <c r="F49" s="29" t="s">
        <v>151</v>
      </c>
      <c r="G49" s="30" t="s">
        <v>202</v>
      </c>
      <c r="H49" s="29" t="s">
        <v>153</v>
      </c>
    </row>
    <row r="50" spans="1:8" x14ac:dyDescent="0.2">
      <c r="A50" s="28" t="s">
        <v>167</v>
      </c>
      <c r="B50" s="29" t="str">
        <f ca="1">IF('BALANCE SHEET'!A$2="ALL","ALL",D50)</f>
        <v>ALL</v>
      </c>
      <c r="C50" s="5"/>
      <c r="D50" s="5" t="s">
        <v>202</v>
      </c>
      <c r="E50" s="28"/>
      <c r="F50" s="28" t="s">
        <v>151</v>
      </c>
      <c r="G50" s="5" t="s">
        <v>202</v>
      </c>
      <c r="H50" s="28" t="s">
        <v>167</v>
      </c>
    </row>
    <row r="51" spans="1:8" x14ac:dyDescent="0.2">
      <c r="A51" s="28" t="s">
        <v>174</v>
      </c>
      <c r="B51" s="29" t="str">
        <f ca="1">IF('BALANCE SHEET'!A$2="ALL","ALL",D51)</f>
        <v>ALL</v>
      </c>
      <c r="C51" s="5"/>
      <c r="D51" s="5" t="s">
        <v>204</v>
      </c>
      <c r="E51" s="28"/>
      <c r="F51" s="28" t="s">
        <v>151</v>
      </c>
      <c r="G51" s="5" t="s">
        <v>204</v>
      </c>
      <c r="H51" s="28" t="s">
        <v>174</v>
      </c>
    </row>
    <row r="52" spans="1:8" x14ac:dyDescent="0.2">
      <c r="A52" s="28" t="s">
        <v>186</v>
      </c>
      <c r="B52" s="29" t="str">
        <f ca="1">IF('BALANCE SHEET'!A$2="ALL","ALL",D52)</f>
        <v>ALL</v>
      </c>
      <c r="C52" s="5"/>
      <c r="D52" s="30" t="s">
        <v>202</v>
      </c>
      <c r="E52" s="28"/>
      <c r="F52" s="29" t="s">
        <v>151</v>
      </c>
      <c r="G52" s="30" t="s">
        <v>202</v>
      </c>
      <c r="H52" s="29" t="s">
        <v>186</v>
      </c>
    </row>
    <row r="53" spans="1:8" x14ac:dyDescent="0.2">
      <c r="A53" s="28" t="s">
        <v>155</v>
      </c>
      <c r="B53" s="29" t="str">
        <f ca="1">IF('BALANCE SHEET'!A$2="ALL","ALL",D53)</f>
        <v>ALL</v>
      </c>
      <c r="C53" s="5"/>
      <c r="D53" s="30" t="s">
        <v>203</v>
      </c>
      <c r="E53" s="28"/>
      <c r="F53" s="29" t="s">
        <v>7</v>
      </c>
      <c r="G53" s="30" t="s">
        <v>203</v>
      </c>
      <c r="H53" s="29" t="s">
        <v>155</v>
      </c>
    </row>
    <row r="54" spans="1:8" x14ac:dyDescent="0.2">
      <c r="A54" s="28"/>
      <c r="B54" s="5"/>
      <c r="C54" s="5"/>
      <c r="D54" s="30"/>
      <c r="E54" s="28"/>
      <c r="F54" s="29"/>
      <c r="G54" s="30"/>
      <c r="H54" s="31"/>
    </row>
    <row r="55" spans="1:8" x14ac:dyDescent="0.2">
      <c r="A55" s="26"/>
      <c r="B55" s="5"/>
      <c r="C55" s="5"/>
      <c r="D55" s="30"/>
      <c r="E55" s="28"/>
      <c r="F55" s="29"/>
      <c r="G55" s="30"/>
      <c r="H55" s="31"/>
    </row>
    <row r="56" spans="1:8" x14ac:dyDescent="0.2">
      <c r="A56" s="28"/>
      <c r="B56" s="5"/>
      <c r="C56" s="5"/>
      <c r="D56" s="5"/>
      <c r="E56" s="28"/>
      <c r="F56" s="28"/>
      <c r="G56" s="5"/>
    </row>
    <row r="57" spans="1:8" x14ac:dyDescent="0.2">
      <c r="A57" s="26"/>
      <c r="B57" s="5"/>
      <c r="C57" s="5"/>
      <c r="D57" s="5"/>
      <c r="E57" s="28"/>
      <c r="F57" s="28"/>
      <c r="G57" s="5"/>
    </row>
    <row r="58" spans="1:8" x14ac:dyDescent="0.2">
      <c r="A58" s="5"/>
      <c r="B58" s="5"/>
      <c r="C58" s="5"/>
      <c r="D58" s="30"/>
      <c r="E58" s="28"/>
      <c r="F58" s="29"/>
      <c r="G58" s="30"/>
      <c r="H58" s="31"/>
    </row>
    <row r="59" spans="1:8" x14ac:dyDescent="0.2">
      <c r="A59" s="26"/>
      <c r="B59" s="5"/>
      <c r="C59" s="5"/>
      <c r="D59" s="5"/>
      <c r="E59" s="28"/>
      <c r="F59" s="28"/>
      <c r="G59" s="5"/>
    </row>
    <row r="60" spans="1:8" x14ac:dyDescent="0.2">
      <c r="A60" s="5"/>
      <c r="B60" s="5"/>
      <c r="C60" s="5"/>
      <c r="D60" s="5"/>
      <c r="E60" s="28"/>
      <c r="F60" s="28"/>
      <c r="G60" s="5"/>
    </row>
    <row r="61" spans="1:8" x14ac:dyDescent="0.2">
      <c r="A61" s="26"/>
      <c r="B61" s="5"/>
      <c r="C61" s="5"/>
      <c r="D61" s="5"/>
      <c r="E61" s="28"/>
      <c r="F61" s="28"/>
      <c r="G61" s="5"/>
    </row>
    <row r="62" spans="1:8" x14ac:dyDescent="0.2">
      <c r="A62" s="5"/>
      <c r="B62" s="5"/>
      <c r="C62" s="5"/>
      <c r="D62" s="5"/>
      <c r="E62" s="28"/>
      <c r="F62" s="28"/>
      <c r="G62" s="5"/>
    </row>
    <row r="63" spans="1:8" x14ac:dyDescent="0.2">
      <c r="A63" s="26"/>
      <c r="B63" s="5"/>
      <c r="C63" s="5"/>
      <c r="D63" s="30"/>
      <c r="E63" s="28"/>
      <c r="F63" s="29"/>
      <c r="G63" s="30"/>
      <c r="H63" s="31"/>
    </row>
    <row r="64" spans="1:8" x14ac:dyDescent="0.2">
      <c r="A64" s="5"/>
      <c r="B64" s="5"/>
      <c r="C64" s="5"/>
      <c r="D64" s="30"/>
      <c r="E64" s="28"/>
      <c r="F64" s="29"/>
      <c r="G64" s="30"/>
      <c r="H64" s="31"/>
    </row>
    <row r="65" spans="1:8" x14ac:dyDescent="0.2">
      <c r="A65" s="26"/>
      <c r="B65" s="5"/>
      <c r="C65" s="5"/>
      <c r="D65" s="5"/>
      <c r="E65" s="28"/>
      <c r="F65" s="28"/>
      <c r="G65" s="5"/>
    </row>
    <row r="66" spans="1:8" x14ac:dyDescent="0.2">
      <c r="A66" s="28"/>
      <c r="B66" s="5"/>
      <c r="C66" s="5"/>
      <c r="D66" s="30"/>
      <c r="E66" s="28"/>
      <c r="F66" s="29"/>
      <c r="G66" s="30"/>
      <c r="H66" s="31"/>
    </row>
    <row r="67" spans="1:8" x14ac:dyDescent="0.2">
      <c r="A67" s="26"/>
      <c r="B67" s="5"/>
      <c r="C67" s="5"/>
      <c r="D67" s="5"/>
      <c r="E67" s="28"/>
      <c r="F67" s="28"/>
      <c r="G67" s="5"/>
    </row>
    <row r="68" spans="1:8" x14ac:dyDescent="0.2">
      <c r="A68" s="28"/>
      <c r="B68" s="5"/>
      <c r="C68" s="5"/>
      <c r="D68" s="30"/>
      <c r="E68" s="28"/>
      <c r="F68" s="29"/>
      <c r="G68" s="30"/>
      <c r="H68" s="31"/>
    </row>
    <row r="69" spans="1:8" x14ac:dyDescent="0.2">
      <c r="A69" s="26"/>
      <c r="B69" s="5"/>
      <c r="C69" s="5"/>
      <c r="D69" s="5"/>
      <c r="E69" s="28"/>
      <c r="F69" s="28"/>
      <c r="G69" s="5"/>
    </row>
    <row r="70" spans="1:8" x14ac:dyDescent="0.2">
      <c r="A70" s="5"/>
      <c r="B70" s="5"/>
      <c r="C70" s="5"/>
      <c r="D70" s="5"/>
      <c r="E70" s="28"/>
      <c r="F70" s="28"/>
      <c r="G70" s="5"/>
    </row>
    <row r="71" spans="1:8" x14ac:dyDescent="0.2">
      <c r="A71" s="26"/>
      <c r="B71" s="5"/>
      <c r="C71" s="5"/>
      <c r="D71" s="30"/>
      <c r="E71" s="28"/>
      <c r="F71" s="29"/>
      <c r="G71" s="30"/>
      <c r="H71" s="31"/>
    </row>
    <row r="72" spans="1:8" x14ac:dyDescent="0.2">
      <c r="A72" s="28"/>
      <c r="B72" s="5"/>
      <c r="C72" s="5"/>
      <c r="D72" s="5"/>
      <c r="E72" s="28"/>
      <c r="F72" s="28"/>
      <c r="G72" s="5"/>
    </row>
    <row r="73" spans="1:8" x14ac:dyDescent="0.2">
      <c r="A73" s="26"/>
      <c r="B73" s="5"/>
      <c r="C73" s="5"/>
      <c r="D73" s="5"/>
      <c r="E73" s="28"/>
      <c r="F73" s="28"/>
      <c r="G73" s="5"/>
    </row>
    <row r="74" spans="1:8" x14ac:dyDescent="0.2">
      <c r="A74" s="5"/>
      <c r="B74" s="5"/>
      <c r="C74" s="5"/>
      <c r="D74" s="5"/>
      <c r="E74" s="28"/>
      <c r="F74" s="28"/>
      <c r="G74" s="5"/>
    </row>
    <row r="75" spans="1:8" x14ac:dyDescent="0.2">
      <c r="A75" s="26"/>
      <c r="B75" s="5"/>
      <c r="C75" s="5"/>
      <c r="D75" s="30"/>
      <c r="E75" s="28"/>
      <c r="F75" s="29"/>
      <c r="G75" s="30"/>
      <c r="H75" s="31"/>
    </row>
    <row r="76" spans="1:8" x14ac:dyDescent="0.2">
      <c r="A76" s="28"/>
      <c r="B76" s="5"/>
      <c r="C76" s="5"/>
      <c r="D76" s="5"/>
      <c r="E76" s="28"/>
      <c r="F76" s="28"/>
      <c r="G76" s="5"/>
    </row>
    <row r="77" spans="1:8" x14ac:dyDescent="0.2">
      <c r="A77" s="26"/>
      <c r="B77" s="5"/>
      <c r="C77" s="5"/>
      <c r="D77" s="5"/>
      <c r="E77" s="28"/>
      <c r="F77" s="28"/>
      <c r="G77" s="5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BALANCE SHEET</vt:lpstr>
      <vt:lpstr>Sheet4</vt:lpstr>
      <vt:lpstr>Sheet2</vt:lpstr>
      <vt:lpstr>Sheet3</vt:lpstr>
      <vt:lpstr>agaupdates</vt:lpstr>
      <vt:lpstr>REGIONS</vt:lpstr>
      <vt:lpstr>agaupdate</vt:lpstr>
      <vt:lpstr>conmar</vt:lpstr>
      <vt:lpstr>CONSESC</vt:lpstr>
      <vt:lpstr>iemar</vt:lpstr>
      <vt:lpstr>'BALANCE SHEET'!Print_Area</vt:lpstr>
      <vt:lpstr>'BALANCE SHEET'!Print_Titles</vt:lpstr>
      <vt:lpstr>PROESC</vt:lpstr>
      <vt:lpstr>REGIONLIST</vt:lpstr>
      <vt:lpstr>STATES</vt:lpstr>
    </vt:vector>
  </TitlesOfParts>
  <Company>KN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W. Duncan</dc:creator>
  <cp:lastModifiedBy>Felienne</cp:lastModifiedBy>
  <cp:lastPrinted>1999-04-20T07:49:40Z</cp:lastPrinted>
  <dcterms:created xsi:type="dcterms:W3CDTF">1998-11-30T21:59:17Z</dcterms:created>
  <dcterms:modified xsi:type="dcterms:W3CDTF">2014-09-05T08:07:05Z</dcterms:modified>
</cp:coreProperties>
</file>