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Details'!$B$1:$BB$141</definedName>
    <definedName name="_xlnm.Print_Area" localSheetId="0">'Detail by Turbine'!$A$1:$X$22</definedName>
    <definedName name="_xlnm.Print_Area" localSheetId="3">'Summary by Region'!$A$1:$I$27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/>
  <c r="G3" i="13" s="1"/>
  <c r="H3" i="13"/>
  <c r="I3" i="13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E6" i="13"/>
  <c r="E10" i="13" s="1"/>
  <c r="F6" i="13"/>
  <c r="G6" i="13" s="1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D11" i="13" s="1"/>
  <c r="D10" i="13"/>
  <c r="F10" i="13"/>
  <c r="C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A20" i="13" s="1"/>
  <c r="A28" i="13" s="1"/>
  <c r="A36" i="13" s="1"/>
  <c r="A44" i="13" s="1"/>
  <c r="A52" i="13" s="1"/>
  <c r="A60" i="13" s="1"/>
  <c r="A68" i="13" s="1"/>
  <c r="A76" i="13" s="1"/>
  <c r="A84" i="13" s="1"/>
  <c r="A92" i="13" s="1"/>
  <c r="A100" i="13" s="1"/>
  <c r="B12" i="13"/>
  <c r="C12" i="13"/>
  <c r="BC13" i="13"/>
  <c r="D14" i="13"/>
  <c r="E14" i="13" s="1"/>
  <c r="F14" i="13" s="1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D16" i="13"/>
  <c r="D19" i="13" s="1"/>
  <c r="E16" i="13"/>
  <c r="D18" i="13"/>
  <c r="E18" i="13"/>
  <c r="C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20" i="13"/>
  <c r="C20" i="13"/>
  <c r="BC21" i="13"/>
  <c r="D22" i="13"/>
  <c r="E22" i="13" s="1"/>
  <c r="E26" i="13" s="1"/>
  <c r="F22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D24" i="13"/>
  <c r="E24" i="13"/>
  <c r="D26" i="13"/>
  <c r="C27" i="13"/>
  <c r="D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28" i="13"/>
  <c r="C28" i="13"/>
  <c r="BC29" i="13"/>
  <c r="D30" i="13"/>
  <c r="D34" i="13" s="1"/>
  <c r="BC31" i="13"/>
  <c r="D32" i="13"/>
  <c r="E32" i="13" s="1"/>
  <c r="F32" i="13" s="1"/>
  <c r="C35" i="13"/>
  <c r="D35" i="13"/>
  <c r="E35" i="13"/>
  <c r="B36" i="13"/>
  <c r="C36" i="13"/>
  <c r="BC37" i="13"/>
  <c r="D38" i="13"/>
  <c r="E38" i="13"/>
  <c r="F38" i="13" s="1"/>
  <c r="F42" i="13" s="1"/>
  <c r="G38" i="13"/>
  <c r="BC39" i="13"/>
  <c r="D40" i="13"/>
  <c r="D43" i="13" s="1"/>
  <c r="E40" i="13"/>
  <c r="D42" i="13"/>
  <c r="C43" i="13"/>
  <c r="B44" i="13"/>
  <c r="C44" i="13"/>
  <c r="BC45" i="13"/>
  <c r="D46" i="13"/>
  <c r="E46" i="13"/>
  <c r="E50" i="13" s="1"/>
  <c r="BC47" i="13"/>
  <c r="D48" i="13"/>
  <c r="E48" i="13" s="1"/>
  <c r="F48" i="13"/>
  <c r="F51" i="13" s="1"/>
  <c r="D50" i="13"/>
  <c r="C51" i="13"/>
  <c r="D51" i="13"/>
  <c r="E51" i="13"/>
  <c r="B52" i="13"/>
  <c r="C52" i="13"/>
  <c r="BC53" i="13"/>
  <c r="D54" i="13"/>
  <c r="BC55" i="13"/>
  <c r="D56" i="13"/>
  <c r="C59" i="13"/>
  <c r="B60" i="13"/>
  <c r="C60" i="13"/>
  <c r="BC61" i="13"/>
  <c r="D62" i="13"/>
  <c r="BC63" i="13"/>
  <c r="D64" i="13"/>
  <c r="E64" i="13"/>
  <c r="E67" i="13" s="1"/>
  <c r="F64" i="13"/>
  <c r="C67" i="13"/>
  <c r="D67" i="13"/>
  <c r="B68" i="13"/>
  <c r="C68" i="13"/>
  <c r="BC69" i="13"/>
  <c r="D70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C74" i="13"/>
  <c r="AK75" i="13" s="1"/>
  <c r="C75" i="13"/>
  <c r="AC75" i="13"/>
  <c r="AL75" i="13"/>
  <c r="AU75" i="13"/>
  <c r="BA75" i="13"/>
  <c r="B76" i="13"/>
  <c r="C76" i="13"/>
  <c r="BC77" i="13"/>
  <c r="D78" i="13"/>
  <c r="E78" i="13"/>
  <c r="F78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D80" i="13"/>
  <c r="C82" i="13"/>
  <c r="D82" i="13"/>
  <c r="E82" i="13"/>
  <c r="C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B84" i="13"/>
  <c r="C84" i="13"/>
  <c r="BC85" i="13"/>
  <c r="D86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D88" i="13"/>
  <c r="E88" i="13"/>
  <c r="F88" i="13" s="1"/>
  <c r="C90" i="13"/>
  <c r="C91" i="13"/>
  <c r="D91" i="13"/>
  <c r="E91" i="13"/>
  <c r="V91" i="13"/>
  <c r="W91" i="13"/>
  <c r="Y91" i="13"/>
  <c r="Z91" i="13"/>
  <c r="AA91" i="13"/>
  <c r="AB91" i="13"/>
  <c r="AC91" i="13"/>
  <c r="AD91" i="13"/>
  <c r="AE91" i="13"/>
  <c r="AG91" i="13"/>
  <c r="AH91" i="13"/>
  <c r="AI91" i="13"/>
  <c r="AJ91" i="13"/>
  <c r="AK91" i="13"/>
  <c r="AL91" i="13"/>
  <c r="AM91" i="13"/>
  <c r="AO91" i="13"/>
  <c r="AP91" i="13"/>
  <c r="AQ91" i="13"/>
  <c r="AR91" i="13"/>
  <c r="AS91" i="13"/>
  <c r="AT91" i="13"/>
  <c r="AU91" i="13"/>
  <c r="AW91" i="13"/>
  <c r="AX91" i="13"/>
  <c r="AY91" i="13"/>
  <c r="AZ91" i="13"/>
  <c r="BA91" i="13"/>
  <c r="BB91" i="13"/>
  <c r="B92" i="13"/>
  <c r="C92" i="13"/>
  <c r="BC93" i="13"/>
  <c r="D94" i="13"/>
  <c r="E94" i="13" s="1"/>
  <c r="BC95" i="13"/>
  <c r="D96" i="13"/>
  <c r="E96" i="13" s="1"/>
  <c r="E99" i="13" s="1"/>
  <c r="F96" i="13"/>
  <c r="D98" i="13"/>
  <c r="C99" i="13"/>
  <c r="D99" i="13"/>
  <c r="B100" i="13"/>
  <c r="C100" i="13"/>
  <c r="BC101" i="13"/>
  <c r="D102" i="13"/>
  <c r="E102" i="13" s="1"/>
  <c r="F102" i="13"/>
  <c r="G102" i="13" s="1"/>
  <c r="G106" i="13" s="1"/>
  <c r="H102" i="13"/>
  <c r="BC103" i="13"/>
  <c r="D104" i="13"/>
  <c r="D106" i="13"/>
  <c r="E106" i="13"/>
  <c r="F106" i="13"/>
  <c r="C107" i="13"/>
  <c r="A108" i="13"/>
  <c r="A116" i="13" s="1"/>
  <c r="B108" i="13"/>
  <c r="C108" i="13"/>
  <c r="D109" i="13"/>
  <c r="BC111" i="13"/>
  <c r="D112" i="13"/>
  <c r="E112" i="13" s="1"/>
  <c r="F112" i="13" s="1"/>
  <c r="G112" i="13"/>
  <c r="C114" i="13"/>
  <c r="D115" i="13" s="1"/>
  <c r="C115" i="13"/>
  <c r="E115" i="13"/>
  <c r="F115" i="13"/>
  <c r="B116" i="13"/>
  <c r="C116" i="13"/>
  <c r="BC117" i="13"/>
  <c r="D118" i="13"/>
  <c r="E118" i="13"/>
  <c r="F118" i="13" s="1"/>
  <c r="BC119" i="13"/>
  <c r="D120" i="13"/>
  <c r="E120" i="13"/>
  <c r="C122" i="13"/>
  <c r="D123" i="13" s="1"/>
  <c r="D122" i="13"/>
  <c r="C123" i="13"/>
  <c r="C127" i="13"/>
  <c r="D127" i="13"/>
  <c r="E127" i="13"/>
  <c r="D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C131" i="13"/>
  <c r="D132" i="13"/>
  <c r="C144" i="13"/>
  <c r="T6" i="1"/>
  <c r="V6" i="1"/>
  <c r="A7" i="1"/>
  <c r="A8" i="1" s="1"/>
  <c r="A9" i="1" s="1"/>
  <c r="A10" i="1" s="1"/>
  <c r="A11" i="1" s="1"/>
  <c r="A12" i="1" s="1"/>
  <c r="T7" i="1"/>
  <c r="V7" i="1"/>
  <c r="T8" i="1"/>
  <c r="V8" i="1"/>
  <c r="T9" i="1"/>
  <c r="T10" i="1"/>
  <c r="T11" i="1"/>
  <c r="T12" i="1"/>
  <c r="A13" i="1"/>
  <c r="A14" i="1" s="1"/>
  <c r="A15" i="1" s="1"/>
  <c r="A16" i="1" s="1"/>
  <c r="T13" i="1"/>
  <c r="T14" i="1"/>
  <c r="V14" i="1"/>
  <c r="T15" i="1"/>
  <c r="V15" i="1"/>
  <c r="T16" i="1"/>
  <c r="V16" i="1"/>
  <c r="H17" i="1"/>
  <c r="T17" i="1"/>
  <c r="T18" i="1"/>
  <c r="T19" i="1"/>
  <c r="T20" i="1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T31" i="14"/>
  <c r="T32" i="14"/>
  <c r="T33" i="14"/>
  <c r="T34" i="14"/>
  <c r="T35" i="14"/>
  <c r="T36" i="14"/>
  <c r="T37" i="14"/>
  <c r="T38" i="14"/>
  <c r="T39" i="14"/>
  <c r="T40" i="14"/>
  <c r="V40" i="14"/>
  <c r="A41" i="14"/>
  <c r="T41" i="14"/>
  <c r="A42" i="14"/>
  <c r="T42" i="14"/>
  <c r="T43" i="14"/>
  <c r="T44" i="14"/>
  <c r="T45" i="14"/>
  <c r="A46" i="14"/>
  <c r="A47" i="14" s="1"/>
  <c r="A48" i="14" s="1"/>
  <c r="T46" i="14"/>
  <c r="T47" i="14"/>
  <c r="T48" i="14"/>
  <c r="T49" i="14"/>
  <c r="E62" i="14"/>
  <c r="F62" i="14" s="1"/>
  <c r="G62" i="14" s="1"/>
  <c r="H62" i="14" s="1"/>
  <c r="I62" i="14" s="1"/>
  <c r="J62" i="14" s="1"/>
  <c r="K62" i="14" s="1"/>
  <c r="L62" i="14" s="1"/>
  <c r="M62" i="14" s="1"/>
  <c r="N62" i="14" s="1"/>
  <c r="O62" i="14" s="1"/>
  <c r="P62" i="14" s="1"/>
  <c r="Q62" i="14" s="1"/>
  <c r="R62" i="14"/>
  <c r="S62" i="14" s="1"/>
  <c r="T62" i="14" s="1"/>
  <c r="U62" i="14" s="1"/>
  <c r="V62" i="14" s="1"/>
  <c r="W62" i="14" s="1"/>
  <c r="X62" i="14" s="1"/>
  <c r="Y62" i="14" s="1"/>
  <c r="Z62" i="14" s="1"/>
  <c r="AA62" i="14" s="1"/>
  <c r="AB62" i="14" s="1"/>
  <c r="AC62" i="14" s="1"/>
  <c r="AD62" i="14" s="1"/>
  <c r="AE62" i="14" s="1"/>
  <c r="AF62" i="14" s="1"/>
  <c r="AG62" i="14" s="1"/>
  <c r="AH62" i="14" s="1"/>
  <c r="AI62" i="14"/>
  <c r="AJ62" i="14" s="1"/>
  <c r="AK62" i="14" s="1"/>
  <c r="AL62" i="14" s="1"/>
  <c r="AM62" i="14" s="1"/>
  <c r="AN62" i="14" s="1"/>
  <c r="AO62" i="14" s="1"/>
  <c r="AP62" i="14" s="1"/>
  <c r="AQ62" i="14" s="1"/>
  <c r="AR62" i="14" s="1"/>
  <c r="AS62" i="14" s="1"/>
  <c r="AT62" i="14" s="1"/>
  <c r="AU62" i="14" s="1"/>
  <c r="AV62" i="14" s="1"/>
  <c r="AW62" i="14" s="1"/>
  <c r="AX62" i="14" s="1"/>
  <c r="AY62" i="14" s="1"/>
  <c r="AZ62" i="14" s="1"/>
  <c r="BA62" i="14" s="1"/>
  <c r="BB62" i="14" s="1"/>
  <c r="B63" i="14"/>
  <c r="C63" i="14"/>
  <c r="BC64" i="14"/>
  <c r="D65" i="14"/>
  <c r="E65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D67" i="14"/>
  <c r="D69" i="14"/>
  <c r="C70" i="14"/>
  <c r="R70" i="14"/>
  <c r="S70" i="14"/>
  <c r="T70" i="14"/>
  <c r="U70" i="14"/>
  <c r="V70" i="14"/>
  <c r="W70" i="14"/>
  <c r="X70" i="14"/>
  <c r="Y70" i="14"/>
  <c r="Z70" i="14"/>
  <c r="W4" i="14" s="1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71" i="14"/>
  <c r="C71" i="14"/>
  <c r="N72" i="14"/>
  <c r="X72" i="14"/>
  <c r="Y72" i="14"/>
  <c r="Z72" i="14"/>
  <c r="AA72" i="14"/>
  <c r="AB72" i="14"/>
  <c r="BC72" i="14" s="1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D73" i="14"/>
  <c r="E73" i="14"/>
  <c r="F73" i="14" s="1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D75" i="14"/>
  <c r="E75" i="14"/>
  <c r="E78" i="14" s="1"/>
  <c r="F75" i="14"/>
  <c r="D77" i="14"/>
  <c r="E77" i="14"/>
  <c r="C78" i="14"/>
  <c r="D78" i="14"/>
  <c r="B79" i="14"/>
  <c r="C79" i="14"/>
  <c r="N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D81" i="14"/>
  <c r="E81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D83" i="14"/>
  <c r="D86" i="14" s="1"/>
  <c r="E83" i="14"/>
  <c r="D85" i="14"/>
  <c r="C86" i="14"/>
  <c r="B87" i="14"/>
  <c r="C87" i="14"/>
  <c r="N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D89" i="14"/>
  <c r="E89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D91" i="14"/>
  <c r="E91" i="14" s="1"/>
  <c r="F91" i="14" s="1"/>
  <c r="D93" i="14"/>
  <c r="C94" i="14"/>
  <c r="D94" i="14"/>
  <c r="E94" i="14"/>
  <c r="B95" i="14"/>
  <c r="C95" i="14"/>
  <c r="N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D97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D99" i="14"/>
  <c r="E99" i="14" s="1"/>
  <c r="F99" i="14"/>
  <c r="C102" i="14"/>
  <c r="D102" i="14"/>
  <c r="E102" i="14"/>
  <c r="B103" i="14"/>
  <c r="C103" i="14"/>
  <c r="BC104" i="14"/>
  <c r="D105" i="14"/>
  <c r="E105" i="14" s="1"/>
  <c r="BC106" i="14"/>
  <c r="D107" i="14"/>
  <c r="E107" i="14"/>
  <c r="F107" i="14" s="1"/>
  <c r="G107" i="14"/>
  <c r="G110" i="14" s="1"/>
  <c r="H107" i="14"/>
  <c r="D109" i="14"/>
  <c r="C110" i="14"/>
  <c r="D110" i="14"/>
  <c r="E110" i="14"/>
  <c r="F110" i="14"/>
  <c r="B111" i="14"/>
  <c r="C111" i="14"/>
  <c r="BC112" i="14"/>
  <c r="D113" i="14"/>
  <c r="E113" i="14" s="1"/>
  <c r="BC114" i="14"/>
  <c r="D115" i="14"/>
  <c r="E115" i="14" s="1"/>
  <c r="F115" i="14"/>
  <c r="G115" i="14"/>
  <c r="G118" i="14" s="1"/>
  <c r="H115" i="14"/>
  <c r="I115" i="14" s="1"/>
  <c r="D117" i="14"/>
  <c r="C118" i="14"/>
  <c r="D118" i="14"/>
  <c r="E118" i="14"/>
  <c r="F118" i="14"/>
  <c r="H118" i="14"/>
  <c r="B119" i="14"/>
  <c r="C119" i="14"/>
  <c r="BC120" i="14"/>
  <c r="D121" i="14"/>
  <c r="E121" i="14"/>
  <c r="E125" i="14" s="1"/>
  <c r="F121" i="14"/>
  <c r="BC122" i="14"/>
  <c r="D123" i="14"/>
  <c r="E123" i="14" s="1"/>
  <c r="D125" i="14"/>
  <c r="C126" i="14"/>
  <c r="D126" i="14"/>
  <c r="B127" i="14"/>
  <c r="C127" i="14"/>
  <c r="BC128" i="14"/>
  <c r="D129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AG130" i="14"/>
  <c r="AH130" i="14"/>
  <c r="AI130" i="14"/>
  <c r="AJ130" i="14"/>
  <c r="AK130" i="14"/>
  <c r="AL130" i="14"/>
  <c r="AM130" i="14"/>
  <c r="AN130" i="14"/>
  <c r="AO130" i="14"/>
  <c r="AP130" i="14"/>
  <c r="AQ130" i="14"/>
  <c r="AR130" i="14"/>
  <c r="AS130" i="14"/>
  <c r="AT130" i="14"/>
  <c r="AU130" i="14"/>
  <c r="AV130" i="14"/>
  <c r="AW130" i="14"/>
  <c r="AX130" i="14"/>
  <c r="AY130" i="14"/>
  <c r="AZ130" i="14"/>
  <c r="BA130" i="14"/>
  <c r="BB130" i="14"/>
  <c r="D131" i="14"/>
  <c r="E131" i="14"/>
  <c r="F131" i="14" s="1"/>
  <c r="C134" i="14"/>
  <c r="D134" i="14"/>
  <c r="E134" i="14"/>
  <c r="T134" i="14"/>
  <c r="U134" i="14"/>
  <c r="V134" i="14"/>
  <c r="W134" i="14"/>
  <c r="X134" i="14"/>
  <c r="Y134" i="14"/>
  <c r="Z134" i="14"/>
  <c r="AA134" i="14"/>
  <c r="AB134" i="14"/>
  <c r="AC134" i="14"/>
  <c r="AD134" i="14"/>
  <c r="W24" i="14" s="1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B135" i="14"/>
  <c r="C135" i="14"/>
  <c r="BC136" i="14"/>
  <c r="D137" i="14"/>
  <c r="E137" i="14"/>
  <c r="BC138" i="14"/>
  <c r="D139" i="14"/>
  <c r="D142" i="14" s="1"/>
  <c r="E139" i="14"/>
  <c r="D141" i="14"/>
  <c r="C142" i="14"/>
  <c r="B143" i="14"/>
  <c r="C143" i="14"/>
  <c r="BC144" i="14"/>
  <c r="D145" i="14"/>
  <c r="E145" i="14"/>
  <c r="BC146" i="14"/>
  <c r="D147" i="14"/>
  <c r="D149" i="14"/>
  <c r="C150" i="14"/>
  <c r="B151" i="14"/>
  <c r="C151" i="14"/>
  <c r="BC152" i="14"/>
  <c r="D153" i="14"/>
  <c r="E153" i="14" s="1"/>
  <c r="E157" i="14" s="1"/>
  <c r="F153" i="14"/>
  <c r="BC154" i="14"/>
  <c r="D155" i="14"/>
  <c r="E155" i="14"/>
  <c r="E158" i="14" s="1"/>
  <c r="F155" i="14"/>
  <c r="D157" i="14"/>
  <c r="C158" i="14"/>
  <c r="D158" i="14"/>
  <c r="B159" i="14"/>
  <c r="C159" i="14"/>
  <c r="BC160" i="14"/>
  <c r="D161" i="14"/>
  <c r="BC162" i="14"/>
  <c r="D163" i="14"/>
  <c r="E163" i="14"/>
  <c r="F163" i="14" s="1"/>
  <c r="G163" i="14" s="1"/>
  <c r="C166" i="14"/>
  <c r="D166" i="14"/>
  <c r="E166" i="14"/>
  <c r="F166" i="14"/>
  <c r="B167" i="14"/>
  <c r="C167" i="14"/>
  <c r="BC168" i="14"/>
  <c r="D169" i="14"/>
  <c r="E169" i="14" s="1"/>
  <c r="E173" i="14" s="1"/>
  <c r="F169" i="14"/>
  <c r="F173" i="14" s="1"/>
  <c r="G169" i="14"/>
  <c r="H169" i="14" s="1"/>
  <c r="H173" i="14" s="1"/>
  <c r="I169" i="14"/>
  <c r="BC170" i="14"/>
  <c r="D171" i="14"/>
  <c r="E171" i="14" s="1"/>
  <c r="F171" i="14"/>
  <c r="D173" i="14"/>
  <c r="G173" i="14"/>
  <c r="C174" i="14"/>
  <c r="D174" i="14"/>
  <c r="E174" i="14"/>
  <c r="B175" i="14"/>
  <c r="C175" i="14"/>
  <c r="BC176" i="14"/>
  <c r="D177" i="14"/>
  <c r="E177" i="14"/>
  <c r="E181" i="14" s="1"/>
  <c r="F177" i="14"/>
  <c r="G177" i="14"/>
  <c r="H177" i="14" s="1"/>
  <c r="H181" i="14" s="1"/>
  <c r="I177" i="14"/>
  <c r="J177" i="14" s="1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AG178" i="14"/>
  <c r="AH178" i="14"/>
  <c r="AI178" i="14"/>
  <c r="AJ178" i="14"/>
  <c r="AK178" i="14"/>
  <c r="AL178" i="14"/>
  <c r="AM178" i="14"/>
  <c r="AN178" i="14"/>
  <c r="AO178" i="14"/>
  <c r="AP178" i="14"/>
  <c r="AQ178" i="14"/>
  <c r="AR178" i="14"/>
  <c r="AS178" i="14"/>
  <c r="AT178" i="14"/>
  <c r="AU178" i="14"/>
  <c r="AV178" i="14"/>
  <c r="AW178" i="14"/>
  <c r="AX178" i="14"/>
  <c r="AY178" i="14"/>
  <c r="AZ178" i="14"/>
  <c r="BA178" i="14"/>
  <c r="BB178" i="14"/>
  <c r="BC178" i="14"/>
  <c r="D181" i="14"/>
  <c r="F181" i="14"/>
  <c r="G181" i="14"/>
  <c r="I181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X182" i="14"/>
  <c r="Y182" i="14"/>
  <c r="Z182" i="14"/>
  <c r="AA182" i="14"/>
  <c r="W17" i="14" s="1"/>
  <c r="AB182" i="14"/>
  <c r="AC182" i="14"/>
  <c r="AD182" i="14"/>
  <c r="AE182" i="14"/>
  <c r="AF182" i="14"/>
  <c r="AG182" i="14"/>
  <c r="AH182" i="14"/>
  <c r="AI182" i="14"/>
  <c r="AJ182" i="14"/>
  <c r="AK182" i="14"/>
  <c r="AL182" i="14"/>
  <c r="AM182" i="14"/>
  <c r="AN182" i="14"/>
  <c r="AO182" i="14"/>
  <c r="AP182" i="14"/>
  <c r="AQ182" i="14"/>
  <c r="AR182" i="14"/>
  <c r="AS182" i="14"/>
  <c r="AT182" i="14"/>
  <c r="AU182" i="14"/>
  <c r="AV182" i="14"/>
  <c r="AW182" i="14"/>
  <c r="AX182" i="14"/>
  <c r="AY182" i="14"/>
  <c r="AZ182" i="14"/>
  <c r="BA182" i="14"/>
  <c r="BB182" i="14"/>
  <c r="B183" i="14"/>
  <c r="C183" i="14"/>
  <c r="BC184" i="14"/>
  <c r="D185" i="14"/>
  <c r="D189" i="14" s="1"/>
  <c r="E185" i="14"/>
  <c r="F185" i="14" s="1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AZ186" i="14"/>
  <c r="BA186" i="14"/>
  <c r="BB186" i="14"/>
  <c r="D187" i="14"/>
  <c r="E187" i="14"/>
  <c r="F187" i="14" s="1"/>
  <c r="G187" i="14" s="1"/>
  <c r="H187" i="14"/>
  <c r="E189" i="14"/>
  <c r="C190" i="14"/>
  <c r="D190" i="14"/>
  <c r="E190" i="14"/>
  <c r="F190" i="14"/>
  <c r="G190" i="14"/>
  <c r="W190" i="14"/>
  <c r="X190" i="14"/>
  <c r="Y190" i="14"/>
  <c r="Z190" i="14"/>
  <c r="AA190" i="14"/>
  <c r="AB190" i="14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AZ190" i="14"/>
  <c r="BA190" i="14"/>
  <c r="BB190" i="14"/>
  <c r="B191" i="14"/>
  <c r="C191" i="14"/>
  <c r="BC192" i="14"/>
  <c r="D193" i="14"/>
  <c r="E193" i="14"/>
  <c r="F193" i="14" s="1"/>
  <c r="X194" i="14"/>
  <c r="Y194" i="14"/>
  <c r="Z194" i="14"/>
  <c r="AA194" i="14"/>
  <c r="AB194" i="14"/>
  <c r="AC194" i="14"/>
  <c r="AD194" i="14"/>
  <c r="AE194" i="14"/>
  <c r="AF194" i="14"/>
  <c r="AG194" i="14"/>
  <c r="AH194" i="14"/>
  <c r="AI194" i="14"/>
  <c r="AJ194" i="14"/>
  <c r="AK194" i="14"/>
  <c r="AL194" i="14"/>
  <c r="AM194" i="14"/>
  <c r="AN194" i="14"/>
  <c r="AO194" i="14"/>
  <c r="AP194" i="14"/>
  <c r="AQ194" i="14"/>
  <c r="AR194" i="14"/>
  <c r="AS194" i="14"/>
  <c r="AT194" i="14"/>
  <c r="AU194" i="14"/>
  <c r="AV194" i="14"/>
  <c r="AW194" i="14"/>
  <c r="AX194" i="14"/>
  <c r="AY194" i="14"/>
  <c r="AZ194" i="14"/>
  <c r="BA194" i="14"/>
  <c r="BB194" i="14"/>
  <c r="D195" i="14"/>
  <c r="D198" i="14" s="1"/>
  <c r="E195" i="14"/>
  <c r="D197" i="14"/>
  <c r="E197" i="14"/>
  <c r="C198" i="14"/>
  <c r="W198" i="14"/>
  <c r="X198" i="14"/>
  <c r="Y198" i="14"/>
  <c r="Z198" i="14"/>
  <c r="AA198" i="14"/>
  <c r="AB198" i="14"/>
  <c r="AC198" i="14"/>
  <c r="AD198" i="14"/>
  <c r="AE198" i="14"/>
  <c r="AF198" i="14"/>
  <c r="AG198" i="14"/>
  <c r="AH198" i="14"/>
  <c r="AI198" i="14"/>
  <c r="AJ198" i="14"/>
  <c r="AK198" i="14"/>
  <c r="AL198" i="14"/>
  <c r="AM198" i="14"/>
  <c r="AN198" i="14"/>
  <c r="AO198" i="14"/>
  <c r="AP198" i="14"/>
  <c r="AQ198" i="14"/>
  <c r="AR198" i="14"/>
  <c r="AS198" i="14"/>
  <c r="AT198" i="14"/>
  <c r="AU198" i="14"/>
  <c r="AV198" i="14"/>
  <c r="AW198" i="14"/>
  <c r="AX198" i="14"/>
  <c r="AY198" i="14"/>
  <c r="AZ198" i="14"/>
  <c r="BA198" i="14"/>
  <c r="BB198" i="14"/>
  <c r="C199" i="14"/>
  <c r="BC200" i="14"/>
  <c r="D201" i="14"/>
  <c r="E201" i="14" s="1"/>
  <c r="F201" i="14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AZ202" i="14"/>
  <c r="BA202" i="14"/>
  <c r="BB202" i="14"/>
  <c r="D203" i="14"/>
  <c r="D206" i="14" s="1"/>
  <c r="E203" i="14"/>
  <c r="D205" i="14"/>
  <c r="E205" i="14"/>
  <c r="C206" i="14"/>
  <c r="W206" i="14"/>
  <c r="X206" i="14"/>
  <c r="Y206" i="14"/>
  <c r="Z206" i="14"/>
  <c r="AA206" i="14"/>
  <c r="AB206" i="14"/>
  <c r="AC206" i="14"/>
  <c r="AD206" i="14"/>
  <c r="AE206" i="14"/>
  <c r="AF206" i="14"/>
  <c r="AG206" i="14"/>
  <c r="AH206" i="14"/>
  <c r="AI206" i="14"/>
  <c r="AJ206" i="14"/>
  <c r="AK206" i="14"/>
  <c r="AL206" i="14"/>
  <c r="AM206" i="14"/>
  <c r="AN206" i="14"/>
  <c r="AO206" i="14"/>
  <c r="AP206" i="14"/>
  <c r="AQ206" i="14"/>
  <c r="AR206" i="14"/>
  <c r="AS206" i="14"/>
  <c r="AT206" i="14"/>
  <c r="AU206" i="14"/>
  <c r="AV206" i="14"/>
  <c r="AW206" i="14"/>
  <c r="AX206" i="14"/>
  <c r="AY206" i="14"/>
  <c r="AZ206" i="14"/>
  <c r="BA206" i="14"/>
  <c r="BB206" i="14"/>
  <c r="B207" i="14"/>
  <c r="C207" i="14"/>
  <c r="BC208" i="14"/>
  <c r="D209" i="14"/>
  <c r="E209" i="14" s="1"/>
  <c r="X210" i="14"/>
  <c r="Y210" i="14"/>
  <c r="Z210" i="14"/>
  <c r="AA210" i="14"/>
  <c r="AB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AZ210" i="14"/>
  <c r="BA210" i="14"/>
  <c r="BB210" i="14"/>
  <c r="D211" i="14"/>
  <c r="D213" i="14"/>
  <c r="C214" i="14"/>
  <c r="W214" i="14"/>
  <c r="X214" i="14"/>
  <c r="Y214" i="14"/>
  <c r="Z214" i="14"/>
  <c r="AA214" i="14"/>
  <c r="AB214" i="14"/>
  <c r="W20" i="14" s="1"/>
  <c r="AC214" i="14"/>
  <c r="AD214" i="14"/>
  <c r="AE214" i="14"/>
  <c r="AF214" i="14"/>
  <c r="AG214" i="14"/>
  <c r="AH214" i="14"/>
  <c r="AI214" i="14"/>
  <c r="AJ214" i="14"/>
  <c r="AK214" i="14"/>
  <c r="AL214" i="14"/>
  <c r="AM214" i="14"/>
  <c r="AN214" i="14"/>
  <c r="AO214" i="14"/>
  <c r="AP214" i="14"/>
  <c r="AQ214" i="14"/>
  <c r="AR214" i="14"/>
  <c r="AS214" i="14"/>
  <c r="AT214" i="14"/>
  <c r="AU214" i="14"/>
  <c r="AV214" i="14"/>
  <c r="AW214" i="14"/>
  <c r="AX214" i="14"/>
  <c r="AY214" i="14"/>
  <c r="AZ214" i="14"/>
  <c r="BA214" i="14"/>
  <c r="BB214" i="14"/>
  <c r="B215" i="14"/>
  <c r="C215" i="14"/>
  <c r="BC216" i="14"/>
  <c r="D217" i="14"/>
  <c r="E217" i="14" s="1"/>
  <c r="F217" i="14"/>
  <c r="X218" i="14"/>
  <c r="Y218" i="14"/>
  <c r="Z218" i="14"/>
  <c r="AA218" i="14"/>
  <c r="AB218" i="14"/>
  <c r="AC218" i="14"/>
  <c r="AD218" i="14"/>
  <c r="AE218" i="14"/>
  <c r="AF218" i="14"/>
  <c r="AG218" i="14"/>
  <c r="AH218" i="14"/>
  <c r="AI218" i="14"/>
  <c r="AJ218" i="14"/>
  <c r="AK218" i="14"/>
  <c r="AL218" i="14"/>
  <c r="AM218" i="14"/>
  <c r="AN218" i="14"/>
  <c r="AO218" i="14"/>
  <c r="AP218" i="14"/>
  <c r="AQ218" i="14"/>
  <c r="AR218" i="14"/>
  <c r="AS218" i="14"/>
  <c r="AT218" i="14"/>
  <c r="AU218" i="14"/>
  <c r="AV218" i="14"/>
  <c r="AW218" i="14"/>
  <c r="AX218" i="14"/>
  <c r="AY218" i="14"/>
  <c r="AZ218" i="14"/>
  <c r="BA218" i="14"/>
  <c r="BB218" i="14"/>
  <c r="D219" i="14"/>
  <c r="E219" i="14"/>
  <c r="E222" i="14" s="1"/>
  <c r="F219" i="14"/>
  <c r="F222" i="14" s="1"/>
  <c r="G219" i="14"/>
  <c r="H219" i="14"/>
  <c r="D221" i="14"/>
  <c r="E221" i="14"/>
  <c r="C222" i="14"/>
  <c r="D222" i="14"/>
  <c r="G222" i="14"/>
  <c r="W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AZ222" i="14"/>
  <c r="BA222" i="14"/>
  <c r="BB222" i="14"/>
  <c r="C223" i="14"/>
  <c r="BC224" i="14"/>
  <c r="D225" i="14"/>
  <c r="E225" i="14" s="1"/>
  <c r="E229" i="14" s="1"/>
  <c r="F225" i="14"/>
  <c r="X226" i="14"/>
  <c r="Y226" i="14"/>
  <c r="Z226" i="14"/>
  <c r="AA226" i="14"/>
  <c r="AB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AZ226" i="14"/>
  <c r="BA226" i="14"/>
  <c r="BB226" i="14"/>
  <c r="D227" i="14"/>
  <c r="E227" i="14"/>
  <c r="E230" i="14" s="1"/>
  <c r="F227" i="14"/>
  <c r="F230" i="14" s="1"/>
  <c r="G227" i="14"/>
  <c r="D229" i="14"/>
  <c r="C230" i="14"/>
  <c r="D230" i="14"/>
  <c r="W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AZ230" i="14"/>
  <c r="BA230" i="14"/>
  <c r="BB230" i="14"/>
  <c r="B231" i="14"/>
  <c r="C231" i="14"/>
  <c r="BC232" i="14"/>
  <c r="D233" i="14"/>
  <c r="E233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AZ234" i="14"/>
  <c r="BA234" i="14"/>
  <c r="BB234" i="14"/>
  <c r="D235" i="14"/>
  <c r="D237" i="14"/>
  <c r="C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AG238" i="14"/>
  <c r="V41" i="14" s="1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AZ238" i="14"/>
  <c r="BA238" i="14"/>
  <c r="BB238" i="14"/>
  <c r="B239" i="14"/>
  <c r="C239" i="14"/>
  <c r="BC240" i="14"/>
  <c r="D241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AZ242" i="14"/>
  <c r="BA242" i="14"/>
  <c r="BB242" i="14"/>
  <c r="D243" i="14"/>
  <c r="C246" i="14"/>
  <c r="R246" i="14"/>
  <c r="S246" i="14"/>
  <c r="T246" i="14"/>
  <c r="U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AG246" i="14"/>
  <c r="V42" i="14" s="1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AZ246" i="14"/>
  <c r="BA246" i="14"/>
  <c r="BB246" i="14"/>
  <c r="A247" i="14"/>
  <c r="B247" i="14"/>
  <c r="C247" i="14"/>
  <c r="BC248" i="14"/>
  <c r="D249" i="14"/>
  <c r="E249" i="14"/>
  <c r="E253" i="14" s="1"/>
  <c r="F249" i="14"/>
  <c r="F253" i="14" s="1"/>
  <c r="S250" i="14"/>
  <c r="T250" i="14"/>
  <c r="U250" i="14"/>
  <c r="V250" i="14"/>
  <c r="W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AP250" i="14"/>
  <c r="AQ250" i="14"/>
  <c r="AR250" i="14"/>
  <c r="AS250" i="14"/>
  <c r="AT250" i="14"/>
  <c r="AU250" i="14"/>
  <c r="AV250" i="14"/>
  <c r="AW250" i="14"/>
  <c r="AX250" i="14"/>
  <c r="AY250" i="14"/>
  <c r="AZ250" i="14"/>
  <c r="BA250" i="14"/>
  <c r="BB250" i="14"/>
  <c r="D251" i="14"/>
  <c r="E251" i="14" s="1"/>
  <c r="E254" i="14" s="1"/>
  <c r="D253" i="14"/>
  <c r="C254" i="14"/>
  <c r="D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Z254" i="14"/>
  <c r="BA254" i="14"/>
  <c r="BB254" i="14"/>
  <c r="B255" i="14"/>
  <c r="C255" i="14"/>
  <c r="N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D257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D259" i="14"/>
  <c r="D262" i="14" s="1"/>
  <c r="E259" i="14"/>
  <c r="C262" i="14"/>
  <c r="B263" i="14"/>
  <c r="C263" i="14"/>
  <c r="N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D265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D267" i="14"/>
  <c r="E267" i="14" s="1"/>
  <c r="F267" i="14"/>
  <c r="C270" i="14"/>
  <c r="E270" i="14"/>
  <c r="B271" i="14"/>
  <c r="C271" i="14"/>
  <c r="N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BC272" i="14"/>
  <c r="D273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D275" i="14"/>
  <c r="D278" i="14" s="1"/>
  <c r="C278" i="14"/>
  <c r="A279" i="14"/>
  <c r="B279" i="14"/>
  <c r="C279" i="14"/>
  <c r="N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BC280" i="14" s="1"/>
  <c r="AI280" i="14"/>
  <c r="AJ280" i="14"/>
  <c r="AK280" i="14"/>
  <c r="AL280" i="14"/>
  <c r="AM280" i="14"/>
  <c r="AN280" i="14"/>
  <c r="AO280" i="14"/>
  <c r="D281" i="14"/>
  <c r="E281" i="14" s="1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D283" i="14"/>
  <c r="D286" i="14" s="1"/>
  <c r="E283" i="14"/>
  <c r="D285" i="14"/>
  <c r="C286" i="14"/>
  <c r="A287" i="14"/>
  <c r="B287" i="14"/>
  <c r="C287" i="14"/>
  <c r="N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D289" i="14"/>
  <c r="E289" i="14"/>
  <c r="F289" i="14" s="1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D291" i="14"/>
  <c r="E291" i="14"/>
  <c r="E294" i="14" s="1"/>
  <c r="F291" i="14"/>
  <c r="D293" i="14"/>
  <c r="E293" i="14"/>
  <c r="C294" i="14"/>
  <c r="D294" i="14"/>
  <c r="A295" i="14"/>
  <c r="A303" i="14" s="1"/>
  <c r="B295" i="14"/>
  <c r="C295" i="14"/>
  <c r="N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D297" i="14"/>
  <c r="E297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 s="1"/>
  <c r="D301" i="14"/>
  <c r="C302" i="14"/>
  <c r="D302" i="14"/>
  <c r="E302" i="14"/>
  <c r="F302" i="14"/>
  <c r="G302" i="14"/>
  <c r="H302" i="14"/>
  <c r="B303" i="14"/>
  <c r="C303" i="14"/>
  <c r="N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D305" i="14"/>
  <c r="D309" i="14" s="1"/>
  <c r="E305" i="14"/>
  <c r="F305" i="14" s="1"/>
  <c r="G305" i="14" s="1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D307" i="14"/>
  <c r="D310" i="14" s="1"/>
  <c r="E307" i="14"/>
  <c r="C310" i="14"/>
  <c r="A311" i="14"/>
  <c r="B311" i="14"/>
  <c r="C311" i="14"/>
  <c r="N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D313" i="14"/>
  <c r="D317" i="14" s="1"/>
  <c r="E313" i="14"/>
  <c r="X314" i="14"/>
  <c r="Y314" i="14"/>
  <c r="BC314" i="14" s="1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D315" i="14"/>
  <c r="E315" i="14"/>
  <c r="C318" i="14"/>
  <c r="D318" i="14"/>
  <c r="B319" i="14"/>
  <c r="C319" i="14"/>
  <c r="BC320" i="14"/>
  <c r="BC322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Z326" i="14"/>
  <c r="BA326" i="14"/>
  <c r="BB326" i="14"/>
  <c r="B327" i="14"/>
  <c r="C327" i="14"/>
  <c r="N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BC328" i="14"/>
  <c r="D329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C334" i="14"/>
  <c r="A335" i="14"/>
  <c r="A343" i="14" s="1"/>
  <c r="A351" i="14" s="1"/>
  <c r="A359" i="14" s="1"/>
  <c r="A367" i="14" s="1"/>
  <c r="B335" i="14"/>
  <c r="C335" i="14"/>
  <c r="N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D337" i="14"/>
  <c r="E337" i="14"/>
  <c r="X338" i="14"/>
  <c r="Y338" i="14"/>
  <c r="Z338" i="14"/>
  <c r="AA338" i="14"/>
  <c r="BC338" i="14" s="1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D339" i="14"/>
  <c r="E339" i="14" s="1"/>
  <c r="F339" i="14" s="1"/>
  <c r="F342" i="14" s="1"/>
  <c r="G339" i="14"/>
  <c r="H339" i="14" s="1"/>
  <c r="I339" i="14" s="1"/>
  <c r="D341" i="14"/>
  <c r="C342" i="14"/>
  <c r="D342" i="14"/>
  <c r="E342" i="14"/>
  <c r="H342" i="14"/>
  <c r="B343" i="14"/>
  <c r="C343" i="14"/>
  <c r="N344" i="14"/>
  <c r="X344" i="14"/>
  <c r="Y344" i="14"/>
  <c r="Z344" i="14"/>
  <c r="AA344" i="14"/>
  <c r="AB344" i="14"/>
  <c r="AC344" i="14"/>
  <c r="BC344" i="14" s="1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D345" i="14"/>
  <c r="E345" i="14"/>
  <c r="F345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D347" i="14"/>
  <c r="D350" i="14" s="1"/>
  <c r="D349" i="14"/>
  <c r="E349" i="14"/>
  <c r="C350" i="14"/>
  <c r="B351" i="14"/>
  <c r="C351" i="14"/>
  <c r="N352" i="14"/>
  <c r="X352" i="14"/>
  <c r="Y352" i="14"/>
  <c r="Z352" i="14"/>
  <c r="AA352" i="14"/>
  <c r="BC352" i="14" s="1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D353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D355" i="14"/>
  <c r="E355" i="14"/>
  <c r="C358" i="14"/>
  <c r="D358" i="14"/>
  <c r="B359" i="14"/>
  <c r="C359" i="14"/>
  <c r="N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D361" i="14"/>
  <c r="E361" i="14"/>
  <c r="F361" i="14" s="1"/>
  <c r="G361" i="14" s="1"/>
  <c r="H361" i="14" s="1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D363" i="14"/>
  <c r="D365" i="14"/>
  <c r="F365" i="14"/>
  <c r="C366" i="14"/>
  <c r="B367" i="14"/>
  <c r="C367" i="14"/>
  <c r="N368" i="14"/>
  <c r="X368" i="14"/>
  <c r="Y368" i="14"/>
  <c r="Z368" i="14"/>
  <c r="AA368" i="14"/>
  <c r="BC368" i="14" s="1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D369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D371" i="14"/>
  <c r="E371" i="14" s="1"/>
  <c r="C374" i="14"/>
  <c r="A375" i="14"/>
  <c r="A383" i="14" s="1"/>
  <c r="B375" i="14"/>
  <c r="C375" i="14"/>
  <c r="N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D377" i="14"/>
  <c r="E377" i="14"/>
  <c r="X378" i="14"/>
  <c r="Y378" i="14"/>
  <c r="Z378" i="14"/>
  <c r="AA378" i="14"/>
  <c r="AB378" i="14"/>
  <c r="AC378" i="14"/>
  <c r="BC378" i="14" s="1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D379" i="14"/>
  <c r="E379" i="14" s="1"/>
  <c r="F379" i="14"/>
  <c r="F382" i="14" s="1"/>
  <c r="G379" i="14"/>
  <c r="H379" i="14" s="1"/>
  <c r="I379" i="14" s="1"/>
  <c r="D381" i="14"/>
  <c r="C382" i="14"/>
  <c r="D382" i="14"/>
  <c r="E382" i="14"/>
  <c r="B383" i="14"/>
  <c r="C383" i="14"/>
  <c r="N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BC384" i="14"/>
  <c r="D385" i="14"/>
  <c r="E385" i="14"/>
  <c r="F385" i="14" s="1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D387" i="14"/>
  <c r="D390" i="14" s="1"/>
  <c r="D389" i="14"/>
  <c r="E389" i="14"/>
  <c r="C390" i="14"/>
  <c r="A391" i="14"/>
  <c r="A319" i="14" s="1"/>
  <c r="B391" i="14"/>
  <c r="C391" i="14"/>
  <c r="BC392" i="14"/>
  <c r="D393" i="14"/>
  <c r="D397" i="14" s="1"/>
  <c r="X394" i="14"/>
  <c r="Y394" i="14"/>
  <c r="Z394" i="14"/>
  <c r="AA394" i="14"/>
  <c r="AB394" i="14"/>
  <c r="AC394" i="14"/>
  <c r="AD394" i="14"/>
  <c r="AE394" i="14"/>
  <c r="AF394" i="14"/>
  <c r="AG394" i="14"/>
  <c r="AH394" i="14"/>
  <c r="AI394" i="14"/>
  <c r="AJ394" i="14"/>
  <c r="AK394" i="14"/>
  <c r="AL394" i="14"/>
  <c r="AM394" i="14"/>
  <c r="AN394" i="14"/>
  <c r="AO394" i="14"/>
  <c r="AP394" i="14"/>
  <c r="AQ394" i="14"/>
  <c r="AR394" i="14"/>
  <c r="AS394" i="14"/>
  <c r="AT394" i="14"/>
  <c r="AU394" i="14"/>
  <c r="AV394" i="14"/>
  <c r="AW394" i="14"/>
  <c r="AX394" i="14"/>
  <c r="AY394" i="14"/>
  <c r="AZ394" i="14"/>
  <c r="BA394" i="14"/>
  <c r="BB394" i="14"/>
  <c r="D395" i="14"/>
  <c r="E395" i="14"/>
  <c r="E398" i="14" s="1"/>
  <c r="F395" i="14"/>
  <c r="G395" i="14" s="1"/>
  <c r="H395" i="14" s="1"/>
  <c r="C398" i="14"/>
  <c r="D398" i="14"/>
  <c r="F398" i="14"/>
  <c r="W398" i="14"/>
  <c r="X398" i="14"/>
  <c r="Y398" i="14"/>
  <c r="Z398" i="14"/>
  <c r="AA398" i="14"/>
  <c r="AB398" i="14"/>
  <c r="AC398" i="14"/>
  <c r="AD398" i="14"/>
  <c r="AE398" i="14"/>
  <c r="AF398" i="14"/>
  <c r="AG398" i="14"/>
  <c r="AH398" i="14"/>
  <c r="V44" i="14" s="1"/>
  <c r="AI398" i="14"/>
  <c r="AJ398" i="14"/>
  <c r="AK398" i="14"/>
  <c r="AL398" i="14"/>
  <c r="AM398" i="14"/>
  <c r="AN398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Z398" i="14"/>
  <c r="BA398" i="14"/>
  <c r="BB398" i="14"/>
  <c r="B399" i="14"/>
  <c r="C399" i="14"/>
  <c r="N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D401" i="14"/>
  <c r="D405" i="14" s="1"/>
  <c r="E401" i="14"/>
  <c r="X402" i="14"/>
  <c r="Y402" i="14"/>
  <c r="Z402" i="14"/>
  <c r="AA402" i="14"/>
  <c r="BC402" i="14" s="1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D403" i="14"/>
  <c r="E403" i="14" s="1"/>
  <c r="E406" i="14" s="1"/>
  <c r="F403" i="14"/>
  <c r="F406" i="14" s="1"/>
  <c r="C406" i="14"/>
  <c r="D406" i="14"/>
  <c r="B407" i="14"/>
  <c r="C407" i="14"/>
  <c r="N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BC408" i="14"/>
  <c r="D409" i="14"/>
  <c r="E409" i="14"/>
  <c r="F409" i="14" s="1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D411" i="14"/>
  <c r="D414" i="14" s="1"/>
  <c r="E411" i="14"/>
  <c r="F411" i="14" s="1"/>
  <c r="G411" i="14"/>
  <c r="G414" i="14" s="1"/>
  <c r="D413" i="14"/>
  <c r="E413" i="14"/>
  <c r="C414" i="14"/>
  <c r="F414" i="14"/>
  <c r="B415" i="14"/>
  <c r="C415" i="14"/>
  <c r="N416" i="14"/>
  <c r="X416" i="14"/>
  <c r="Y416" i="14"/>
  <c r="Z416" i="14"/>
  <c r="AA416" i="14"/>
  <c r="AB416" i="14"/>
  <c r="AC416" i="14"/>
  <c r="BC416" i="14" s="1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D417" i="14"/>
  <c r="X418" i="14"/>
  <c r="BC418" i="14" s="1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D419" i="14"/>
  <c r="E419" i="14"/>
  <c r="E422" i="14" s="1"/>
  <c r="C422" i="14"/>
  <c r="D422" i="14"/>
  <c r="B423" i="14"/>
  <c r="C423" i="14"/>
  <c r="N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D425" i="14"/>
  <c r="D429" i="14" s="1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D427" i="14"/>
  <c r="D430" i="14" s="1"/>
  <c r="E427" i="14"/>
  <c r="F427" i="14"/>
  <c r="F430" i="14" s="1"/>
  <c r="G427" i="14"/>
  <c r="H427" i="14" s="1"/>
  <c r="H430" i="14" s="1"/>
  <c r="I427" i="14"/>
  <c r="I430" i="14" s="1"/>
  <c r="C430" i="14"/>
  <c r="E430" i="14"/>
  <c r="G430" i="14"/>
  <c r="A431" i="14"/>
  <c r="A439" i="14" s="1"/>
  <c r="A447" i="14" s="1"/>
  <c r="A455" i="14" s="1"/>
  <c r="A399" i="14" s="1"/>
  <c r="A407" i="14" s="1"/>
  <c r="A415" i="14" s="1"/>
  <c r="A423" i="14" s="1"/>
  <c r="B431" i="14"/>
  <c r="C431" i="14"/>
  <c r="AG432" i="14"/>
  <c r="BC432" i="14"/>
  <c r="D433" i="14"/>
  <c r="E433" i="14"/>
  <c r="E437" i="14" s="1"/>
  <c r="BC434" i="14"/>
  <c r="D435" i="14"/>
  <c r="E435" i="14" s="1"/>
  <c r="F435" i="14" s="1"/>
  <c r="D437" i="14"/>
  <c r="C438" i="14"/>
  <c r="E438" i="14"/>
  <c r="B439" i="14"/>
  <c r="C439" i="14"/>
  <c r="AG440" i="14"/>
  <c r="BC440" i="14"/>
  <c r="D441" i="14"/>
  <c r="E441" i="14" s="1"/>
  <c r="BC442" i="14"/>
  <c r="D443" i="14"/>
  <c r="E443" i="14" s="1"/>
  <c r="C446" i="14"/>
  <c r="B447" i="14"/>
  <c r="C447" i="14"/>
  <c r="AG448" i="14"/>
  <c r="BC448" i="14" s="1"/>
  <c r="D449" i="14"/>
  <c r="D453" i="14" s="1"/>
  <c r="BC450" i="14"/>
  <c r="D451" i="14"/>
  <c r="D454" i="14" s="1"/>
  <c r="E451" i="14"/>
  <c r="C454" i="14"/>
  <c r="B455" i="14"/>
  <c r="C455" i="14"/>
  <c r="AG456" i="14"/>
  <c r="BC456" i="14" s="1"/>
  <c r="D457" i="14"/>
  <c r="D461" i="14" s="1"/>
  <c r="E457" i="14"/>
  <c r="F457" i="14"/>
  <c r="G457" i="14" s="1"/>
  <c r="BC458" i="14"/>
  <c r="D459" i="14"/>
  <c r="E459" i="14"/>
  <c r="E462" i="14" s="1"/>
  <c r="E461" i="14"/>
  <c r="F461" i="14"/>
  <c r="C462" i="14"/>
  <c r="D462" i="14"/>
  <c r="A463" i="14"/>
  <c r="B463" i="14"/>
  <c r="C463" i="14"/>
  <c r="BC464" i="14"/>
  <c r="D465" i="14"/>
  <c r="D469" i="14" s="1"/>
  <c r="E465" i="14"/>
  <c r="F465" i="14" s="1"/>
  <c r="G465" i="14" s="1"/>
  <c r="BC466" i="14"/>
  <c r="D467" i="14"/>
  <c r="E467" i="14"/>
  <c r="E470" i="14" s="1"/>
  <c r="F467" i="14"/>
  <c r="F470" i="14" s="1"/>
  <c r="F469" i="14"/>
  <c r="C470" i="14"/>
  <c r="D470" i="14"/>
  <c r="A3" i="10"/>
  <c r="I5" i="10"/>
  <c r="A8" i="10"/>
  <c r="B8" i="10"/>
  <c r="D8" i="10"/>
  <c r="G8" i="10"/>
  <c r="G9" i="10"/>
  <c r="A12" i="10"/>
  <c r="B12" i="10"/>
  <c r="C12" i="10"/>
  <c r="D12" i="10"/>
  <c r="E12" i="10"/>
  <c r="F12" i="10"/>
  <c r="A13" i="10"/>
  <c r="B13" i="10"/>
  <c r="D13" i="10"/>
  <c r="E13" i="10"/>
  <c r="F13" i="10"/>
  <c r="A14" i="10"/>
  <c r="A27" i="10" s="1"/>
  <c r="B14" i="10"/>
  <c r="C14" i="10"/>
  <c r="D14" i="10"/>
  <c r="G14" i="10"/>
  <c r="A15" i="10"/>
  <c r="B15" i="10"/>
  <c r="C15" i="10"/>
  <c r="D15" i="10"/>
  <c r="F15" i="10"/>
  <c r="A16" i="10"/>
  <c r="B16" i="10"/>
  <c r="C16" i="10"/>
  <c r="D16" i="10"/>
  <c r="G16" i="10"/>
  <c r="A17" i="10"/>
  <c r="B17" i="10"/>
  <c r="D17" i="10"/>
  <c r="E17" i="10"/>
  <c r="F17" i="10"/>
  <c r="A18" i="10"/>
  <c r="B18" i="10"/>
  <c r="D18" i="10"/>
  <c r="G18" i="10"/>
  <c r="A22" i="10"/>
  <c r="B22" i="10"/>
  <c r="C22" i="10"/>
  <c r="D22" i="10"/>
  <c r="G22" i="10"/>
  <c r="A25" i="10"/>
  <c r="B25" i="10"/>
  <c r="C25" i="10"/>
  <c r="D25" i="10"/>
  <c r="A3" i="4"/>
  <c r="H5" i="4"/>
  <c r="C9" i="4"/>
  <c r="D9" i="4"/>
  <c r="F16" i="10" s="1"/>
  <c r="E9" i="4"/>
  <c r="E16" i="10" s="1"/>
  <c r="F9" i="4"/>
  <c r="H9" i="4"/>
  <c r="H16" i="11" s="1"/>
  <c r="A10" i="4"/>
  <c r="F10" i="4"/>
  <c r="C14" i="4"/>
  <c r="C13" i="11" s="1"/>
  <c r="D14" i="4"/>
  <c r="E14" i="4"/>
  <c r="E13" i="11" s="1"/>
  <c r="F14" i="4"/>
  <c r="F17" i="4" s="1"/>
  <c r="C15" i="4"/>
  <c r="D15" i="4"/>
  <c r="F14" i="10" s="1"/>
  <c r="E15" i="4"/>
  <c r="E14" i="10" s="1"/>
  <c r="F15" i="4"/>
  <c r="H15" i="4"/>
  <c r="C16" i="4"/>
  <c r="C17" i="10" s="1"/>
  <c r="D16" i="4"/>
  <c r="E16" i="4"/>
  <c r="F16" i="4"/>
  <c r="F12" i="11" s="1"/>
  <c r="A17" i="4"/>
  <c r="C21" i="4"/>
  <c r="C18" i="10" s="1"/>
  <c r="D21" i="4"/>
  <c r="D14" i="11" s="1"/>
  <c r="E21" i="4"/>
  <c r="E14" i="11" s="1"/>
  <c r="F21" i="4"/>
  <c r="C22" i="4"/>
  <c r="D22" i="4"/>
  <c r="E22" i="4"/>
  <c r="F22" i="4"/>
  <c r="G12" i="10" s="1"/>
  <c r="C23" i="4"/>
  <c r="C8" i="10" s="1"/>
  <c r="D23" i="4"/>
  <c r="E23" i="4"/>
  <c r="E8" i="10" s="1"/>
  <c r="F23" i="4"/>
  <c r="H23" i="4"/>
  <c r="H20" i="11" s="1"/>
  <c r="C24" i="4"/>
  <c r="C8" i="11" s="1"/>
  <c r="D24" i="4"/>
  <c r="E24" i="4"/>
  <c r="E8" i="11" s="1"/>
  <c r="F24" i="4"/>
  <c r="C25" i="4"/>
  <c r="C22" i="11" s="1"/>
  <c r="D25" i="4"/>
  <c r="F22" i="10" s="1"/>
  <c r="E25" i="4"/>
  <c r="E22" i="10" s="1"/>
  <c r="F25" i="4"/>
  <c r="C26" i="4"/>
  <c r="D26" i="4"/>
  <c r="F25" i="10" s="1"/>
  <c r="E26" i="4"/>
  <c r="E25" i="10" s="1"/>
  <c r="F26" i="4"/>
  <c r="F24" i="11" s="1"/>
  <c r="G26" i="4"/>
  <c r="H25" i="10" s="1"/>
  <c r="H26" i="4"/>
  <c r="I25" i="10" s="1"/>
  <c r="A27" i="4"/>
  <c r="F27" i="4"/>
  <c r="F34" i="4" s="1"/>
  <c r="A32" i="4"/>
  <c r="F32" i="4"/>
  <c r="G32" i="4"/>
  <c r="H32" i="4"/>
  <c r="A34" i="4"/>
  <c r="A28" i="11" s="1"/>
  <c r="A3" i="11"/>
  <c r="I5" i="11"/>
  <c r="A8" i="11"/>
  <c r="B8" i="11"/>
  <c r="D8" i="11"/>
  <c r="A10" i="11"/>
  <c r="B10" i="11"/>
  <c r="C10" i="11"/>
  <c r="D10" i="11"/>
  <c r="E10" i="11"/>
  <c r="I10" i="11"/>
  <c r="A12" i="11"/>
  <c r="B12" i="11"/>
  <c r="C12" i="11"/>
  <c r="D12" i="11"/>
  <c r="E12" i="11"/>
  <c r="I12" i="11"/>
  <c r="A13" i="11"/>
  <c r="B13" i="11"/>
  <c r="D13" i="11"/>
  <c r="I13" i="11"/>
  <c r="A14" i="11"/>
  <c r="B14" i="11"/>
  <c r="C14" i="11"/>
  <c r="F14" i="11"/>
  <c r="I14" i="11"/>
  <c r="A16" i="11"/>
  <c r="B16" i="11"/>
  <c r="C16" i="11"/>
  <c r="D16" i="11"/>
  <c r="E16" i="11"/>
  <c r="F16" i="11"/>
  <c r="I16" i="11"/>
  <c r="A18" i="11"/>
  <c r="B18" i="11"/>
  <c r="C18" i="11"/>
  <c r="D18" i="11"/>
  <c r="F18" i="11"/>
  <c r="I18" i="11"/>
  <c r="A20" i="11"/>
  <c r="B20" i="11"/>
  <c r="C20" i="11"/>
  <c r="E20" i="11"/>
  <c r="F20" i="11"/>
  <c r="I20" i="11"/>
  <c r="A22" i="11"/>
  <c r="B22" i="11"/>
  <c r="D22" i="11"/>
  <c r="E22" i="11"/>
  <c r="F22" i="11"/>
  <c r="I22" i="11"/>
  <c r="A24" i="11"/>
  <c r="B24" i="11"/>
  <c r="C24" i="11"/>
  <c r="D24" i="11"/>
  <c r="E24" i="11"/>
  <c r="H24" i="11"/>
  <c r="I24" i="11"/>
  <c r="G29" i="10" l="1"/>
  <c r="F28" i="11"/>
  <c r="F8" i="11"/>
  <c r="G15" i="10"/>
  <c r="G19" i="10" s="1"/>
  <c r="G27" i="10" s="1"/>
  <c r="G30" i="10" s="1"/>
  <c r="H18" i="11"/>
  <c r="I14" i="10"/>
  <c r="G469" i="14"/>
  <c r="H465" i="14"/>
  <c r="D446" i="14"/>
  <c r="F438" i="14"/>
  <c r="G435" i="14"/>
  <c r="H457" i="14"/>
  <c r="G461" i="14"/>
  <c r="A27" i="11"/>
  <c r="A29" i="11" s="1"/>
  <c r="F441" i="14"/>
  <c r="E445" i="14"/>
  <c r="G385" i="14"/>
  <c r="F389" i="14"/>
  <c r="I361" i="14"/>
  <c r="H365" i="14"/>
  <c r="F443" i="14"/>
  <c r="E446" i="14"/>
  <c r="F371" i="14"/>
  <c r="E374" i="14"/>
  <c r="G13" i="10"/>
  <c r="F13" i="11"/>
  <c r="G409" i="14"/>
  <c r="F413" i="14"/>
  <c r="H10" i="4"/>
  <c r="I16" i="10"/>
  <c r="F8" i="10"/>
  <c r="D20" i="11"/>
  <c r="F451" i="14"/>
  <c r="E454" i="14"/>
  <c r="F401" i="14"/>
  <c r="E405" i="14"/>
  <c r="H305" i="14"/>
  <c r="G309" i="14"/>
  <c r="E265" i="14"/>
  <c r="D269" i="14"/>
  <c r="E235" i="14"/>
  <c r="D238" i="14"/>
  <c r="I8" i="10"/>
  <c r="I9" i="10" s="1"/>
  <c r="E469" i="14"/>
  <c r="BC426" i="14"/>
  <c r="BC410" i="14"/>
  <c r="F377" i="14"/>
  <c r="E381" i="14"/>
  <c r="F309" i="14"/>
  <c r="E18" i="11"/>
  <c r="F18" i="10"/>
  <c r="G17" i="10"/>
  <c r="C13" i="10"/>
  <c r="G467" i="14"/>
  <c r="D438" i="14"/>
  <c r="J427" i="14"/>
  <c r="E425" i="14"/>
  <c r="G403" i="14"/>
  <c r="E387" i="14"/>
  <c r="BC386" i="14"/>
  <c r="D374" i="14"/>
  <c r="BC370" i="14"/>
  <c r="G365" i="14"/>
  <c r="D366" i="14"/>
  <c r="E363" i="14"/>
  <c r="BC336" i="14"/>
  <c r="E331" i="14"/>
  <c r="D334" i="14"/>
  <c r="E309" i="14"/>
  <c r="G267" i="14"/>
  <c r="F270" i="14"/>
  <c r="D245" i="14"/>
  <c r="E241" i="14"/>
  <c r="E18" i="10"/>
  <c r="G345" i="14"/>
  <c r="F349" i="14"/>
  <c r="BC400" i="14"/>
  <c r="E369" i="14"/>
  <c r="D373" i="14"/>
  <c r="BC304" i="14"/>
  <c r="G24" i="11"/>
  <c r="F459" i="14"/>
  <c r="E417" i="14"/>
  <c r="D421" i="14"/>
  <c r="E414" i="14"/>
  <c r="BC376" i="14"/>
  <c r="E358" i="14"/>
  <c r="F355" i="14"/>
  <c r="E347" i="14"/>
  <c r="E126" i="14"/>
  <c r="F123" i="14"/>
  <c r="H398" i="14"/>
  <c r="I395" i="14"/>
  <c r="I382" i="14"/>
  <c r="J379" i="14"/>
  <c r="G25" i="10"/>
  <c r="E301" i="14"/>
  <c r="F297" i="14"/>
  <c r="F10" i="11"/>
  <c r="E15" i="10"/>
  <c r="E449" i="14"/>
  <c r="D445" i="14"/>
  <c r="BC424" i="14"/>
  <c r="H382" i="14"/>
  <c r="BC290" i="14"/>
  <c r="G230" i="14"/>
  <c r="H227" i="14"/>
  <c r="G201" i="14"/>
  <c r="F205" i="14"/>
  <c r="F419" i="14"/>
  <c r="H411" i="14"/>
  <c r="G398" i="14"/>
  <c r="G382" i="14"/>
  <c r="E365" i="14"/>
  <c r="BC360" i="14"/>
  <c r="BC312" i="14"/>
  <c r="BC306" i="14"/>
  <c r="F433" i="14"/>
  <c r="E393" i="14"/>
  <c r="E353" i="14"/>
  <c r="D357" i="14"/>
  <c r="I342" i="14"/>
  <c r="J339" i="14"/>
  <c r="E341" i="14"/>
  <c r="F337" i="14"/>
  <c r="E318" i="14"/>
  <c r="F315" i="14"/>
  <c r="E317" i="14"/>
  <c r="F313" i="14"/>
  <c r="BC266" i="14"/>
  <c r="G342" i="14"/>
  <c r="E310" i="14"/>
  <c r="F307" i="14"/>
  <c r="E262" i="14"/>
  <c r="F259" i="14"/>
  <c r="BC258" i="14"/>
  <c r="G155" i="14"/>
  <c r="F158" i="14"/>
  <c r="BC362" i="14"/>
  <c r="BC354" i="14"/>
  <c r="BC346" i="14"/>
  <c r="D333" i="14"/>
  <c r="E329" i="14"/>
  <c r="BC264" i="14"/>
  <c r="BC256" i="14"/>
  <c r="G225" i="14"/>
  <c r="F229" i="14"/>
  <c r="J299" i="14"/>
  <c r="I302" i="14"/>
  <c r="E257" i="14"/>
  <c r="D261" i="14"/>
  <c r="E243" i="14"/>
  <c r="D246" i="14"/>
  <c r="I219" i="14"/>
  <c r="H222" i="14"/>
  <c r="E211" i="14"/>
  <c r="D214" i="14"/>
  <c r="F203" i="14"/>
  <c r="E206" i="14"/>
  <c r="J169" i="14"/>
  <c r="I173" i="14"/>
  <c r="G289" i="14"/>
  <c r="F293" i="14"/>
  <c r="F294" i="14"/>
  <c r="G291" i="14"/>
  <c r="E286" i="14"/>
  <c r="F283" i="14"/>
  <c r="F281" i="14"/>
  <c r="E285" i="14"/>
  <c r="F139" i="14"/>
  <c r="E142" i="14"/>
  <c r="E161" i="14"/>
  <c r="D165" i="14"/>
  <c r="BC288" i="14"/>
  <c r="E273" i="14"/>
  <c r="D277" i="14"/>
  <c r="D270" i="14"/>
  <c r="G171" i="14"/>
  <c r="F174" i="14"/>
  <c r="G121" i="14"/>
  <c r="F125" i="14"/>
  <c r="F83" i="14"/>
  <c r="E86" i="14"/>
  <c r="E275" i="14"/>
  <c r="BC274" i="14"/>
  <c r="F251" i="14"/>
  <c r="G249" i="14"/>
  <c r="E149" i="14"/>
  <c r="F145" i="14"/>
  <c r="U31" i="14"/>
  <c r="V31" i="14"/>
  <c r="BC282" i="14"/>
  <c r="F195" i="14"/>
  <c r="E198" i="14"/>
  <c r="G185" i="14"/>
  <c r="F189" i="14"/>
  <c r="E141" i="14"/>
  <c r="F137" i="14"/>
  <c r="G131" i="14"/>
  <c r="F134" i="14"/>
  <c r="BC296" i="14"/>
  <c r="F209" i="14"/>
  <c r="E213" i="14"/>
  <c r="J181" i="14"/>
  <c r="K177" i="14"/>
  <c r="G99" i="14"/>
  <c r="F102" i="14"/>
  <c r="E67" i="14"/>
  <c r="D70" i="14"/>
  <c r="G193" i="14"/>
  <c r="F197" i="14"/>
  <c r="A44" i="14"/>
  <c r="A31" i="14" s="1"/>
  <c r="A17" i="1"/>
  <c r="A18" i="1" s="1"/>
  <c r="A19" i="1" s="1"/>
  <c r="A20" i="1" s="1"/>
  <c r="H190" i="14"/>
  <c r="I187" i="14"/>
  <c r="H163" i="14"/>
  <c r="G166" i="14"/>
  <c r="H110" i="14"/>
  <c r="I107" i="14"/>
  <c r="E109" i="14"/>
  <c r="F105" i="14"/>
  <c r="F81" i="14"/>
  <c r="E85" i="14"/>
  <c r="G73" i="14"/>
  <c r="F77" i="14"/>
  <c r="G217" i="14"/>
  <c r="F221" i="14"/>
  <c r="J115" i="14"/>
  <c r="I118" i="14"/>
  <c r="E117" i="14"/>
  <c r="F113" i="14"/>
  <c r="F233" i="14"/>
  <c r="E237" i="14"/>
  <c r="F157" i="14"/>
  <c r="G153" i="14"/>
  <c r="E147" i="14"/>
  <c r="D150" i="14"/>
  <c r="BC90" i="14"/>
  <c r="F65" i="14"/>
  <c r="E69" i="14"/>
  <c r="F99" i="13"/>
  <c r="G96" i="13"/>
  <c r="BC98" i="14"/>
  <c r="F94" i="14"/>
  <c r="G91" i="14"/>
  <c r="W21" i="14"/>
  <c r="W19" i="14"/>
  <c r="W18" i="14"/>
  <c r="D133" i="14"/>
  <c r="E129" i="14"/>
  <c r="BC82" i="14"/>
  <c r="F89" i="14"/>
  <c r="E93" i="14"/>
  <c r="BC74" i="14"/>
  <c r="F122" i="13"/>
  <c r="G118" i="13"/>
  <c r="BC88" i="14"/>
  <c r="G75" i="14"/>
  <c r="F78" i="14"/>
  <c r="H106" i="13"/>
  <c r="I102" i="13"/>
  <c r="BC96" i="14"/>
  <c r="BC80" i="14"/>
  <c r="E97" i="14"/>
  <c r="D101" i="14"/>
  <c r="B25" i="14"/>
  <c r="B26" i="14" s="1"/>
  <c r="B27" i="14" s="1"/>
  <c r="B28" i="14" s="1"/>
  <c r="B29" i="14" s="1"/>
  <c r="B30" i="14" s="1"/>
  <c r="A32" i="14"/>
  <c r="A33" i="14" s="1"/>
  <c r="A34" i="14" s="1"/>
  <c r="A35" i="14" s="1"/>
  <c r="A36" i="14" s="1"/>
  <c r="A37" i="14" s="1"/>
  <c r="A38" i="14" s="1"/>
  <c r="A39" i="14" s="1"/>
  <c r="A43" i="14"/>
  <c r="B24" i="14"/>
  <c r="H112" i="13"/>
  <c r="G115" i="13"/>
  <c r="E123" i="13"/>
  <c r="F120" i="13"/>
  <c r="D107" i="13"/>
  <c r="E104" i="13"/>
  <c r="G88" i="13"/>
  <c r="F91" i="13"/>
  <c r="C135" i="13"/>
  <c r="C139" i="13" s="1"/>
  <c r="C148" i="13" s="1"/>
  <c r="E122" i="13"/>
  <c r="D110" i="13"/>
  <c r="BC109" i="13"/>
  <c r="F94" i="13"/>
  <c r="E98" i="13"/>
  <c r="E80" i="13"/>
  <c r="D83" i="13"/>
  <c r="Z75" i="13"/>
  <c r="AH75" i="13"/>
  <c r="AP75" i="13"/>
  <c r="AX75" i="13"/>
  <c r="W75" i="13"/>
  <c r="AF75" i="13"/>
  <c r="AO75" i="13"/>
  <c r="AY75" i="13"/>
  <c r="AD75" i="13"/>
  <c r="AN75" i="13"/>
  <c r="AZ75" i="13"/>
  <c r="V75" i="13"/>
  <c r="AG75" i="13"/>
  <c r="AR75" i="13"/>
  <c r="BB75" i="13"/>
  <c r="Y75" i="13"/>
  <c r="AJ75" i="13"/>
  <c r="AT75" i="13"/>
  <c r="AI75" i="13"/>
  <c r="AW75" i="13"/>
  <c r="AM75" i="13"/>
  <c r="X75" i="13"/>
  <c r="AQ75" i="13"/>
  <c r="AA75" i="13"/>
  <c r="AS75" i="13"/>
  <c r="AB75" i="13"/>
  <c r="AE75" i="13"/>
  <c r="AV75" i="13"/>
  <c r="F26" i="13"/>
  <c r="G22" i="13"/>
  <c r="D90" i="13"/>
  <c r="E86" i="13"/>
  <c r="E72" i="13"/>
  <c r="D75" i="13"/>
  <c r="D74" i="13"/>
  <c r="E70" i="13"/>
  <c r="F67" i="13"/>
  <c r="G64" i="13"/>
  <c r="D58" i="13"/>
  <c r="E54" i="13"/>
  <c r="X91" i="13"/>
  <c r="AF91" i="13"/>
  <c r="AN91" i="13"/>
  <c r="AV91" i="13"/>
  <c r="G78" i="13"/>
  <c r="F82" i="13"/>
  <c r="G48" i="13"/>
  <c r="E62" i="13"/>
  <c r="D66" i="13"/>
  <c r="D131" i="13" s="1"/>
  <c r="G42" i="13"/>
  <c r="H38" i="13"/>
  <c r="E27" i="13"/>
  <c r="F24" i="13"/>
  <c r="D59" i="13"/>
  <c r="E56" i="13"/>
  <c r="F40" i="13"/>
  <c r="E43" i="13"/>
  <c r="E42" i="13"/>
  <c r="F46" i="13"/>
  <c r="H6" i="13"/>
  <c r="G10" i="13"/>
  <c r="F16" i="13"/>
  <c r="E19" i="13"/>
  <c r="E30" i="13"/>
  <c r="F35" i="13"/>
  <c r="G32" i="13"/>
  <c r="F18" i="13"/>
  <c r="F127" i="13" s="1"/>
  <c r="G14" i="13"/>
  <c r="E8" i="13"/>
  <c r="G18" i="13" l="1"/>
  <c r="G127" i="13" s="1"/>
  <c r="H14" i="13"/>
  <c r="H10" i="13"/>
  <c r="I6" i="13"/>
  <c r="F70" i="13"/>
  <c r="E74" i="13"/>
  <c r="E128" i="13"/>
  <c r="F56" i="13"/>
  <c r="E59" i="13"/>
  <c r="H48" i="13"/>
  <c r="G51" i="13"/>
  <c r="D135" i="13"/>
  <c r="D139" i="13" s="1"/>
  <c r="D148" i="13" s="1"/>
  <c r="F80" i="13"/>
  <c r="E83" i="13"/>
  <c r="G91" i="13"/>
  <c r="H88" i="13"/>
  <c r="G113" i="14"/>
  <c r="F117" i="14"/>
  <c r="J187" i="14"/>
  <c r="I190" i="14"/>
  <c r="H131" i="14"/>
  <c r="G134" i="14"/>
  <c r="F273" i="14"/>
  <c r="E277" i="14"/>
  <c r="F286" i="14"/>
  <c r="G283" i="14"/>
  <c r="E333" i="14"/>
  <c r="F329" i="14"/>
  <c r="G259" i="14"/>
  <c r="F262" i="14"/>
  <c r="G315" i="14"/>
  <c r="F318" i="14"/>
  <c r="E397" i="14"/>
  <c r="F393" i="14"/>
  <c r="I411" i="14"/>
  <c r="H414" i="14"/>
  <c r="J382" i="14"/>
  <c r="K379" i="14"/>
  <c r="G377" i="14"/>
  <c r="F381" i="14"/>
  <c r="F265" i="14"/>
  <c r="E269" i="14"/>
  <c r="G371" i="14"/>
  <c r="F374" i="14"/>
  <c r="F445" i="14"/>
  <c r="G441" i="14"/>
  <c r="H469" i="14"/>
  <c r="I465" i="14"/>
  <c r="F19" i="13"/>
  <c r="G16" i="13"/>
  <c r="D136" i="13"/>
  <c r="D140" i="13" s="1"/>
  <c r="G67" i="13"/>
  <c r="H64" i="13"/>
  <c r="H22" i="13"/>
  <c r="G26" i="13"/>
  <c r="E107" i="13"/>
  <c r="F104" i="13"/>
  <c r="I106" i="13"/>
  <c r="J102" i="13"/>
  <c r="H91" i="14"/>
  <c r="G94" i="14"/>
  <c r="G81" i="14"/>
  <c r="F85" i="14"/>
  <c r="G102" i="14"/>
  <c r="H99" i="14"/>
  <c r="G137" i="14"/>
  <c r="F141" i="14"/>
  <c r="G83" i="14"/>
  <c r="F86" i="14"/>
  <c r="F206" i="14"/>
  <c r="G203" i="14"/>
  <c r="F257" i="14"/>
  <c r="E261" i="14"/>
  <c r="G433" i="14"/>
  <c r="F437" i="14"/>
  <c r="G419" i="14"/>
  <c r="F422" i="14"/>
  <c r="E373" i="14"/>
  <c r="F369" i="14"/>
  <c r="H267" i="14"/>
  <c r="G270" i="14"/>
  <c r="G470" i="14"/>
  <c r="H467" i="14"/>
  <c r="E11" i="13"/>
  <c r="F8" i="13"/>
  <c r="G24" i="13"/>
  <c r="F27" i="13"/>
  <c r="H78" i="13"/>
  <c r="G82" i="13"/>
  <c r="G94" i="13"/>
  <c r="F98" i="13"/>
  <c r="G89" i="14"/>
  <c r="F93" i="14"/>
  <c r="F147" i="14"/>
  <c r="E150" i="14"/>
  <c r="G105" i="14"/>
  <c r="F109" i="14"/>
  <c r="A21" i="1"/>
  <c r="A49" i="14" s="1"/>
  <c r="B22" i="14"/>
  <c r="B23" i="14" s="1"/>
  <c r="L177" i="14"/>
  <c r="K181" i="14"/>
  <c r="G145" i="14"/>
  <c r="F149" i="14"/>
  <c r="H291" i="14"/>
  <c r="G294" i="14"/>
  <c r="G307" i="14"/>
  <c r="F310" i="14"/>
  <c r="F341" i="14"/>
  <c r="G337" i="14"/>
  <c r="F449" i="14"/>
  <c r="E453" i="14"/>
  <c r="I398" i="14"/>
  <c r="J395" i="14"/>
  <c r="I305" i="14"/>
  <c r="H309" i="14"/>
  <c r="G443" i="14"/>
  <c r="F446" i="14"/>
  <c r="G120" i="13"/>
  <c r="F123" i="13"/>
  <c r="J118" i="14"/>
  <c r="K115" i="14"/>
  <c r="F161" i="14"/>
  <c r="E165" i="14"/>
  <c r="H461" i="14"/>
  <c r="I457" i="14"/>
  <c r="G46" i="13"/>
  <c r="F50" i="13"/>
  <c r="H75" i="14"/>
  <c r="G78" i="14"/>
  <c r="H96" i="13"/>
  <c r="G99" i="13"/>
  <c r="G189" i="14"/>
  <c r="H185" i="14"/>
  <c r="J342" i="14"/>
  <c r="K339" i="14"/>
  <c r="I227" i="14"/>
  <c r="H230" i="14"/>
  <c r="G123" i="14"/>
  <c r="F126" i="14"/>
  <c r="H345" i="14"/>
  <c r="G349" i="14"/>
  <c r="G401" i="14"/>
  <c r="F405" i="14"/>
  <c r="H409" i="14"/>
  <c r="G413" i="14"/>
  <c r="G35" i="13"/>
  <c r="H32" i="13"/>
  <c r="H217" i="14"/>
  <c r="G221" i="14"/>
  <c r="F254" i="14"/>
  <c r="G251" i="14"/>
  <c r="I222" i="14"/>
  <c r="J219" i="14"/>
  <c r="G459" i="14"/>
  <c r="F462" i="14"/>
  <c r="H403" i="14"/>
  <c r="G406" i="14"/>
  <c r="H435" i="14"/>
  <c r="G438" i="14"/>
  <c r="F27" i="11"/>
  <c r="F29" i="11" s="1"/>
  <c r="G125" i="14"/>
  <c r="H121" i="14"/>
  <c r="J302" i="14"/>
  <c r="K299" i="14"/>
  <c r="H201" i="14"/>
  <c r="G205" i="14"/>
  <c r="I38" i="13"/>
  <c r="H42" i="13"/>
  <c r="D144" i="13"/>
  <c r="D114" i="13"/>
  <c r="E110" i="13"/>
  <c r="F129" i="14"/>
  <c r="E133" i="14"/>
  <c r="J107" i="14"/>
  <c r="I110" i="14"/>
  <c r="G253" i="14"/>
  <c r="H249" i="14"/>
  <c r="F417" i="14"/>
  <c r="E421" i="14"/>
  <c r="E334" i="14"/>
  <c r="F331" i="14"/>
  <c r="F387" i="14"/>
  <c r="E390" i="14"/>
  <c r="I365" i="14"/>
  <c r="J361" i="14"/>
  <c r="D145" i="13"/>
  <c r="D146" i="13" s="1"/>
  <c r="G197" i="14"/>
  <c r="H193" i="14"/>
  <c r="G209" i="14"/>
  <c r="F213" i="14"/>
  <c r="H171" i="14"/>
  <c r="G174" i="14"/>
  <c r="G139" i="14"/>
  <c r="F142" i="14"/>
  <c r="G293" i="14"/>
  <c r="H289" i="14"/>
  <c r="H225" i="14"/>
  <c r="G229" i="14"/>
  <c r="G297" i="14"/>
  <c r="F301" i="14"/>
  <c r="E132" i="13"/>
  <c r="E75" i="13"/>
  <c r="E145" i="13" s="1"/>
  <c r="F72" i="13"/>
  <c r="E101" i="14"/>
  <c r="F97" i="14"/>
  <c r="H118" i="13"/>
  <c r="G122" i="13"/>
  <c r="G233" i="14"/>
  <c r="F237" i="14"/>
  <c r="G195" i="14"/>
  <c r="F198" i="14"/>
  <c r="H155" i="14"/>
  <c r="G158" i="14"/>
  <c r="F317" i="14"/>
  <c r="G313" i="14"/>
  <c r="F347" i="14"/>
  <c r="E350" i="14"/>
  <c r="F241" i="14"/>
  <c r="E245" i="14"/>
  <c r="F363" i="14"/>
  <c r="E366" i="14"/>
  <c r="F425" i="14"/>
  <c r="E429" i="14"/>
  <c r="F235" i="14"/>
  <c r="E238" i="14"/>
  <c r="G451" i="14"/>
  <c r="F454" i="14"/>
  <c r="H385" i="14"/>
  <c r="G389" i="14"/>
  <c r="H153" i="14"/>
  <c r="G157" i="14"/>
  <c r="E214" i="14"/>
  <c r="F211" i="14"/>
  <c r="F30" i="13"/>
  <c r="E34" i="13"/>
  <c r="G40" i="13"/>
  <c r="F43" i="13"/>
  <c r="F132" i="13" s="1"/>
  <c r="F62" i="13"/>
  <c r="E66" i="13"/>
  <c r="E131" i="13" s="1"/>
  <c r="F54" i="13"/>
  <c r="E58" i="13"/>
  <c r="E90" i="13"/>
  <c r="F86" i="13"/>
  <c r="H115" i="13"/>
  <c r="I112" i="13"/>
  <c r="F69" i="14"/>
  <c r="G65" i="14"/>
  <c r="H73" i="14"/>
  <c r="G77" i="14"/>
  <c r="H166" i="14"/>
  <c r="I163" i="14"/>
  <c r="E70" i="14"/>
  <c r="F67" i="14"/>
  <c r="F275" i="14"/>
  <c r="E278" i="14"/>
  <c r="G281" i="14"/>
  <c r="F285" i="14"/>
  <c r="K169" i="14"/>
  <c r="J173" i="14"/>
  <c r="E246" i="14"/>
  <c r="F243" i="14"/>
  <c r="F353" i="14"/>
  <c r="E357" i="14"/>
  <c r="G355" i="14"/>
  <c r="F358" i="14"/>
  <c r="K427" i="14"/>
  <c r="J430" i="14"/>
  <c r="G353" i="14" l="1"/>
  <c r="F357" i="14"/>
  <c r="G241" i="14"/>
  <c r="F245" i="14"/>
  <c r="I171" i="14"/>
  <c r="H174" i="14"/>
  <c r="F133" i="14"/>
  <c r="G129" i="14"/>
  <c r="H251" i="14"/>
  <c r="G254" i="14"/>
  <c r="J227" i="14"/>
  <c r="I230" i="14"/>
  <c r="G265" i="14"/>
  <c r="F269" i="14"/>
  <c r="F74" i="13"/>
  <c r="G70" i="13"/>
  <c r="G67" i="14"/>
  <c r="F70" i="14"/>
  <c r="I201" i="14"/>
  <c r="H205" i="14"/>
  <c r="L115" i="14"/>
  <c r="K118" i="14"/>
  <c r="H94" i="13"/>
  <c r="G98" i="13"/>
  <c r="H40" i="13"/>
  <c r="G43" i="13"/>
  <c r="F101" i="14"/>
  <c r="G97" i="14"/>
  <c r="H459" i="14"/>
  <c r="G462" i="14"/>
  <c r="H35" i="13"/>
  <c r="I32" i="13"/>
  <c r="I461" i="14"/>
  <c r="J457" i="14"/>
  <c r="G449" i="14"/>
  <c r="F453" i="14"/>
  <c r="H145" i="14"/>
  <c r="G149" i="14"/>
  <c r="F150" i="14"/>
  <c r="G147" i="14"/>
  <c r="H102" i="14"/>
  <c r="I99" i="14"/>
  <c r="G104" i="13"/>
  <c r="F107" i="13"/>
  <c r="G329" i="14"/>
  <c r="F333" i="14"/>
  <c r="G358" i="14"/>
  <c r="H355" i="14"/>
  <c r="H281" i="14"/>
  <c r="G285" i="14"/>
  <c r="H77" i="14"/>
  <c r="I73" i="14"/>
  <c r="F90" i="13"/>
  <c r="G86" i="13"/>
  <c r="I385" i="14"/>
  <c r="H389" i="14"/>
  <c r="F366" i="14"/>
  <c r="G363" i="14"/>
  <c r="H158" i="14"/>
  <c r="I155" i="14"/>
  <c r="G142" i="14"/>
  <c r="H139" i="14"/>
  <c r="F390" i="14"/>
  <c r="G387" i="14"/>
  <c r="K107" i="14"/>
  <c r="J110" i="14"/>
  <c r="K219" i="14"/>
  <c r="J222" i="14"/>
  <c r="H123" i="14"/>
  <c r="G126" i="14"/>
  <c r="I96" i="13"/>
  <c r="H99" i="13"/>
  <c r="G341" i="14"/>
  <c r="H337" i="14"/>
  <c r="I78" i="13"/>
  <c r="H82" i="13"/>
  <c r="H270" i="14"/>
  <c r="I267" i="14"/>
  <c r="G257" i="14"/>
  <c r="F261" i="14"/>
  <c r="D141" i="13"/>
  <c r="D150" i="13" s="1"/>
  <c r="D149" i="13"/>
  <c r="H371" i="14"/>
  <c r="G374" i="14"/>
  <c r="J411" i="14"/>
  <c r="I414" i="14"/>
  <c r="K187" i="14"/>
  <c r="J190" i="14"/>
  <c r="H65" i="14"/>
  <c r="G69" i="14"/>
  <c r="F34" i="13"/>
  <c r="F131" i="13" s="1"/>
  <c r="G30" i="13"/>
  <c r="F334" i="14"/>
  <c r="G331" i="14"/>
  <c r="J38" i="13"/>
  <c r="I42" i="13"/>
  <c r="H443" i="14"/>
  <c r="G446" i="14"/>
  <c r="M177" i="14"/>
  <c r="L181" i="14"/>
  <c r="G93" i="14"/>
  <c r="H89" i="14"/>
  <c r="F373" i="14"/>
  <c r="G369" i="14"/>
  <c r="G206" i="14"/>
  <c r="H203" i="14"/>
  <c r="G19" i="13"/>
  <c r="H16" i="13"/>
  <c r="F397" i="14"/>
  <c r="G393" i="14"/>
  <c r="H283" i="14"/>
  <c r="G286" i="14"/>
  <c r="G161" i="14"/>
  <c r="F165" i="14"/>
  <c r="H24" i="13"/>
  <c r="G27" i="13"/>
  <c r="G117" i="14"/>
  <c r="H113" i="14"/>
  <c r="G243" i="14"/>
  <c r="F246" i="14"/>
  <c r="G54" i="13"/>
  <c r="F58" i="13"/>
  <c r="H438" i="14"/>
  <c r="I435" i="14"/>
  <c r="K342" i="14"/>
  <c r="L339" i="14"/>
  <c r="J305" i="14"/>
  <c r="I309" i="14"/>
  <c r="F11" i="13"/>
  <c r="F128" i="13" s="1"/>
  <c r="G8" i="13"/>
  <c r="I10" i="13"/>
  <c r="J6" i="13"/>
  <c r="F238" i="14"/>
  <c r="G235" i="14"/>
  <c r="G347" i="14"/>
  <c r="F350" i="14"/>
  <c r="G237" i="14"/>
  <c r="H233" i="14"/>
  <c r="H229" i="14"/>
  <c r="I225" i="14"/>
  <c r="H209" i="14"/>
  <c r="G213" i="14"/>
  <c r="G417" i="14"/>
  <c r="F421" i="14"/>
  <c r="L299" i="14"/>
  <c r="K302" i="14"/>
  <c r="H401" i="14"/>
  <c r="G405" i="14"/>
  <c r="J398" i="14"/>
  <c r="K395" i="14"/>
  <c r="H419" i="14"/>
  <c r="G422" i="14"/>
  <c r="G86" i="14"/>
  <c r="H83" i="14"/>
  <c r="I91" i="14"/>
  <c r="H94" i="14"/>
  <c r="H377" i="14"/>
  <c r="G381" i="14"/>
  <c r="G318" i="14"/>
  <c r="H315" i="14"/>
  <c r="G273" i="14"/>
  <c r="F277" i="14"/>
  <c r="H51" i="13"/>
  <c r="I48" i="13"/>
  <c r="F214" i="14"/>
  <c r="G211" i="14"/>
  <c r="G198" i="14"/>
  <c r="H195" i="14"/>
  <c r="H297" i="14"/>
  <c r="G301" i="14"/>
  <c r="I409" i="14"/>
  <c r="H413" i="14"/>
  <c r="I75" i="14"/>
  <c r="H78" i="14"/>
  <c r="F110" i="13"/>
  <c r="E114" i="13"/>
  <c r="E135" i="13" s="1"/>
  <c r="E139" i="13" s="1"/>
  <c r="J465" i="14"/>
  <c r="I469" i="14"/>
  <c r="J163" i="14"/>
  <c r="I166" i="14"/>
  <c r="G62" i="13"/>
  <c r="F66" i="13"/>
  <c r="I153" i="14"/>
  <c r="H157" i="14"/>
  <c r="G317" i="14"/>
  <c r="H313" i="14"/>
  <c r="G72" i="13"/>
  <c r="F75" i="13"/>
  <c r="I289" i="14"/>
  <c r="H293" i="14"/>
  <c r="H197" i="14"/>
  <c r="I193" i="14"/>
  <c r="K361" i="14"/>
  <c r="J365" i="14"/>
  <c r="I249" i="14"/>
  <c r="H253" i="14"/>
  <c r="I403" i="14"/>
  <c r="H406" i="14"/>
  <c r="H221" i="14"/>
  <c r="I217" i="14"/>
  <c r="H189" i="14"/>
  <c r="I185" i="14"/>
  <c r="I291" i="14"/>
  <c r="H294" i="14"/>
  <c r="G109" i="14"/>
  <c r="H105" i="14"/>
  <c r="H470" i="14"/>
  <c r="I467" i="14"/>
  <c r="K102" i="13"/>
  <c r="J106" i="13"/>
  <c r="I22" i="13"/>
  <c r="H26" i="13"/>
  <c r="G445" i="14"/>
  <c r="H441" i="14"/>
  <c r="K382" i="14"/>
  <c r="L379" i="14"/>
  <c r="E136" i="13"/>
  <c r="E140" i="13" s="1"/>
  <c r="H18" i="13"/>
  <c r="H127" i="13" s="1"/>
  <c r="I14" i="13"/>
  <c r="G275" i="14"/>
  <c r="F278" i="14"/>
  <c r="H451" i="14"/>
  <c r="G454" i="14"/>
  <c r="H81" i="14"/>
  <c r="G85" i="14"/>
  <c r="I115" i="13"/>
  <c r="J112" i="13"/>
  <c r="H307" i="14"/>
  <c r="G310" i="14"/>
  <c r="H91" i="13"/>
  <c r="I88" i="13"/>
  <c r="L427" i="14"/>
  <c r="K430" i="14"/>
  <c r="K173" i="14"/>
  <c r="L169" i="14"/>
  <c r="F429" i="14"/>
  <c r="G425" i="14"/>
  <c r="H122" i="13"/>
  <c r="I118" i="13"/>
  <c r="H125" i="14"/>
  <c r="I121" i="14"/>
  <c r="I345" i="14"/>
  <c r="H349" i="14"/>
  <c r="H46" i="13"/>
  <c r="G50" i="13"/>
  <c r="H120" i="13"/>
  <c r="G123" i="13"/>
  <c r="G437" i="14"/>
  <c r="H433" i="14"/>
  <c r="H137" i="14"/>
  <c r="G141" i="14"/>
  <c r="I64" i="13"/>
  <c r="H67" i="13"/>
  <c r="G262" i="14"/>
  <c r="H259" i="14"/>
  <c r="H134" i="14"/>
  <c r="I131" i="14"/>
  <c r="F83" i="13"/>
  <c r="G80" i="13"/>
  <c r="F59" i="13"/>
  <c r="G56" i="13"/>
  <c r="E141" i="13" l="1"/>
  <c r="E149" i="13"/>
  <c r="I313" i="14"/>
  <c r="H317" i="14"/>
  <c r="I16" i="13"/>
  <c r="H19" i="13"/>
  <c r="H86" i="13"/>
  <c r="G90" i="13"/>
  <c r="I120" i="13"/>
  <c r="H123" i="13"/>
  <c r="M379" i="14"/>
  <c r="L382" i="14"/>
  <c r="H273" i="14"/>
  <c r="G277" i="14"/>
  <c r="J171" i="14"/>
  <c r="I174" i="14"/>
  <c r="J193" i="14"/>
  <c r="I197" i="14"/>
  <c r="I315" i="14"/>
  <c r="H318" i="14"/>
  <c r="H161" i="14"/>
  <c r="G165" i="14"/>
  <c r="G429" i="14"/>
  <c r="H425" i="14"/>
  <c r="H109" i="14"/>
  <c r="I105" i="14"/>
  <c r="I157" i="14"/>
  <c r="J153" i="14"/>
  <c r="G350" i="14"/>
  <c r="H347" i="14"/>
  <c r="J309" i="14"/>
  <c r="K305" i="14"/>
  <c r="G246" i="14"/>
  <c r="H243" i="14"/>
  <c r="E144" i="13"/>
  <c r="E146" i="13" s="1"/>
  <c r="H104" i="13"/>
  <c r="G107" i="13"/>
  <c r="H449" i="14"/>
  <c r="G453" i="14"/>
  <c r="J201" i="14"/>
  <c r="I205" i="14"/>
  <c r="K227" i="14"/>
  <c r="J230" i="14"/>
  <c r="G245" i="14"/>
  <c r="H241" i="14"/>
  <c r="G83" i="13"/>
  <c r="H80" i="13"/>
  <c r="H211" i="14"/>
  <c r="G214" i="14"/>
  <c r="L395" i="14"/>
  <c r="K398" i="14"/>
  <c r="G238" i="14"/>
  <c r="H235" i="14"/>
  <c r="M339" i="14"/>
  <c r="L342" i="14"/>
  <c r="I113" i="14"/>
  <c r="H117" i="14"/>
  <c r="G373" i="14"/>
  <c r="H369" i="14"/>
  <c r="K110" i="14"/>
  <c r="L107" i="14"/>
  <c r="H363" i="14"/>
  <c r="G366" i="14"/>
  <c r="J99" i="14"/>
  <c r="I102" i="14"/>
  <c r="K457" i="14"/>
  <c r="J461" i="14"/>
  <c r="G132" i="13"/>
  <c r="H237" i="14"/>
  <c r="I233" i="14"/>
  <c r="H27" i="13"/>
  <c r="I24" i="13"/>
  <c r="J118" i="13"/>
  <c r="I122" i="13"/>
  <c r="K365" i="14"/>
  <c r="L361" i="14"/>
  <c r="G128" i="13"/>
  <c r="L219" i="14"/>
  <c r="K222" i="14"/>
  <c r="I145" i="14"/>
  <c r="H149" i="14"/>
  <c r="G269" i="14"/>
  <c r="H265" i="14"/>
  <c r="H206" i="14"/>
  <c r="I203" i="14"/>
  <c r="J155" i="14"/>
  <c r="I158" i="14"/>
  <c r="H50" i="13"/>
  <c r="I46" i="13"/>
  <c r="H454" i="14"/>
  <c r="I451" i="14"/>
  <c r="H422" i="14"/>
  <c r="I419" i="14"/>
  <c r="I137" i="14"/>
  <c r="H141" i="14"/>
  <c r="J345" i="14"/>
  <c r="I349" i="14"/>
  <c r="I307" i="14"/>
  <c r="H310" i="14"/>
  <c r="G278" i="14"/>
  <c r="H275" i="14"/>
  <c r="I406" i="14"/>
  <c r="J403" i="14"/>
  <c r="J289" i="14"/>
  <c r="I293" i="14"/>
  <c r="H62" i="13"/>
  <c r="G66" i="13"/>
  <c r="I78" i="14"/>
  <c r="J75" i="14"/>
  <c r="H381" i="14"/>
  <c r="I377" i="14"/>
  <c r="I209" i="14"/>
  <c r="H213" i="14"/>
  <c r="I283" i="14"/>
  <c r="H286" i="14"/>
  <c r="K38" i="13"/>
  <c r="J42" i="13"/>
  <c r="K190" i="14"/>
  <c r="L187" i="14"/>
  <c r="G261" i="14"/>
  <c r="H257" i="14"/>
  <c r="J96" i="13"/>
  <c r="I99" i="13"/>
  <c r="G390" i="14"/>
  <c r="H387" i="14"/>
  <c r="I281" i="14"/>
  <c r="H285" i="14"/>
  <c r="H43" i="13"/>
  <c r="H132" i="13" s="1"/>
  <c r="I40" i="13"/>
  <c r="G70" i="14"/>
  <c r="H67" i="14"/>
  <c r="I251" i="14"/>
  <c r="H254" i="14"/>
  <c r="I189" i="14"/>
  <c r="J185" i="14"/>
  <c r="L430" i="14"/>
  <c r="M427" i="14"/>
  <c r="J467" i="14"/>
  <c r="I470" i="14"/>
  <c r="K465" i="14"/>
  <c r="J469" i="14"/>
  <c r="H374" i="14"/>
  <c r="I371" i="14"/>
  <c r="I459" i="14"/>
  <c r="H462" i="14"/>
  <c r="I337" i="14"/>
  <c r="H341" i="14"/>
  <c r="J73" i="14"/>
  <c r="I77" i="14"/>
  <c r="I67" i="13"/>
  <c r="J64" i="13"/>
  <c r="F114" i="13"/>
  <c r="F135" i="13" s="1"/>
  <c r="F139" i="13" s="1"/>
  <c r="G110" i="13"/>
  <c r="H417" i="14"/>
  <c r="G421" i="14"/>
  <c r="H446" i="14"/>
  <c r="I443" i="14"/>
  <c r="I134" i="14"/>
  <c r="J131" i="14"/>
  <c r="I433" i="14"/>
  <c r="H437" i="14"/>
  <c r="J121" i="14"/>
  <c r="I125" i="14"/>
  <c r="M169" i="14"/>
  <c r="L173" i="14"/>
  <c r="K112" i="13"/>
  <c r="J115" i="13"/>
  <c r="J14" i="13"/>
  <c r="I18" i="13"/>
  <c r="I127" i="13" s="1"/>
  <c r="I26" i="13"/>
  <c r="J22" i="13"/>
  <c r="J291" i="14"/>
  <c r="I294" i="14"/>
  <c r="F145" i="13"/>
  <c r="J48" i="13"/>
  <c r="I51" i="13"/>
  <c r="I229" i="14"/>
  <c r="J225" i="14"/>
  <c r="J10" i="13"/>
  <c r="K6" i="13"/>
  <c r="I438" i="14"/>
  <c r="J435" i="14"/>
  <c r="H393" i="14"/>
  <c r="G397" i="14"/>
  <c r="I89" i="14"/>
  <c r="H93" i="14"/>
  <c r="H331" i="14"/>
  <c r="G334" i="14"/>
  <c r="I270" i="14"/>
  <c r="J267" i="14"/>
  <c r="H358" i="14"/>
  <c r="I355" i="14"/>
  <c r="H147" i="14"/>
  <c r="G150" i="14"/>
  <c r="J32" i="13"/>
  <c r="I35" i="13"/>
  <c r="G74" i="13"/>
  <c r="H70" i="13"/>
  <c r="H129" i="14"/>
  <c r="G133" i="14"/>
  <c r="H353" i="14"/>
  <c r="G357" i="14"/>
  <c r="H262" i="14"/>
  <c r="I259" i="14"/>
  <c r="K106" i="13"/>
  <c r="L102" i="13"/>
  <c r="H86" i="14"/>
  <c r="I83" i="14"/>
  <c r="H8" i="13"/>
  <c r="G11" i="13"/>
  <c r="G34" i="13"/>
  <c r="G131" i="13" s="1"/>
  <c r="H30" i="13"/>
  <c r="H85" i="14"/>
  <c r="I81" i="14"/>
  <c r="H301" i="14"/>
  <c r="I297" i="14"/>
  <c r="M299" i="14"/>
  <c r="L302" i="14"/>
  <c r="G58" i="13"/>
  <c r="H54" i="13"/>
  <c r="M181" i="14"/>
  <c r="N177" i="14"/>
  <c r="I82" i="13"/>
  <c r="J78" i="13"/>
  <c r="H329" i="14"/>
  <c r="G333" i="14"/>
  <c r="M115" i="14"/>
  <c r="L118" i="14"/>
  <c r="G59" i="13"/>
  <c r="H56" i="13"/>
  <c r="I91" i="13"/>
  <c r="J88" i="13"/>
  <c r="I221" i="14"/>
  <c r="J217" i="14"/>
  <c r="I195" i="14"/>
  <c r="H198" i="14"/>
  <c r="G101" i="14"/>
  <c r="H97" i="14"/>
  <c r="F136" i="13"/>
  <c r="F140" i="13" s="1"/>
  <c r="I441" i="14"/>
  <c r="H445" i="14"/>
  <c r="I65" i="14"/>
  <c r="H69" i="14"/>
  <c r="J249" i="14"/>
  <c r="I253" i="14"/>
  <c r="H72" i="13"/>
  <c r="G75" i="13"/>
  <c r="G145" i="13" s="1"/>
  <c r="K163" i="14"/>
  <c r="J166" i="14"/>
  <c r="I413" i="14"/>
  <c r="J409" i="14"/>
  <c r="I94" i="14"/>
  <c r="J91" i="14"/>
  <c r="I401" i="14"/>
  <c r="H405" i="14"/>
  <c r="J414" i="14"/>
  <c r="K411" i="14"/>
  <c r="H126" i="14"/>
  <c r="I123" i="14"/>
  <c r="H142" i="14"/>
  <c r="I139" i="14"/>
  <c r="I389" i="14"/>
  <c r="J385" i="14"/>
  <c r="I94" i="13"/>
  <c r="H98" i="13"/>
  <c r="K166" i="14" l="1"/>
  <c r="L163" i="14"/>
  <c r="K78" i="13"/>
  <c r="J82" i="13"/>
  <c r="J18" i="13"/>
  <c r="J127" i="13" s="1"/>
  <c r="K14" i="13"/>
  <c r="J307" i="14"/>
  <c r="I310" i="14"/>
  <c r="K461" i="14"/>
  <c r="L457" i="14"/>
  <c r="K48" i="13"/>
  <c r="J51" i="13"/>
  <c r="J67" i="13"/>
  <c r="K64" i="13"/>
  <c r="J40" i="13"/>
  <c r="I43" i="13"/>
  <c r="I257" i="14"/>
  <c r="H261" i="14"/>
  <c r="L398" i="14"/>
  <c r="M395" i="14"/>
  <c r="L227" i="14"/>
  <c r="K230" i="14"/>
  <c r="H246" i="14"/>
  <c r="I243" i="14"/>
  <c r="I72" i="13"/>
  <c r="H75" i="13"/>
  <c r="J139" i="14"/>
  <c r="I142" i="14"/>
  <c r="J94" i="14"/>
  <c r="K91" i="14"/>
  <c r="I126" i="14"/>
  <c r="J123" i="14"/>
  <c r="K409" i="14"/>
  <c r="J413" i="14"/>
  <c r="J195" i="14"/>
  <c r="I198" i="14"/>
  <c r="N115" i="14"/>
  <c r="M118" i="14"/>
  <c r="J35" i="13"/>
  <c r="K32" i="13"/>
  <c r="I331" i="14"/>
  <c r="H334" i="14"/>
  <c r="K22" i="13"/>
  <c r="J26" i="13"/>
  <c r="L465" i="14"/>
  <c r="K469" i="14"/>
  <c r="I387" i="14"/>
  <c r="H390" i="14"/>
  <c r="J78" i="14"/>
  <c r="K75" i="14"/>
  <c r="I275" i="14"/>
  <c r="H278" i="14"/>
  <c r="J419" i="14"/>
  <c r="I422" i="14"/>
  <c r="J203" i="14"/>
  <c r="I206" i="14"/>
  <c r="M107" i="14"/>
  <c r="L110" i="14"/>
  <c r="M342" i="14"/>
  <c r="N339" i="14"/>
  <c r="I449" i="14"/>
  <c r="H453" i="14"/>
  <c r="I347" i="14"/>
  <c r="H350" i="14"/>
  <c r="H128" i="13"/>
  <c r="F144" i="13"/>
  <c r="F148" i="13" s="1"/>
  <c r="J65" i="14"/>
  <c r="I69" i="14"/>
  <c r="K217" i="14"/>
  <c r="J221" i="14"/>
  <c r="J229" i="14"/>
  <c r="K225" i="14"/>
  <c r="J125" i="14"/>
  <c r="K121" i="14"/>
  <c r="I417" i="14"/>
  <c r="H421" i="14"/>
  <c r="J337" i="14"/>
  <c r="I341" i="14"/>
  <c r="I254" i="14"/>
  <c r="J251" i="14"/>
  <c r="K42" i="13"/>
  <c r="L38" i="13"/>
  <c r="L365" i="14"/>
  <c r="M361" i="14"/>
  <c r="H238" i="14"/>
  <c r="I235" i="14"/>
  <c r="H245" i="14"/>
  <c r="I241" i="14"/>
  <c r="H165" i="14"/>
  <c r="I161" i="14"/>
  <c r="I273" i="14"/>
  <c r="H277" i="14"/>
  <c r="J16" i="13"/>
  <c r="I19" i="13"/>
  <c r="K414" i="14"/>
  <c r="L411" i="14"/>
  <c r="I329" i="14"/>
  <c r="H333" i="14"/>
  <c r="M302" i="14"/>
  <c r="N299" i="14"/>
  <c r="H11" i="13"/>
  <c r="I8" i="13"/>
  <c r="I353" i="14"/>
  <c r="H357" i="14"/>
  <c r="H150" i="14"/>
  <c r="I147" i="14"/>
  <c r="J89" i="14"/>
  <c r="I93" i="14"/>
  <c r="H110" i="13"/>
  <c r="G114" i="13"/>
  <c r="G135" i="13" s="1"/>
  <c r="G139" i="13" s="1"/>
  <c r="G148" i="13" s="1"/>
  <c r="K467" i="14"/>
  <c r="J470" i="14"/>
  <c r="H70" i="14"/>
  <c r="I67" i="14"/>
  <c r="J451" i="14"/>
  <c r="I454" i="14"/>
  <c r="I265" i="14"/>
  <c r="H269" i="14"/>
  <c r="I104" i="13"/>
  <c r="H107" i="13"/>
  <c r="K153" i="14"/>
  <c r="J157" i="14"/>
  <c r="J297" i="14"/>
  <c r="I301" i="14"/>
  <c r="I62" i="13"/>
  <c r="H66" i="13"/>
  <c r="J315" i="14"/>
  <c r="I318" i="14"/>
  <c r="F141" i="13"/>
  <c r="F149" i="13"/>
  <c r="K118" i="13"/>
  <c r="J122" i="13"/>
  <c r="J105" i="14"/>
  <c r="I109" i="14"/>
  <c r="J401" i="14"/>
  <c r="I405" i="14"/>
  <c r="H101" i="14"/>
  <c r="I97" i="14"/>
  <c r="I56" i="13"/>
  <c r="H59" i="13"/>
  <c r="O177" i="14"/>
  <c r="N181" i="14"/>
  <c r="J81" i="14"/>
  <c r="I85" i="14"/>
  <c r="L106" i="13"/>
  <c r="M102" i="13"/>
  <c r="H74" i="13"/>
  <c r="I70" i="13"/>
  <c r="J270" i="14"/>
  <c r="K267" i="14"/>
  <c r="J438" i="14"/>
  <c r="K435" i="14"/>
  <c r="F146" i="13"/>
  <c r="K115" i="13"/>
  <c r="L112" i="13"/>
  <c r="J371" i="14"/>
  <c r="I374" i="14"/>
  <c r="I213" i="14"/>
  <c r="J209" i="14"/>
  <c r="K289" i="14"/>
  <c r="J293" i="14"/>
  <c r="K345" i="14"/>
  <c r="J349" i="14"/>
  <c r="I149" i="14"/>
  <c r="J145" i="14"/>
  <c r="I27" i="13"/>
  <c r="J24" i="13"/>
  <c r="K99" i="14"/>
  <c r="J102" i="14"/>
  <c r="K193" i="14"/>
  <c r="J197" i="14"/>
  <c r="I123" i="13"/>
  <c r="J120" i="13"/>
  <c r="J441" i="14"/>
  <c r="I445" i="14"/>
  <c r="J355" i="14"/>
  <c r="I358" i="14"/>
  <c r="J99" i="13"/>
  <c r="K96" i="13"/>
  <c r="J313" i="14"/>
  <c r="I317" i="14"/>
  <c r="I393" i="14"/>
  <c r="H397" i="14"/>
  <c r="J459" i="14"/>
  <c r="I462" i="14"/>
  <c r="I50" i="13"/>
  <c r="J46" i="13"/>
  <c r="G136" i="13"/>
  <c r="G140" i="13" s="1"/>
  <c r="G144" i="13"/>
  <c r="G146" i="13" s="1"/>
  <c r="J443" i="14"/>
  <c r="I446" i="14"/>
  <c r="K185" i="14"/>
  <c r="J189" i="14"/>
  <c r="L190" i="14"/>
  <c r="M187" i="14"/>
  <c r="J377" i="14"/>
  <c r="I381" i="14"/>
  <c r="J406" i="14"/>
  <c r="K403" i="14"/>
  <c r="I117" i="14"/>
  <c r="J113" i="14"/>
  <c r="I211" i="14"/>
  <c r="H214" i="14"/>
  <c r="J205" i="14"/>
  <c r="K201" i="14"/>
  <c r="K309" i="14"/>
  <c r="L305" i="14"/>
  <c r="I425" i="14"/>
  <c r="H429" i="14"/>
  <c r="E150" i="13"/>
  <c r="I98" i="13"/>
  <c r="J94" i="13"/>
  <c r="J91" i="13"/>
  <c r="K88" i="13"/>
  <c r="I86" i="14"/>
  <c r="J83" i="14"/>
  <c r="J433" i="14"/>
  <c r="I437" i="14"/>
  <c r="M430" i="14"/>
  <c r="N427" i="14"/>
  <c r="J283" i="14"/>
  <c r="I286" i="14"/>
  <c r="I369" i="14"/>
  <c r="H373" i="14"/>
  <c r="M382" i="14"/>
  <c r="N379" i="14"/>
  <c r="J389" i="14"/>
  <c r="K385" i="14"/>
  <c r="I129" i="14"/>
  <c r="H133" i="14"/>
  <c r="J134" i="14"/>
  <c r="K131" i="14"/>
  <c r="E148" i="13"/>
  <c r="J253" i="14"/>
  <c r="K249" i="14"/>
  <c r="H58" i="13"/>
  <c r="I54" i="13"/>
  <c r="I30" i="13"/>
  <c r="H34" i="13"/>
  <c r="H131" i="13" s="1"/>
  <c r="J259" i="14"/>
  <c r="I262" i="14"/>
  <c r="L6" i="13"/>
  <c r="K10" i="13"/>
  <c r="K291" i="14"/>
  <c r="J294" i="14"/>
  <c r="M173" i="14"/>
  <c r="N169" i="14"/>
  <c r="J77" i="14"/>
  <c r="K73" i="14"/>
  <c r="J281" i="14"/>
  <c r="I285" i="14"/>
  <c r="J137" i="14"/>
  <c r="I141" i="14"/>
  <c r="K155" i="14"/>
  <c r="J158" i="14"/>
  <c r="L222" i="14"/>
  <c r="M219" i="14"/>
  <c r="I237" i="14"/>
  <c r="J233" i="14"/>
  <c r="I363" i="14"/>
  <c r="H366" i="14"/>
  <c r="I80" i="13"/>
  <c r="H83" i="13"/>
  <c r="J174" i="14"/>
  <c r="K171" i="14"/>
  <c r="I86" i="13"/>
  <c r="H90" i="13"/>
  <c r="G149" i="13" l="1"/>
  <c r="G141" i="13"/>
  <c r="G150" i="13" s="1"/>
  <c r="K259" i="14"/>
  <c r="J262" i="14"/>
  <c r="J425" i="14"/>
  <c r="I429" i="14"/>
  <c r="J462" i="14"/>
  <c r="K459" i="14"/>
  <c r="I165" i="14"/>
  <c r="J161" i="14"/>
  <c r="J275" i="14"/>
  <c r="I278" i="14"/>
  <c r="K406" i="14"/>
  <c r="L403" i="14"/>
  <c r="L289" i="14"/>
  <c r="K293" i="14"/>
  <c r="F150" i="13"/>
  <c r="J329" i="14"/>
  <c r="I333" i="14"/>
  <c r="L121" i="14"/>
  <c r="K125" i="14"/>
  <c r="L75" i="14"/>
  <c r="K78" i="14"/>
  <c r="I83" i="13"/>
  <c r="J80" i="13"/>
  <c r="I397" i="14"/>
  <c r="J393" i="14"/>
  <c r="J213" i="14"/>
  <c r="K209" i="14"/>
  <c r="L414" i="14"/>
  <c r="M411" i="14"/>
  <c r="J198" i="14"/>
  <c r="K195" i="14"/>
  <c r="J54" i="13"/>
  <c r="I58" i="13"/>
  <c r="K283" i="14"/>
  <c r="J286" i="14"/>
  <c r="K205" i="14"/>
  <c r="L201" i="14"/>
  <c r="K401" i="14"/>
  <c r="J405" i="14"/>
  <c r="K470" i="14"/>
  <c r="L467" i="14"/>
  <c r="K251" i="14"/>
  <c r="J254" i="14"/>
  <c r="L225" i="14"/>
  <c r="K229" i="14"/>
  <c r="H145" i="13"/>
  <c r="K82" i="13"/>
  <c r="L78" i="13"/>
  <c r="I366" i="14"/>
  <c r="J363" i="14"/>
  <c r="J141" i="14"/>
  <c r="K137" i="14"/>
  <c r="L291" i="14"/>
  <c r="K294" i="14"/>
  <c r="L385" i="14"/>
  <c r="K389" i="14"/>
  <c r="N430" i="14"/>
  <c r="O427" i="14"/>
  <c r="J98" i="13"/>
  <c r="K94" i="13"/>
  <c r="K377" i="14"/>
  <c r="J381" i="14"/>
  <c r="K313" i="14"/>
  <c r="J317" i="14"/>
  <c r="K270" i="14"/>
  <c r="L267" i="14"/>
  <c r="I11" i="13"/>
  <c r="J8" i="13"/>
  <c r="I128" i="13"/>
  <c r="I238" i="14"/>
  <c r="J235" i="14"/>
  <c r="J347" i="14"/>
  <c r="I350" i="14"/>
  <c r="K203" i="14"/>
  <c r="J206" i="14"/>
  <c r="K35" i="13"/>
  <c r="L32" i="13"/>
  <c r="L409" i="14"/>
  <c r="K413" i="14"/>
  <c r="I75" i="13"/>
  <c r="J72" i="13"/>
  <c r="J257" i="14"/>
  <c r="I261" i="14"/>
  <c r="L461" i="14"/>
  <c r="M457" i="14"/>
  <c r="M163" i="14"/>
  <c r="L166" i="14"/>
  <c r="L131" i="14"/>
  <c r="K134" i="14"/>
  <c r="K102" i="14"/>
  <c r="L99" i="14"/>
  <c r="I101" i="14"/>
  <c r="J97" i="14"/>
  <c r="J147" i="14"/>
  <c r="I150" i="14"/>
  <c r="J417" i="14"/>
  <c r="I421" i="14"/>
  <c r="J369" i="14"/>
  <c r="I373" i="14"/>
  <c r="K443" i="14"/>
  <c r="J446" i="14"/>
  <c r="L48" i="13"/>
  <c r="K51" i="13"/>
  <c r="I133" i="14"/>
  <c r="J129" i="14"/>
  <c r="K81" i="14"/>
  <c r="J85" i="14"/>
  <c r="K233" i="14"/>
  <c r="J237" i="14"/>
  <c r="L249" i="14"/>
  <c r="K253" i="14"/>
  <c r="N187" i="14"/>
  <c r="M190" i="14"/>
  <c r="K46" i="13"/>
  <c r="J50" i="13"/>
  <c r="K99" i="13"/>
  <c r="L96" i="13"/>
  <c r="O181" i="14"/>
  <c r="P177" i="14"/>
  <c r="K105" i="14"/>
  <c r="J109" i="14"/>
  <c r="I66" i="13"/>
  <c r="J62" i="13"/>
  <c r="J265" i="14"/>
  <c r="I269" i="14"/>
  <c r="H114" i="13"/>
  <c r="H135" i="13" s="1"/>
  <c r="H139" i="13" s="1"/>
  <c r="I110" i="13"/>
  <c r="J19" i="13"/>
  <c r="K16" i="13"/>
  <c r="J387" i="14"/>
  <c r="I390" i="14"/>
  <c r="K123" i="14"/>
  <c r="J126" i="14"/>
  <c r="J243" i="14"/>
  <c r="I246" i="14"/>
  <c r="I132" i="13"/>
  <c r="L185" i="14"/>
  <c r="K189" i="14"/>
  <c r="N102" i="13"/>
  <c r="M106" i="13"/>
  <c r="J67" i="14"/>
  <c r="I70" i="14"/>
  <c r="K65" i="14"/>
  <c r="J69" i="14"/>
  <c r="O115" i="14"/>
  <c r="N118" i="14"/>
  <c r="L230" i="14"/>
  <c r="M227" i="14"/>
  <c r="N173" i="14"/>
  <c r="O169" i="14"/>
  <c r="L22" i="13"/>
  <c r="K26" i="13"/>
  <c r="J30" i="13"/>
  <c r="I34" i="13"/>
  <c r="N107" i="14"/>
  <c r="M110" i="14"/>
  <c r="K139" i="14"/>
  <c r="J142" i="14"/>
  <c r="K120" i="13"/>
  <c r="J123" i="13"/>
  <c r="K315" i="14"/>
  <c r="J318" i="14"/>
  <c r="J353" i="14"/>
  <c r="I357" i="14"/>
  <c r="J86" i="13"/>
  <c r="I90" i="13"/>
  <c r="J285" i="14"/>
  <c r="K281" i="14"/>
  <c r="L10" i="13"/>
  <c r="M6" i="13"/>
  <c r="N382" i="14"/>
  <c r="O379" i="14"/>
  <c r="J211" i="14"/>
  <c r="I214" i="14"/>
  <c r="I131" i="13"/>
  <c r="K197" i="14"/>
  <c r="L193" i="14"/>
  <c r="K371" i="14"/>
  <c r="J374" i="14"/>
  <c r="J70" i="13"/>
  <c r="I74" i="13"/>
  <c r="H136" i="13"/>
  <c r="H140" i="13" s="1"/>
  <c r="O299" i="14"/>
  <c r="N302" i="14"/>
  <c r="K337" i="14"/>
  <c r="J341" i="14"/>
  <c r="K221" i="14"/>
  <c r="L217" i="14"/>
  <c r="J449" i="14"/>
  <c r="I453" i="14"/>
  <c r="K419" i="14"/>
  <c r="J422" i="14"/>
  <c r="K40" i="13"/>
  <c r="J43" i="13"/>
  <c r="K83" i="14"/>
  <c r="J86" i="14"/>
  <c r="K355" i="14"/>
  <c r="J358" i="14"/>
  <c r="K18" i="13"/>
  <c r="K127" i="13" s="1"/>
  <c r="L14" i="13"/>
  <c r="L309" i="14"/>
  <c r="M305" i="14"/>
  <c r="J27" i="13"/>
  <c r="K24" i="13"/>
  <c r="K157" i="14"/>
  <c r="L153" i="14"/>
  <c r="M38" i="13"/>
  <c r="L42" i="13"/>
  <c r="M398" i="14"/>
  <c r="N395" i="14"/>
  <c r="L155" i="14"/>
  <c r="K158" i="14"/>
  <c r="L88" i="13"/>
  <c r="K91" i="13"/>
  <c r="K441" i="14"/>
  <c r="J445" i="14"/>
  <c r="K438" i="14"/>
  <c r="L435" i="14"/>
  <c r="I245" i="14"/>
  <c r="J241" i="14"/>
  <c r="J149" i="14"/>
  <c r="K145" i="14"/>
  <c r="I107" i="13"/>
  <c r="J104" i="13"/>
  <c r="J331" i="14"/>
  <c r="I334" i="14"/>
  <c r="K174" i="14"/>
  <c r="L171" i="14"/>
  <c r="M222" i="14"/>
  <c r="N219" i="14"/>
  <c r="K77" i="14"/>
  <c r="L73" i="14"/>
  <c r="J437" i="14"/>
  <c r="K433" i="14"/>
  <c r="J117" i="14"/>
  <c r="K113" i="14"/>
  <c r="L345" i="14"/>
  <c r="K349" i="14"/>
  <c r="M112" i="13"/>
  <c r="L115" i="13"/>
  <c r="J56" i="13"/>
  <c r="I59" i="13"/>
  <c r="K122" i="13"/>
  <c r="L118" i="13"/>
  <c r="K297" i="14"/>
  <c r="J301" i="14"/>
  <c r="K451" i="14"/>
  <c r="J454" i="14"/>
  <c r="K89" i="14"/>
  <c r="J93" i="14"/>
  <c r="I277" i="14"/>
  <c r="J273" i="14"/>
  <c r="N361" i="14"/>
  <c r="M365" i="14"/>
  <c r="N342" i="14"/>
  <c r="O339" i="14"/>
  <c r="M465" i="14"/>
  <c r="L469" i="14"/>
  <c r="L91" i="14"/>
  <c r="K94" i="14"/>
  <c r="L64" i="13"/>
  <c r="K67" i="13"/>
  <c r="K307" i="14"/>
  <c r="J310" i="14"/>
  <c r="L451" i="14" l="1"/>
  <c r="K454" i="14"/>
  <c r="L77" i="14"/>
  <c r="M73" i="14"/>
  <c r="P115" i="14"/>
  <c r="O118" i="14"/>
  <c r="J75" i="13"/>
  <c r="K72" i="13"/>
  <c r="L251" i="14"/>
  <c r="K254" i="14"/>
  <c r="L441" i="14"/>
  <c r="K445" i="14"/>
  <c r="K109" i="14"/>
  <c r="L105" i="14"/>
  <c r="J421" i="14"/>
  <c r="K417" i="14"/>
  <c r="L259" i="14"/>
  <c r="K262" i="14"/>
  <c r="M64" i="13"/>
  <c r="L67" i="13"/>
  <c r="L297" i="14"/>
  <c r="K301" i="14"/>
  <c r="K273" i="14"/>
  <c r="J277" i="14"/>
  <c r="M118" i="13"/>
  <c r="L122" i="13"/>
  <c r="M91" i="14"/>
  <c r="L94" i="14"/>
  <c r="L113" i="14"/>
  <c r="K117" i="14"/>
  <c r="K241" i="14"/>
  <c r="J245" i="14"/>
  <c r="I136" i="13"/>
  <c r="M155" i="14"/>
  <c r="L158" i="14"/>
  <c r="K86" i="14"/>
  <c r="L83" i="14"/>
  <c r="J357" i="14"/>
  <c r="K353" i="14"/>
  <c r="O107" i="14"/>
  <c r="N110" i="14"/>
  <c r="M230" i="14"/>
  <c r="N227" i="14"/>
  <c r="L123" i="14"/>
  <c r="K126" i="14"/>
  <c r="K265" i="14"/>
  <c r="J269" i="14"/>
  <c r="L233" i="14"/>
  <c r="K237" i="14"/>
  <c r="K446" i="14"/>
  <c r="L443" i="14"/>
  <c r="K8" i="13"/>
  <c r="J11" i="13"/>
  <c r="J128" i="13" s="1"/>
  <c r="K98" i="13"/>
  <c r="L94" i="13"/>
  <c r="L294" i="14"/>
  <c r="M291" i="14"/>
  <c r="L205" i="14"/>
  <c r="M201" i="14"/>
  <c r="N411" i="14"/>
  <c r="M414" i="14"/>
  <c r="M289" i="14"/>
  <c r="L293" i="14"/>
  <c r="N465" i="14"/>
  <c r="M469" i="14"/>
  <c r="K93" i="14"/>
  <c r="L89" i="14"/>
  <c r="K56" i="13"/>
  <c r="J59" i="13"/>
  <c r="L433" i="14"/>
  <c r="K437" i="14"/>
  <c r="M435" i="14"/>
  <c r="L438" i="14"/>
  <c r="O395" i="14"/>
  <c r="N398" i="14"/>
  <c r="M309" i="14"/>
  <c r="N305" i="14"/>
  <c r="J132" i="13"/>
  <c r="L371" i="14"/>
  <c r="K374" i="14"/>
  <c r="M10" i="13"/>
  <c r="N6" i="13"/>
  <c r="O102" i="13"/>
  <c r="N106" i="13"/>
  <c r="J66" i="13"/>
  <c r="K62" i="13"/>
  <c r="M99" i="14"/>
  <c r="L102" i="14"/>
  <c r="K141" i="14"/>
  <c r="L137" i="14"/>
  <c r="M225" i="14"/>
  <c r="L229" i="14"/>
  <c r="M75" i="14"/>
  <c r="L78" i="14"/>
  <c r="M403" i="14"/>
  <c r="L406" i="14"/>
  <c r="P339" i="14"/>
  <c r="O342" i="14"/>
  <c r="H144" i="13"/>
  <c r="H148" i="13" s="1"/>
  <c r="K331" i="14"/>
  <c r="J334" i="14"/>
  <c r="K43" i="13"/>
  <c r="L40" i="13"/>
  <c r="L337" i="14"/>
  <c r="K341" i="14"/>
  <c r="M193" i="14"/>
  <c r="L197" i="14"/>
  <c r="L315" i="14"/>
  <c r="K318" i="14"/>
  <c r="J390" i="14"/>
  <c r="K387" i="14"/>
  <c r="L46" i="13"/>
  <c r="K50" i="13"/>
  <c r="L81" i="14"/>
  <c r="K85" i="14"/>
  <c r="K369" i="14"/>
  <c r="J373" i="14"/>
  <c r="J261" i="14"/>
  <c r="K257" i="14"/>
  <c r="L203" i="14"/>
  <c r="K206" i="14"/>
  <c r="M267" i="14"/>
  <c r="L270" i="14"/>
  <c r="P427" i="14"/>
  <c r="O430" i="14"/>
  <c r="K213" i="14"/>
  <c r="L209" i="14"/>
  <c r="K425" i="14"/>
  <c r="J429" i="14"/>
  <c r="M14" i="13"/>
  <c r="L18" i="13"/>
  <c r="L127" i="13" s="1"/>
  <c r="K285" i="14"/>
  <c r="L281" i="14"/>
  <c r="K19" i="13"/>
  <c r="L16" i="13"/>
  <c r="L125" i="14"/>
  <c r="M121" i="14"/>
  <c r="N38" i="13"/>
  <c r="M42" i="13"/>
  <c r="P299" i="14"/>
  <c r="O302" i="14"/>
  <c r="L120" i="13"/>
  <c r="K123" i="13"/>
  <c r="O187" i="14"/>
  <c r="N190" i="14"/>
  <c r="L134" i="14"/>
  <c r="M131" i="14"/>
  <c r="J350" i="14"/>
  <c r="K347" i="14"/>
  <c r="K393" i="14"/>
  <c r="J397" i="14"/>
  <c r="O361" i="14"/>
  <c r="N365" i="14"/>
  <c r="O219" i="14"/>
  <c r="N222" i="14"/>
  <c r="K149" i="14"/>
  <c r="L145" i="14"/>
  <c r="M153" i="14"/>
  <c r="L157" i="14"/>
  <c r="H141" i="13"/>
  <c r="H149" i="13"/>
  <c r="L26" i="13"/>
  <c r="M22" i="13"/>
  <c r="K69" i="14"/>
  <c r="L65" i="14"/>
  <c r="I114" i="13"/>
  <c r="I135" i="13" s="1"/>
  <c r="I139" i="13" s="1"/>
  <c r="I148" i="13" s="1"/>
  <c r="J110" i="13"/>
  <c r="Q177" i="14"/>
  <c r="P181" i="14"/>
  <c r="K235" i="14"/>
  <c r="J238" i="14"/>
  <c r="L313" i="14"/>
  <c r="K317" i="14"/>
  <c r="L389" i="14"/>
  <c r="M385" i="14"/>
  <c r="M78" i="13"/>
  <c r="L82" i="13"/>
  <c r="K54" i="13"/>
  <c r="J58" i="13"/>
  <c r="K329" i="14"/>
  <c r="J333" i="14"/>
  <c r="K161" i="14"/>
  <c r="J165" i="14"/>
  <c r="K104" i="13"/>
  <c r="J107" i="13"/>
  <c r="L189" i="14"/>
  <c r="M185" i="14"/>
  <c r="K129" i="14"/>
  <c r="J133" i="14"/>
  <c r="K286" i="14"/>
  <c r="L283" i="14"/>
  <c r="K422" i="14"/>
  <c r="L419" i="14"/>
  <c r="I140" i="13"/>
  <c r="J278" i="14"/>
  <c r="K275" i="14"/>
  <c r="M345" i="14"/>
  <c r="L349" i="14"/>
  <c r="M88" i="13"/>
  <c r="L91" i="13"/>
  <c r="K358" i="14"/>
  <c r="L355" i="14"/>
  <c r="K449" i="14"/>
  <c r="J453" i="14"/>
  <c r="I144" i="13"/>
  <c r="K211" i="14"/>
  <c r="J214" i="14"/>
  <c r="K86" i="13"/>
  <c r="J90" i="13"/>
  <c r="K142" i="14"/>
  <c r="L139" i="14"/>
  <c r="O173" i="14"/>
  <c r="P169" i="14"/>
  <c r="K243" i="14"/>
  <c r="J246" i="14"/>
  <c r="M249" i="14"/>
  <c r="L253" i="14"/>
  <c r="M48" i="13"/>
  <c r="L51" i="13"/>
  <c r="K147" i="14"/>
  <c r="J150" i="14"/>
  <c r="N163" i="14"/>
  <c r="M166" i="14"/>
  <c r="L413" i="14"/>
  <c r="M409" i="14"/>
  <c r="K198" i="14"/>
  <c r="L195" i="14"/>
  <c r="J83" i="13"/>
  <c r="K80" i="13"/>
  <c r="L307" i="14"/>
  <c r="K310" i="14"/>
  <c r="J34" i="13"/>
  <c r="J131" i="13" s="1"/>
  <c r="K30" i="13"/>
  <c r="K363" i="14"/>
  <c r="J366" i="14"/>
  <c r="N112" i="13"/>
  <c r="M115" i="13"/>
  <c r="I145" i="13"/>
  <c r="I146" i="13" s="1"/>
  <c r="L470" i="14"/>
  <c r="M467" i="14"/>
  <c r="M171" i="14"/>
  <c r="L174" i="14"/>
  <c r="L24" i="13"/>
  <c r="K27" i="13"/>
  <c r="M217" i="14"/>
  <c r="L221" i="14"/>
  <c r="J74" i="13"/>
  <c r="K70" i="13"/>
  <c r="P379" i="14"/>
  <c r="O382" i="14"/>
  <c r="K67" i="14"/>
  <c r="J70" i="14"/>
  <c r="M96" i="13"/>
  <c r="L99" i="13"/>
  <c r="J101" i="14"/>
  <c r="K97" i="14"/>
  <c r="N457" i="14"/>
  <c r="M461" i="14"/>
  <c r="M32" i="13"/>
  <c r="L35" i="13"/>
  <c r="L377" i="14"/>
  <c r="K381" i="14"/>
  <c r="K405" i="14"/>
  <c r="L401" i="14"/>
  <c r="L459" i="14"/>
  <c r="K462" i="14"/>
  <c r="M459" i="14" l="1"/>
  <c r="L462" i="14"/>
  <c r="M433" i="14"/>
  <c r="L437" i="14"/>
  <c r="J145" i="13"/>
  <c r="Q379" i="14"/>
  <c r="P382" i="14"/>
  <c r="L198" i="14"/>
  <c r="M195" i="14"/>
  <c r="K453" i="14"/>
  <c r="L449" i="14"/>
  <c r="M26" i="13"/>
  <c r="N22" i="13"/>
  <c r="L369" i="14"/>
  <c r="K373" i="14"/>
  <c r="L86" i="14"/>
  <c r="M83" i="14"/>
  <c r="L97" i="14"/>
  <c r="K101" i="14"/>
  <c r="K74" i="13"/>
  <c r="L70" i="13"/>
  <c r="N467" i="14"/>
  <c r="M470" i="14"/>
  <c r="K34" i="13"/>
  <c r="L30" i="13"/>
  <c r="N48" i="13"/>
  <c r="M51" i="13"/>
  <c r="L358" i="14"/>
  <c r="M355" i="14"/>
  <c r="I149" i="13"/>
  <c r="I141" i="13"/>
  <c r="I150" i="13" s="1"/>
  <c r="K58" i="13"/>
  <c r="L54" i="13"/>
  <c r="L235" i="14"/>
  <c r="K238" i="14"/>
  <c r="P219" i="14"/>
  <c r="O222" i="14"/>
  <c r="N225" i="14"/>
  <c r="M229" i="14"/>
  <c r="L56" i="13"/>
  <c r="K59" i="13"/>
  <c r="O411" i="14"/>
  <c r="N414" i="14"/>
  <c r="L8" i="13"/>
  <c r="K11" i="13"/>
  <c r="M123" i="14"/>
  <c r="L126" i="14"/>
  <c r="P118" i="14"/>
  <c r="Q115" i="14"/>
  <c r="H146" i="13"/>
  <c r="J144" i="13"/>
  <c r="M413" i="14"/>
  <c r="N409" i="14"/>
  <c r="L422" i="14"/>
  <c r="M419" i="14"/>
  <c r="N42" i="13"/>
  <c r="O38" i="13"/>
  <c r="N14" i="13"/>
  <c r="M18" i="13"/>
  <c r="M127" i="13" s="1"/>
  <c r="M270" i="14"/>
  <c r="N267" i="14"/>
  <c r="L85" i="14"/>
  <c r="M81" i="14"/>
  <c r="M197" i="14"/>
  <c r="N193" i="14"/>
  <c r="M137" i="14"/>
  <c r="L141" i="14"/>
  <c r="O106" i="13"/>
  <c r="P102" i="13"/>
  <c r="L93" i="14"/>
  <c r="M89" i="14"/>
  <c r="N201" i="14"/>
  <c r="M205" i="14"/>
  <c r="M443" i="14"/>
  <c r="L446" i="14"/>
  <c r="O227" i="14"/>
  <c r="N230" i="14"/>
  <c r="N91" i="14"/>
  <c r="M94" i="14"/>
  <c r="M67" i="13"/>
  <c r="N64" i="13"/>
  <c r="N73" i="14"/>
  <c r="M77" i="14"/>
  <c r="L329" i="14"/>
  <c r="K333" i="14"/>
  <c r="J140" i="13"/>
  <c r="L265" i="14"/>
  <c r="K269" i="14"/>
  <c r="O457" i="14"/>
  <c r="N461" i="14"/>
  <c r="N185" i="14"/>
  <c r="M189" i="14"/>
  <c r="L318" i="14"/>
  <c r="M315" i="14"/>
  <c r="J136" i="13"/>
  <c r="M297" i="14"/>
  <c r="L301" i="14"/>
  <c r="H150" i="13"/>
  <c r="M125" i="14"/>
  <c r="N121" i="14"/>
  <c r="Q339" i="14"/>
  <c r="P342" i="14"/>
  <c r="P395" i="14"/>
  <c r="O398" i="14"/>
  <c r="L381" i="14"/>
  <c r="M377" i="14"/>
  <c r="N96" i="13"/>
  <c r="M99" i="13"/>
  <c r="M221" i="14"/>
  <c r="N217" i="14"/>
  <c r="N88" i="13"/>
  <c r="M91" i="13"/>
  <c r="L286" i="14"/>
  <c r="M283" i="14"/>
  <c r="M389" i="14"/>
  <c r="N385" i="14"/>
  <c r="J114" i="13"/>
  <c r="K110" i="13"/>
  <c r="L425" i="14"/>
  <c r="K429" i="14"/>
  <c r="L206" i="14"/>
  <c r="M203" i="14"/>
  <c r="M46" i="13"/>
  <c r="L50" i="13"/>
  <c r="M337" i="14"/>
  <c r="L341" i="14"/>
  <c r="M294" i="14"/>
  <c r="N291" i="14"/>
  <c r="M122" i="13"/>
  <c r="N118" i="13"/>
  <c r="L262" i="14"/>
  <c r="M259" i="14"/>
  <c r="L129" i="14"/>
  <c r="K133" i="14"/>
  <c r="L285" i="14"/>
  <c r="M281" i="14"/>
  <c r="M78" i="14"/>
  <c r="N75" i="14"/>
  <c r="M293" i="14"/>
  <c r="N289" i="14"/>
  <c r="M401" i="14"/>
  <c r="L405" i="14"/>
  <c r="N171" i="14"/>
  <c r="M174" i="14"/>
  <c r="M139" i="14"/>
  <c r="L142" i="14"/>
  <c r="Q299" i="14"/>
  <c r="P302" i="14"/>
  <c r="Q427" i="14"/>
  <c r="P430" i="14"/>
  <c r="O305" i="14"/>
  <c r="N309" i="14"/>
  <c r="M105" i="14"/>
  <c r="L109" i="14"/>
  <c r="L86" i="13"/>
  <c r="K90" i="13"/>
  <c r="L104" i="13"/>
  <c r="K107" i="13"/>
  <c r="Q181" i="14"/>
  <c r="R177" i="14"/>
  <c r="P187" i="14"/>
  <c r="O190" i="14"/>
  <c r="O6" i="13"/>
  <c r="N10" i="13"/>
  <c r="M158" i="14"/>
  <c r="N155" i="14"/>
  <c r="L445" i="14"/>
  <c r="M441" i="14"/>
  <c r="L310" i="14"/>
  <c r="M307" i="14"/>
  <c r="O163" i="14"/>
  <c r="N166" i="14"/>
  <c r="K246" i="14"/>
  <c r="L243" i="14"/>
  <c r="L211" i="14"/>
  <c r="K214" i="14"/>
  <c r="K165" i="14"/>
  <c r="L161" i="14"/>
  <c r="N153" i="14"/>
  <c r="M157" i="14"/>
  <c r="L393" i="14"/>
  <c r="K397" i="14"/>
  <c r="L19" i="13"/>
  <c r="M16" i="13"/>
  <c r="L213" i="14"/>
  <c r="M209" i="14"/>
  <c r="K261" i="14"/>
  <c r="L257" i="14"/>
  <c r="K390" i="14"/>
  <c r="L387" i="14"/>
  <c r="M40" i="13"/>
  <c r="L43" i="13"/>
  <c r="N403" i="14"/>
  <c r="M406" i="14"/>
  <c r="N99" i="14"/>
  <c r="M102" i="14"/>
  <c r="M438" i="14"/>
  <c r="N435" i="14"/>
  <c r="O465" i="14"/>
  <c r="N469" i="14"/>
  <c r="L237" i="14"/>
  <c r="M233" i="14"/>
  <c r="O110" i="14"/>
  <c r="P107" i="14"/>
  <c r="M251" i="14"/>
  <c r="L254" i="14"/>
  <c r="M451" i="14"/>
  <c r="L454" i="14"/>
  <c r="L147" i="14"/>
  <c r="K150" i="14"/>
  <c r="K278" i="14"/>
  <c r="L275" i="14"/>
  <c r="L317" i="14"/>
  <c r="M313" i="14"/>
  <c r="L62" i="13"/>
  <c r="K66" i="13"/>
  <c r="K366" i="14"/>
  <c r="L363" i="14"/>
  <c r="J135" i="13"/>
  <c r="J139" i="13" s="1"/>
  <c r="J148" i="13" s="1"/>
  <c r="M134" i="14"/>
  <c r="N131" i="14"/>
  <c r="K334" i="14"/>
  <c r="L331" i="14"/>
  <c r="M113" i="14"/>
  <c r="L117" i="14"/>
  <c r="M253" i="14"/>
  <c r="N249" i="14"/>
  <c r="M82" i="13"/>
  <c r="N78" i="13"/>
  <c r="P361" i="14"/>
  <c r="O365" i="14"/>
  <c r="K131" i="13"/>
  <c r="N32" i="13"/>
  <c r="M35" i="13"/>
  <c r="K70" i="14"/>
  <c r="L67" i="14"/>
  <c r="M24" i="13"/>
  <c r="L27" i="13"/>
  <c r="O112" i="13"/>
  <c r="N115" i="13"/>
  <c r="L80" i="13"/>
  <c r="K83" i="13"/>
  <c r="Q169" i="14"/>
  <c r="P173" i="14"/>
  <c r="M349" i="14"/>
  <c r="N345" i="14"/>
  <c r="L69" i="14"/>
  <c r="M65" i="14"/>
  <c r="M145" i="14"/>
  <c r="L149" i="14"/>
  <c r="K350" i="14"/>
  <c r="L347" i="14"/>
  <c r="L123" i="13"/>
  <c r="M120" i="13"/>
  <c r="K128" i="13"/>
  <c r="K132" i="13"/>
  <c r="M371" i="14"/>
  <c r="L374" i="14"/>
  <c r="L98" i="13"/>
  <c r="M94" i="13"/>
  <c r="K357" i="14"/>
  <c r="L353" i="14"/>
  <c r="L241" i="14"/>
  <c r="K245" i="14"/>
  <c r="L273" i="14"/>
  <c r="K277" i="14"/>
  <c r="K421" i="14"/>
  <c r="L417" i="14"/>
  <c r="L72" i="13"/>
  <c r="K75" i="13"/>
  <c r="Q173" i="14" l="1"/>
  <c r="R169" i="14"/>
  <c r="O249" i="14"/>
  <c r="N253" i="14"/>
  <c r="N157" i="14"/>
  <c r="O153" i="14"/>
  <c r="L90" i="13"/>
  <c r="M86" i="13"/>
  <c r="N99" i="13"/>
  <c r="O96" i="13"/>
  <c r="Q219" i="14"/>
  <c r="P222" i="14"/>
  <c r="K144" i="13"/>
  <c r="M161" i="14"/>
  <c r="L165" i="14"/>
  <c r="N78" i="14"/>
  <c r="O75" i="14"/>
  <c r="M286" i="14"/>
  <c r="N283" i="14"/>
  <c r="N377" i="14"/>
  <c r="M381" i="14"/>
  <c r="N443" i="14"/>
  <c r="M446" i="14"/>
  <c r="M141" i="14"/>
  <c r="N137" i="14"/>
  <c r="N18" i="13"/>
  <c r="N127" i="13" s="1"/>
  <c r="O14" i="13"/>
  <c r="O414" i="14"/>
  <c r="P411" i="14"/>
  <c r="M437" i="14"/>
  <c r="N433" i="14"/>
  <c r="K145" i="13"/>
  <c r="M353" i="14"/>
  <c r="L357" i="14"/>
  <c r="M123" i="13"/>
  <c r="N120" i="13"/>
  <c r="O345" i="14"/>
  <c r="N349" i="14"/>
  <c r="Q361" i="14"/>
  <c r="P365" i="14"/>
  <c r="M317" i="14"/>
  <c r="N313" i="14"/>
  <c r="N438" i="14"/>
  <c r="O435" i="14"/>
  <c r="L390" i="14"/>
  <c r="M387" i="14"/>
  <c r="M243" i="14"/>
  <c r="L246" i="14"/>
  <c r="N158" i="14"/>
  <c r="O155" i="14"/>
  <c r="L110" i="13"/>
  <c r="K114" i="13"/>
  <c r="K135" i="13" s="1"/>
  <c r="K139" i="13" s="1"/>
  <c r="K148" i="13" s="1"/>
  <c r="O217" i="14"/>
  <c r="N221" i="14"/>
  <c r="M318" i="14"/>
  <c r="N315" i="14"/>
  <c r="J141" i="13"/>
  <c r="J149" i="13"/>
  <c r="N94" i="14"/>
  <c r="O91" i="14"/>
  <c r="N123" i="14"/>
  <c r="M126" i="14"/>
  <c r="O225" i="14"/>
  <c r="N229" i="14"/>
  <c r="L75" i="13"/>
  <c r="M72" i="13"/>
  <c r="M27" i="13"/>
  <c r="N24" i="13"/>
  <c r="O78" i="13"/>
  <c r="N82" i="13"/>
  <c r="O131" i="14"/>
  <c r="N134" i="14"/>
  <c r="M254" i="14"/>
  <c r="N251" i="14"/>
  <c r="L397" i="14"/>
  <c r="M393" i="14"/>
  <c r="L107" i="13"/>
  <c r="M104" i="13"/>
  <c r="Q430" i="14"/>
  <c r="R427" i="14"/>
  <c r="N401" i="14"/>
  <c r="M405" i="14"/>
  <c r="L133" i="14"/>
  <c r="M129" i="14"/>
  <c r="M341" i="14"/>
  <c r="N337" i="14"/>
  <c r="Q342" i="14"/>
  <c r="R339" i="14"/>
  <c r="P106" i="13"/>
  <c r="Q102" i="13"/>
  <c r="O267" i="14"/>
  <c r="N270" i="14"/>
  <c r="O409" i="14"/>
  <c r="N413" i="14"/>
  <c r="N470" i="14"/>
  <c r="O467" i="14"/>
  <c r="M369" i="14"/>
  <c r="L373" i="14"/>
  <c r="Q382" i="14"/>
  <c r="R379" i="14"/>
  <c r="M417" i="14"/>
  <c r="L421" i="14"/>
  <c r="N94" i="13"/>
  <c r="M98" i="13"/>
  <c r="L350" i="14"/>
  <c r="M347" i="14"/>
  <c r="M67" i="14"/>
  <c r="L70" i="14"/>
  <c r="L278" i="14"/>
  <c r="M275" i="14"/>
  <c r="Q107" i="14"/>
  <c r="P110" i="14"/>
  <c r="M257" i="14"/>
  <c r="L261" i="14"/>
  <c r="O289" i="14"/>
  <c r="N293" i="14"/>
  <c r="N259" i="14"/>
  <c r="M262" i="14"/>
  <c r="O385" i="14"/>
  <c r="N389" i="14"/>
  <c r="O121" i="14"/>
  <c r="N125" i="14"/>
  <c r="L333" i="14"/>
  <c r="M329" i="14"/>
  <c r="P227" i="14"/>
  <c r="O230" i="14"/>
  <c r="L11" i="13"/>
  <c r="M8" i="13"/>
  <c r="M358" i="14"/>
  <c r="N355" i="14"/>
  <c r="L74" i="13"/>
  <c r="M70" i="13"/>
  <c r="N26" i="13"/>
  <c r="O22" i="13"/>
  <c r="J146" i="13"/>
  <c r="P6" i="13"/>
  <c r="O10" i="13"/>
  <c r="R299" i="14"/>
  <c r="Q302" i="14"/>
  <c r="L453" i="14"/>
  <c r="M449" i="14"/>
  <c r="M273" i="14"/>
  <c r="L277" i="14"/>
  <c r="M374" i="14"/>
  <c r="N371" i="14"/>
  <c r="N145" i="14"/>
  <c r="M149" i="14"/>
  <c r="L83" i="13"/>
  <c r="M80" i="13"/>
  <c r="N35" i="13"/>
  <c r="O32" i="13"/>
  <c r="M147" i="14"/>
  <c r="L150" i="14"/>
  <c r="N406" i="14"/>
  <c r="O403" i="14"/>
  <c r="P190" i="14"/>
  <c r="Q187" i="14"/>
  <c r="N105" i="14"/>
  <c r="M109" i="14"/>
  <c r="N139" i="14"/>
  <c r="M142" i="14"/>
  <c r="P457" i="14"/>
  <c r="O461" i="14"/>
  <c r="N67" i="13"/>
  <c r="O64" i="13"/>
  <c r="O193" i="14"/>
  <c r="N197" i="14"/>
  <c r="O42" i="13"/>
  <c r="P38" i="13"/>
  <c r="Q118" i="14"/>
  <c r="R115" i="14"/>
  <c r="K136" i="13"/>
  <c r="K140" i="13" s="1"/>
  <c r="M235" i="14"/>
  <c r="L238" i="14"/>
  <c r="N51" i="13"/>
  <c r="O48" i="13"/>
  <c r="M97" i="14"/>
  <c r="L101" i="14"/>
  <c r="O99" i="14"/>
  <c r="N102" i="14"/>
  <c r="M50" i="13"/>
  <c r="N46" i="13"/>
  <c r="L366" i="14"/>
  <c r="M363" i="14"/>
  <c r="N209" i="14"/>
  <c r="M213" i="14"/>
  <c r="N203" i="14"/>
  <c r="M206" i="14"/>
  <c r="N65" i="14"/>
  <c r="M69" i="14"/>
  <c r="N113" i="14"/>
  <c r="M117" i="14"/>
  <c r="L132" i="13"/>
  <c r="N16" i="13"/>
  <c r="M19" i="13"/>
  <c r="N441" i="14"/>
  <c r="M445" i="14"/>
  <c r="S177" i="14"/>
  <c r="R181" i="14"/>
  <c r="N281" i="14"/>
  <c r="M285" i="14"/>
  <c r="N294" i="14"/>
  <c r="O291" i="14"/>
  <c r="N297" i="14"/>
  <c r="M301" i="14"/>
  <c r="N205" i="14"/>
  <c r="O201" i="14"/>
  <c r="L59" i="13"/>
  <c r="M56" i="13"/>
  <c r="L58" i="13"/>
  <c r="M54" i="13"/>
  <c r="L34" i="13"/>
  <c r="L131" i="13" s="1"/>
  <c r="M30" i="13"/>
  <c r="N83" i="14"/>
  <c r="M86" i="14"/>
  <c r="N195" i="14"/>
  <c r="M198" i="14"/>
  <c r="M462" i="14"/>
  <c r="N459" i="14"/>
  <c r="P163" i="14"/>
  <c r="O166" i="14"/>
  <c r="O185" i="14"/>
  <c r="N189" i="14"/>
  <c r="N233" i="14"/>
  <c r="M237" i="14"/>
  <c r="M310" i="14"/>
  <c r="N307" i="14"/>
  <c r="O118" i="13"/>
  <c r="N122" i="13"/>
  <c r="N77" i="14"/>
  <c r="O73" i="14"/>
  <c r="L245" i="14"/>
  <c r="M241" i="14"/>
  <c r="P112" i="13"/>
  <c r="O115" i="13"/>
  <c r="L334" i="14"/>
  <c r="M331" i="14"/>
  <c r="M62" i="13"/>
  <c r="L66" i="13"/>
  <c r="M454" i="14"/>
  <c r="N451" i="14"/>
  <c r="O469" i="14"/>
  <c r="P465" i="14"/>
  <c r="M43" i="13"/>
  <c r="M132" i="13" s="1"/>
  <c r="N40" i="13"/>
  <c r="L128" i="13"/>
  <c r="M211" i="14"/>
  <c r="L214" i="14"/>
  <c r="P305" i="14"/>
  <c r="O309" i="14"/>
  <c r="O171" i="14"/>
  <c r="N174" i="14"/>
  <c r="M425" i="14"/>
  <c r="L429" i="14"/>
  <c r="O88" i="13"/>
  <c r="N91" i="13"/>
  <c r="P398" i="14"/>
  <c r="Q395" i="14"/>
  <c r="M265" i="14"/>
  <c r="L269" i="14"/>
  <c r="N89" i="14"/>
  <c r="M93" i="14"/>
  <c r="M85" i="14"/>
  <c r="N81" i="14"/>
  <c r="M422" i="14"/>
  <c r="N419" i="14"/>
  <c r="K141" i="13" l="1"/>
  <c r="K149" i="13"/>
  <c r="Q305" i="14"/>
  <c r="P309" i="14"/>
  <c r="N241" i="14"/>
  <c r="M245" i="14"/>
  <c r="M333" i="14"/>
  <c r="N329" i="14"/>
  <c r="P409" i="14"/>
  <c r="O413" i="14"/>
  <c r="P78" i="13"/>
  <c r="O82" i="13"/>
  <c r="P403" i="14"/>
  <c r="O406" i="14"/>
  <c r="N129" i="14"/>
  <c r="M133" i="14"/>
  <c r="P118" i="13"/>
  <c r="O122" i="13"/>
  <c r="P166" i="14"/>
  <c r="Q163" i="14"/>
  <c r="O35" i="13"/>
  <c r="P32" i="13"/>
  <c r="P385" i="14"/>
  <c r="O389" i="14"/>
  <c r="O470" i="14"/>
  <c r="P467" i="14"/>
  <c r="R342" i="14"/>
  <c r="S339" i="14"/>
  <c r="S427" i="14"/>
  <c r="R430" i="14"/>
  <c r="O315" i="14"/>
  <c r="N318" i="14"/>
  <c r="K146" i="13"/>
  <c r="N86" i="13"/>
  <c r="M90" i="13"/>
  <c r="N265" i="14"/>
  <c r="M269" i="14"/>
  <c r="O174" i="14"/>
  <c r="P171" i="14"/>
  <c r="P469" i="14"/>
  <c r="Q465" i="14"/>
  <c r="N310" i="14"/>
  <c r="O307" i="14"/>
  <c r="N462" i="14"/>
  <c r="O459" i="14"/>
  <c r="M58" i="13"/>
  <c r="N54" i="13"/>
  <c r="N301" i="14"/>
  <c r="O297" i="14"/>
  <c r="O441" i="14"/>
  <c r="N445" i="14"/>
  <c r="N69" i="14"/>
  <c r="O65" i="14"/>
  <c r="N50" i="13"/>
  <c r="O46" i="13"/>
  <c r="P193" i="14"/>
  <c r="O197" i="14"/>
  <c r="N109" i="14"/>
  <c r="O105" i="14"/>
  <c r="M277" i="14"/>
  <c r="N273" i="14"/>
  <c r="P22" i="13"/>
  <c r="O26" i="13"/>
  <c r="Q110" i="14"/>
  <c r="R107" i="14"/>
  <c r="O94" i="13"/>
  <c r="N98" i="13"/>
  <c r="P131" i="14"/>
  <c r="O134" i="14"/>
  <c r="P225" i="14"/>
  <c r="O229" i="14"/>
  <c r="N243" i="14"/>
  <c r="M246" i="14"/>
  <c r="R361" i="14"/>
  <c r="Q365" i="14"/>
  <c r="O433" i="14"/>
  <c r="N437" i="14"/>
  <c r="O419" i="14"/>
  <c r="N422" i="14"/>
  <c r="Q398" i="14"/>
  <c r="R395" i="14"/>
  <c r="Q112" i="13"/>
  <c r="P115" i="13"/>
  <c r="O294" i="14"/>
  <c r="P291" i="14"/>
  <c r="N235" i="14"/>
  <c r="M238" i="14"/>
  <c r="O67" i="13"/>
  <c r="P64" i="13"/>
  <c r="R187" i="14"/>
  <c r="Q190" i="14"/>
  <c r="N80" i="13"/>
  <c r="M83" i="13"/>
  <c r="N449" i="14"/>
  <c r="M453" i="14"/>
  <c r="Q227" i="14"/>
  <c r="P230" i="14"/>
  <c r="M278" i="14"/>
  <c r="N275" i="14"/>
  <c r="N341" i="14"/>
  <c r="O337" i="14"/>
  <c r="N104" i="13"/>
  <c r="M107" i="13"/>
  <c r="N387" i="14"/>
  <c r="M390" i="14"/>
  <c r="N446" i="14"/>
  <c r="O443" i="14"/>
  <c r="N161" i="14"/>
  <c r="M165" i="14"/>
  <c r="P153" i="14"/>
  <c r="O157" i="14"/>
  <c r="M421" i="14"/>
  <c r="N417" i="14"/>
  <c r="O195" i="14"/>
  <c r="N198" i="14"/>
  <c r="O203" i="14"/>
  <c r="N206" i="14"/>
  <c r="R382" i="14"/>
  <c r="S379" i="14"/>
  <c r="O24" i="13"/>
  <c r="N27" i="13"/>
  <c r="P435" i="14"/>
  <c r="O438" i="14"/>
  <c r="O91" i="13"/>
  <c r="P88" i="13"/>
  <c r="M214" i="14"/>
  <c r="N211" i="14"/>
  <c r="P73" i="14"/>
  <c r="O77" i="14"/>
  <c r="O281" i="14"/>
  <c r="N285" i="14"/>
  <c r="P461" i="14"/>
  <c r="Q457" i="14"/>
  <c r="N149" i="14"/>
  <c r="O145" i="14"/>
  <c r="R302" i="14"/>
  <c r="S299" i="14"/>
  <c r="O355" i="14"/>
  <c r="N358" i="14"/>
  <c r="P289" i="14"/>
  <c r="O293" i="14"/>
  <c r="M70" i="14"/>
  <c r="N67" i="14"/>
  <c r="P267" i="14"/>
  <c r="O270" i="14"/>
  <c r="L114" i="13"/>
  <c r="L135" i="13" s="1"/>
  <c r="L139" i="13" s="1"/>
  <c r="L148" i="13" s="1"/>
  <c r="M110" i="13"/>
  <c r="O18" i="13"/>
  <c r="O127" i="13" s="1"/>
  <c r="P14" i="13"/>
  <c r="O283" i="14"/>
  <c r="N286" i="14"/>
  <c r="R219" i="14"/>
  <c r="Q222" i="14"/>
  <c r="O253" i="14"/>
  <c r="P249" i="14"/>
  <c r="O16" i="13"/>
  <c r="N19" i="13"/>
  <c r="N70" i="13"/>
  <c r="M74" i="13"/>
  <c r="O123" i="14"/>
  <c r="N126" i="14"/>
  <c r="P345" i="14"/>
  <c r="O349" i="14"/>
  <c r="O233" i="14"/>
  <c r="N237" i="14"/>
  <c r="P99" i="14"/>
  <c r="O102" i="14"/>
  <c r="P91" i="14"/>
  <c r="O94" i="14"/>
  <c r="N123" i="13"/>
  <c r="O120" i="13"/>
  <c r="N62" i="13"/>
  <c r="M66" i="13"/>
  <c r="P185" i="14"/>
  <c r="O189" i="14"/>
  <c r="O83" i="14"/>
  <c r="N86" i="14"/>
  <c r="P201" i="14"/>
  <c r="O205" i="14"/>
  <c r="N117" i="14"/>
  <c r="O113" i="14"/>
  <c r="O209" i="14"/>
  <c r="N213" i="14"/>
  <c r="N97" i="14"/>
  <c r="M101" i="14"/>
  <c r="P42" i="13"/>
  <c r="Q38" i="13"/>
  <c r="O371" i="14"/>
  <c r="N374" i="14"/>
  <c r="O125" i="14"/>
  <c r="P121" i="14"/>
  <c r="N347" i="14"/>
  <c r="M350" i="14"/>
  <c r="R102" i="13"/>
  <c r="Q106" i="13"/>
  <c r="N254" i="14"/>
  <c r="O251" i="14"/>
  <c r="N72" i="13"/>
  <c r="M75" i="13"/>
  <c r="M145" i="13" s="1"/>
  <c r="P155" i="14"/>
  <c r="O158" i="14"/>
  <c r="N317" i="14"/>
  <c r="O313" i="14"/>
  <c r="O99" i="13"/>
  <c r="P96" i="13"/>
  <c r="S169" i="14"/>
  <c r="R173" i="14"/>
  <c r="O451" i="14"/>
  <c r="N454" i="14"/>
  <c r="N56" i="13"/>
  <c r="M59" i="13"/>
  <c r="O259" i="14"/>
  <c r="N262" i="14"/>
  <c r="P217" i="14"/>
  <c r="O221" i="14"/>
  <c r="Q411" i="14"/>
  <c r="P414" i="14"/>
  <c r="N85" i="14"/>
  <c r="O81" i="14"/>
  <c r="L136" i="13"/>
  <c r="L140" i="13" s="1"/>
  <c r="S115" i="14"/>
  <c r="R118" i="14"/>
  <c r="L144" i="13"/>
  <c r="M397" i="14"/>
  <c r="N393" i="14"/>
  <c r="O377" i="14"/>
  <c r="N381" i="14"/>
  <c r="O89" i="14"/>
  <c r="N93" i="14"/>
  <c r="N425" i="14"/>
  <c r="M429" i="14"/>
  <c r="N43" i="13"/>
  <c r="O40" i="13"/>
  <c r="N331" i="14"/>
  <c r="M334" i="14"/>
  <c r="N30" i="13"/>
  <c r="M34" i="13"/>
  <c r="M131" i="13" s="1"/>
  <c r="T177" i="14"/>
  <c r="S181" i="14"/>
  <c r="N363" i="14"/>
  <c r="M366" i="14"/>
  <c r="P48" i="13"/>
  <c r="O51" i="13"/>
  <c r="O139" i="14"/>
  <c r="N142" i="14"/>
  <c r="M150" i="14"/>
  <c r="N147" i="14"/>
  <c r="P10" i="13"/>
  <c r="Q6" i="13"/>
  <c r="M11" i="13"/>
  <c r="M128" i="13" s="1"/>
  <c r="N8" i="13"/>
  <c r="N257" i="14"/>
  <c r="M261" i="14"/>
  <c r="M373" i="14"/>
  <c r="N369" i="14"/>
  <c r="O401" i="14"/>
  <c r="N405" i="14"/>
  <c r="L145" i="13"/>
  <c r="J150" i="13"/>
  <c r="N353" i="14"/>
  <c r="M357" i="14"/>
  <c r="N141" i="14"/>
  <c r="O137" i="14"/>
  <c r="P75" i="14"/>
  <c r="O78" i="14"/>
  <c r="L141" i="13" l="1"/>
  <c r="L149" i="13"/>
  <c r="P125" i="14"/>
  <c r="Q121" i="14"/>
  <c r="P145" i="14"/>
  <c r="O149" i="14"/>
  <c r="S382" i="14"/>
  <c r="T379" i="14"/>
  <c r="P221" i="14"/>
  <c r="Q217" i="14"/>
  <c r="N74" i="13"/>
  <c r="O70" i="13"/>
  <c r="N107" i="13"/>
  <c r="O104" i="13"/>
  <c r="O235" i="14"/>
  <c r="N238" i="14"/>
  <c r="S107" i="14"/>
  <c r="R110" i="14"/>
  <c r="P297" i="14"/>
  <c r="O301" i="14"/>
  <c r="Q469" i="14"/>
  <c r="R465" i="14"/>
  <c r="L146" i="13"/>
  <c r="P81" i="14"/>
  <c r="O85" i="14"/>
  <c r="Q10" i="13"/>
  <c r="R6" i="13"/>
  <c r="Q48" i="13"/>
  <c r="P51" i="13"/>
  <c r="N334" i="14"/>
  <c r="O331" i="14"/>
  <c r="P377" i="14"/>
  <c r="O381" i="14"/>
  <c r="N59" i="13"/>
  <c r="O56" i="13"/>
  <c r="S102" i="13"/>
  <c r="R106" i="13"/>
  <c r="Q201" i="14"/>
  <c r="P205" i="14"/>
  <c r="Q345" i="14"/>
  <c r="P349" i="14"/>
  <c r="P355" i="14"/>
  <c r="O358" i="14"/>
  <c r="P281" i="14"/>
  <c r="O285" i="14"/>
  <c r="Q435" i="14"/>
  <c r="P438" i="14"/>
  <c r="O198" i="14"/>
  <c r="P195" i="14"/>
  <c r="S187" i="14"/>
  <c r="R190" i="14"/>
  <c r="O273" i="14"/>
  <c r="N277" i="14"/>
  <c r="P65" i="14"/>
  <c r="O69" i="14"/>
  <c r="O462" i="14"/>
  <c r="P459" i="14"/>
  <c r="T427" i="14"/>
  <c r="S430" i="14"/>
  <c r="Q75" i="14"/>
  <c r="P78" i="14"/>
  <c r="P401" i="14"/>
  <c r="O405" i="14"/>
  <c r="P40" i="13"/>
  <c r="O43" i="13"/>
  <c r="N397" i="14"/>
  <c r="O393" i="14"/>
  <c r="T299" i="14"/>
  <c r="S302" i="14"/>
  <c r="O417" i="14"/>
  <c r="N421" i="14"/>
  <c r="Q64" i="13"/>
  <c r="P67" i="13"/>
  <c r="P433" i="14"/>
  <c r="O437" i="14"/>
  <c r="P134" i="14"/>
  <c r="Q131" i="14"/>
  <c r="O265" i="14"/>
  <c r="N269" i="14"/>
  <c r="S342" i="14"/>
  <c r="T339" i="14"/>
  <c r="R163" i="14"/>
  <c r="Q166" i="14"/>
  <c r="Q403" i="14"/>
  <c r="P406" i="14"/>
  <c r="P137" i="14"/>
  <c r="O141" i="14"/>
  <c r="N373" i="14"/>
  <c r="O369" i="14"/>
  <c r="N150" i="14"/>
  <c r="O147" i="14"/>
  <c r="N366" i="14"/>
  <c r="O363" i="14"/>
  <c r="N132" i="13"/>
  <c r="R411" i="14"/>
  <c r="Q414" i="14"/>
  <c r="P451" i="14"/>
  <c r="O454" i="14"/>
  <c r="Q155" i="14"/>
  <c r="P158" i="14"/>
  <c r="N350" i="14"/>
  <c r="O347" i="14"/>
  <c r="N101" i="14"/>
  <c r="O97" i="14"/>
  <c r="O86" i="14"/>
  <c r="P83" i="14"/>
  <c r="Q91" i="14"/>
  <c r="P94" i="14"/>
  <c r="P123" i="14"/>
  <c r="O126" i="14"/>
  <c r="S219" i="14"/>
  <c r="R222" i="14"/>
  <c r="P270" i="14"/>
  <c r="Q267" i="14"/>
  <c r="Q73" i="14"/>
  <c r="P77" i="14"/>
  <c r="P24" i="13"/>
  <c r="O27" i="13"/>
  <c r="O387" i="14"/>
  <c r="N390" i="14"/>
  <c r="Q230" i="14"/>
  <c r="R227" i="14"/>
  <c r="P105" i="14"/>
  <c r="O109" i="14"/>
  <c r="P307" i="14"/>
  <c r="O310" i="14"/>
  <c r="N245" i="14"/>
  <c r="O241" i="14"/>
  <c r="S361" i="14"/>
  <c r="R365" i="14"/>
  <c r="O445" i="14"/>
  <c r="P441" i="14"/>
  <c r="N429" i="14"/>
  <c r="O425" i="14"/>
  <c r="N75" i="13"/>
  <c r="O72" i="13"/>
  <c r="P102" i="14"/>
  <c r="Q99" i="14"/>
  <c r="P157" i="14"/>
  <c r="Q153" i="14"/>
  <c r="Q78" i="13"/>
  <c r="P82" i="13"/>
  <c r="N357" i="14"/>
  <c r="O353" i="14"/>
  <c r="O257" i="14"/>
  <c r="N261" i="14"/>
  <c r="O142" i="14"/>
  <c r="P139" i="14"/>
  <c r="S118" i="14"/>
  <c r="T115" i="14"/>
  <c r="Q96" i="13"/>
  <c r="P99" i="13"/>
  <c r="P251" i="14"/>
  <c r="O254" i="14"/>
  <c r="P113" i="14"/>
  <c r="O117" i="14"/>
  <c r="P18" i="13"/>
  <c r="P127" i="13" s="1"/>
  <c r="Q14" i="13"/>
  <c r="Q461" i="14"/>
  <c r="R457" i="14"/>
  <c r="P91" i="13"/>
  <c r="Q88" i="13"/>
  <c r="O341" i="14"/>
  <c r="P337" i="14"/>
  <c r="O243" i="14"/>
  <c r="N246" i="14"/>
  <c r="P197" i="14"/>
  <c r="Q193" i="14"/>
  <c r="O67" i="14"/>
  <c r="N70" i="14"/>
  <c r="O98" i="13"/>
  <c r="P94" i="13"/>
  <c r="O86" i="13"/>
  <c r="N90" i="13"/>
  <c r="P470" i="14"/>
  <c r="Q467" i="14"/>
  <c r="P189" i="14"/>
  <c r="Q185" i="14"/>
  <c r="N453" i="14"/>
  <c r="O449" i="14"/>
  <c r="P122" i="13"/>
  <c r="Q118" i="13"/>
  <c r="N11" i="13"/>
  <c r="N128" i="13" s="1"/>
  <c r="O8" i="13"/>
  <c r="N34" i="13"/>
  <c r="N131" i="13" s="1"/>
  <c r="O30" i="13"/>
  <c r="P89" i="14"/>
  <c r="O93" i="14"/>
  <c r="O262" i="14"/>
  <c r="P259" i="14"/>
  <c r="P371" i="14"/>
  <c r="O374" i="14"/>
  <c r="N66" i="13"/>
  <c r="O62" i="13"/>
  <c r="O237" i="14"/>
  <c r="P233" i="14"/>
  <c r="O19" i="13"/>
  <c r="P16" i="13"/>
  <c r="Q289" i="14"/>
  <c r="P293" i="14"/>
  <c r="O206" i="14"/>
  <c r="P203" i="14"/>
  <c r="O161" i="14"/>
  <c r="N165" i="14"/>
  <c r="O80" i="13"/>
  <c r="N83" i="13"/>
  <c r="P46" i="13"/>
  <c r="O50" i="13"/>
  <c r="O54" i="13"/>
  <c r="N58" i="13"/>
  <c r="Q171" i="14"/>
  <c r="P174" i="14"/>
  <c r="P315" i="14"/>
  <c r="O318" i="14"/>
  <c r="Q385" i="14"/>
  <c r="P389" i="14"/>
  <c r="Q409" i="14"/>
  <c r="P413" i="14"/>
  <c r="K150" i="13"/>
  <c r="N214" i="14"/>
  <c r="O211" i="14"/>
  <c r="R112" i="13"/>
  <c r="Q115" i="13"/>
  <c r="U177" i="14"/>
  <c r="T181" i="14"/>
  <c r="T169" i="14"/>
  <c r="S173" i="14"/>
  <c r="P209" i="14"/>
  <c r="O213" i="14"/>
  <c r="P283" i="14"/>
  <c r="O286" i="14"/>
  <c r="R398" i="14"/>
  <c r="S395" i="14"/>
  <c r="R305" i="14"/>
  <c r="Q309" i="14"/>
  <c r="M136" i="13"/>
  <c r="M140" i="13" s="1"/>
  <c r="O317" i="14"/>
  <c r="P313" i="14"/>
  <c r="R38" i="13"/>
  <c r="Q42" i="13"/>
  <c r="O123" i="13"/>
  <c r="P120" i="13"/>
  <c r="Q249" i="14"/>
  <c r="P253" i="14"/>
  <c r="N110" i="13"/>
  <c r="M114" i="13"/>
  <c r="M144" i="13" s="1"/>
  <c r="M146" i="13" s="1"/>
  <c r="P443" i="14"/>
  <c r="O446" i="14"/>
  <c r="O275" i="14"/>
  <c r="N278" i="14"/>
  <c r="Q291" i="14"/>
  <c r="P294" i="14"/>
  <c r="O422" i="14"/>
  <c r="P419" i="14"/>
  <c r="P229" i="14"/>
  <c r="Q225" i="14"/>
  <c r="Q22" i="13"/>
  <c r="P26" i="13"/>
  <c r="P35" i="13"/>
  <c r="Q32" i="13"/>
  <c r="O129" i="14"/>
  <c r="N133" i="14"/>
  <c r="N333" i="14"/>
  <c r="O329" i="14"/>
  <c r="Q413" i="14" l="1"/>
  <c r="R409" i="14"/>
  <c r="Q91" i="13"/>
  <c r="R88" i="13"/>
  <c r="R73" i="14"/>
  <c r="Q77" i="14"/>
  <c r="P147" i="14"/>
  <c r="O150" i="14"/>
  <c r="P393" i="14"/>
  <c r="O397" i="14"/>
  <c r="P70" i="13"/>
  <c r="O74" i="13"/>
  <c r="S38" i="13"/>
  <c r="R42" i="13"/>
  <c r="P8" i="13"/>
  <c r="O11" i="13"/>
  <c r="Q102" i="14"/>
  <c r="R99" i="14"/>
  <c r="Q270" i="14"/>
  <c r="R267" i="14"/>
  <c r="S163" i="14"/>
  <c r="R166" i="14"/>
  <c r="T187" i="14"/>
  <c r="S190" i="14"/>
  <c r="R32" i="13"/>
  <c r="Q35" i="13"/>
  <c r="M135" i="13"/>
  <c r="M139" i="13" s="1"/>
  <c r="M148" i="13" s="1"/>
  <c r="M149" i="13"/>
  <c r="Q209" i="14"/>
  <c r="P213" i="14"/>
  <c r="P318" i="14"/>
  <c r="Q315" i="14"/>
  <c r="O83" i="13"/>
  <c r="P80" i="13"/>
  <c r="Q294" i="14"/>
  <c r="R291" i="14"/>
  <c r="Q253" i="14"/>
  <c r="R249" i="14"/>
  <c r="P237" i="14"/>
  <c r="Q233" i="14"/>
  <c r="P449" i="14"/>
  <c r="O453" i="14"/>
  <c r="Q94" i="13"/>
  <c r="P98" i="13"/>
  <c r="O246" i="14"/>
  <c r="P243" i="14"/>
  <c r="U115" i="14"/>
  <c r="T118" i="14"/>
  <c r="P425" i="14"/>
  <c r="O429" i="14"/>
  <c r="O350" i="14"/>
  <c r="P347" i="14"/>
  <c r="N140" i="13"/>
  <c r="Q137" i="14"/>
  <c r="P141" i="14"/>
  <c r="O269" i="14"/>
  <c r="P265" i="14"/>
  <c r="P417" i="14"/>
  <c r="O421" i="14"/>
  <c r="Q401" i="14"/>
  <c r="P405" i="14"/>
  <c r="P69" i="14"/>
  <c r="Q65" i="14"/>
  <c r="Q438" i="14"/>
  <c r="R435" i="14"/>
  <c r="R201" i="14"/>
  <c r="Q205" i="14"/>
  <c r="O334" i="14"/>
  <c r="P331" i="14"/>
  <c r="P235" i="14"/>
  <c r="O238" i="14"/>
  <c r="P329" i="14"/>
  <c r="O333" i="14"/>
  <c r="Q120" i="13"/>
  <c r="P123" i="13"/>
  <c r="R309" i="14"/>
  <c r="S305" i="14"/>
  <c r="U169" i="14"/>
  <c r="T173" i="14"/>
  <c r="Q174" i="14"/>
  <c r="R171" i="14"/>
  <c r="P161" i="14"/>
  <c r="O165" i="14"/>
  <c r="Q89" i="14"/>
  <c r="P93" i="14"/>
  <c r="Q337" i="14"/>
  <c r="P341" i="14"/>
  <c r="R78" i="13"/>
  <c r="Q82" i="13"/>
  <c r="Q307" i="14"/>
  <c r="P310" i="14"/>
  <c r="P27" i="13"/>
  <c r="Q24" i="13"/>
  <c r="P126" i="14"/>
  <c r="Q123" i="14"/>
  <c r="P363" i="14"/>
  <c r="O366" i="14"/>
  <c r="Q134" i="14"/>
  <c r="R131" i="14"/>
  <c r="S465" i="14"/>
  <c r="R469" i="14"/>
  <c r="P104" i="13"/>
  <c r="O107" i="13"/>
  <c r="Q26" i="13"/>
  <c r="R22" i="13"/>
  <c r="P275" i="14"/>
  <c r="O278" i="14"/>
  <c r="T395" i="14"/>
  <c r="S398" i="14"/>
  <c r="N135" i="13"/>
  <c r="N139" i="13" s="1"/>
  <c r="N148" i="13" s="1"/>
  <c r="Q203" i="14"/>
  <c r="P206" i="14"/>
  <c r="P62" i="13"/>
  <c r="O66" i="13"/>
  <c r="O34" i="13"/>
  <c r="O131" i="13" s="1"/>
  <c r="P30" i="13"/>
  <c r="Q189" i="14"/>
  <c r="R185" i="14"/>
  <c r="Q139" i="14"/>
  <c r="P142" i="14"/>
  <c r="Q157" i="14"/>
  <c r="R153" i="14"/>
  <c r="Q441" i="14"/>
  <c r="P445" i="14"/>
  <c r="Q406" i="14"/>
  <c r="R403" i="14"/>
  <c r="U299" i="14"/>
  <c r="T302" i="14"/>
  <c r="Q78" i="14"/>
  <c r="R75" i="14"/>
  <c r="P273" i="14"/>
  <c r="O277" i="14"/>
  <c r="Q281" i="14"/>
  <c r="P285" i="14"/>
  <c r="Q145" i="14"/>
  <c r="P149" i="14"/>
  <c r="Q229" i="14"/>
  <c r="R225" i="14"/>
  <c r="Q158" i="14"/>
  <c r="R155" i="14"/>
  <c r="R121" i="14"/>
  <c r="Q125" i="14"/>
  <c r="Q443" i="14"/>
  <c r="P446" i="14"/>
  <c r="R467" i="14"/>
  <c r="Q470" i="14"/>
  <c r="P86" i="14"/>
  <c r="Q83" i="14"/>
  <c r="Q433" i="14"/>
  <c r="P437" i="14"/>
  <c r="T430" i="14"/>
  <c r="U427" i="14"/>
  <c r="P358" i="14"/>
  <c r="Q355" i="14"/>
  <c r="O59" i="13"/>
  <c r="O136" i="13" s="1"/>
  <c r="P56" i="13"/>
  <c r="R10" i="13"/>
  <c r="S6" i="13"/>
  <c r="P422" i="14"/>
  <c r="Q419" i="14"/>
  <c r="P317" i="14"/>
  <c r="Q313" i="14"/>
  <c r="Q283" i="14"/>
  <c r="P286" i="14"/>
  <c r="S112" i="13"/>
  <c r="R115" i="13"/>
  <c r="Q389" i="14"/>
  <c r="R385" i="14"/>
  <c r="Q46" i="13"/>
  <c r="P50" i="13"/>
  <c r="R289" i="14"/>
  <c r="Q293" i="14"/>
  <c r="P374" i="14"/>
  <c r="Q371" i="14"/>
  <c r="R193" i="14"/>
  <c r="Q197" i="14"/>
  <c r="R461" i="14"/>
  <c r="S457" i="14"/>
  <c r="P254" i="14"/>
  <c r="Q251" i="14"/>
  <c r="P257" i="14"/>
  <c r="O261" i="14"/>
  <c r="T361" i="14"/>
  <c r="S365" i="14"/>
  <c r="P454" i="14"/>
  <c r="Q451" i="14"/>
  <c r="P369" i="14"/>
  <c r="O373" i="14"/>
  <c r="U339" i="14"/>
  <c r="T342" i="14"/>
  <c r="O132" i="13"/>
  <c r="Q459" i="14"/>
  <c r="P462" i="14"/>
  <c r="P198" i="14"/>
  <c r="Q195" i="14"/>
  <c r="N136" i="13"/>
  <c r="Q221" i="14"/>
  <c r="R217" i="14"/>
  <c r="P54" i="13"/>
  <c r="O58" i="13"/>
  <c r="P67" i="14"/>
  <c r="O70" i="14"/>
  <c r="Q94" i="14"/>
  <c r="R91" i="14"/>
  <c r="S106" i="13"/>
  <c r="T102" i="13"/>
  <c r="S227" i="14"/>
  <c r="R230" i="14"/>
  <c r="P301" i="14"/>
  <c r="Q297" i="14"/>
  <c r="O110" i="13"/>
  <c r="N114" i="13"/>
  <c r="O214" i="14"/>
  <c r="P211" i="14"/>
  <c r="Q16" i="13"/>
  <c r="P19" i="13"/>
  <c r="P262" i="14"/>
  <c r="Q259" i="14"/>
  <c r="R118" i="13"/>
  <c r="Q122" i="13"/>
  <c r="P353" i="14"/>
  <c r="O357" i="14"/>
  <c r="P72" i="13"/>
  <c r="O75" i="13"/>
  <c r="O245" i="14"/>
  <c r="P241" i="14"/>
  <c r="P97" i="14"/>
  <c r="O101" i="14"/>
  <c r="R64" i="13"/>
  <c r="Q67" i="13"/>
  <c r="P43" i="13"/>
  <c r="P132" i="13" s="1"/>
  <c r="Q40" i="13"/>
  <c r="R345" i="14"/>
  <c r="Q349" i="14"/>
  <c r="S110" i="14"/>
  <c r="T107" i="14"/>
  <c r="L150" i="13"/>
  <c r="U181" i="14"/>
  <c r="V177" i="14"/>
  <c r="Q113" i="14"/>
  <c r="P117" i="14"/>
  <c r="P109" i="14"/>
  <c r="Q105" i="14"/>
  <c r="Q51" i="13"/>
  <c r="R48" i="13"/>
  <c r="O133" i="14"/>
  <c r="P129" i="14"/>
  <c r="N144" i="13"/>
  <c r="O128" i="13"/>
  <c r="P86" i="13"/>
  <c r="O90" i="13"/>
  <c r="R14" i="13"/>
  <c r="Q18" i="13"/>
  <c r="Q127" i="13" s="1"/>
  <c r="R96" i="13"/>
  <c r="Q99" i="13"/>
  <c r="N145" i="13"/>
  <c r="N146" i="13" s="1"/>
  <c r="O390" i="14"/>
  <c r="P387" i="14"/>
  <c r="T219" i="14"/>
  <c r="S222" i="14"/>
  <c r="R414" i="14"/>
  <c r="S411" i="14"/>
  <c r="P381" i="14"/>
  <c r="Q377" i="14"/>
  <c r="P85" i="14"/>
  <c r="Q81" i="14"/>
  <c r="U379" i="14"/>
  <c r="T382" i="14"/>
  <c r="R297" i="14" l="1"/>
  <c r="Q301" i="14"/>
  <c r="Q273" i="14"/>
  <c r="P277" i="14"/>
  <c r="R94" i="13"/>
  <c r="Q98" i="13"/>
  <c r="R270" i="14"/>
  <c r="S267" i="14"/>
  <c r="P70" i="14"/>
  <c r="Q67" i="14"/>
  <c r="T457" i="14"/>
  <c r="S461" i="14"/>
  <c r="R355" i="14"/>
  <c r="Q358" i="14"/>
  <c r="R229" i="14"/>
  <c r="S225" i="14"/>
  <c r="S153" i="14"/>
  <c r="R157" i="14"/>
  <c r="Q275" i="14"/>
  <c r="P278" i="14"/>
  <c r="R307" i="14"/>
  <c r="Q310" i="14"/>
  <c r="R120" i="13"/>
  <c r="Q123" i="13"/>
  <c r="R205" i="14"/>
  <c r="S201" i="14"/>
  <c r="Q417" i="14"/>
  <c r="P421" i="14"/>
  <c r="P83" i="13"/>
  <c r="Q80" i="13"/>
  <c r="S414" i="14"/>
  <c r="T411" i="14"/>
  <c r="S96" i="13"/>
  <c r="R99" i="13"/>
  <c r="S14" i="13"/>
  <c r="R18" i="13"/>
  <c r="R127" i="13" s="1"/>
  <c r="S48" i="13"/>
  <c r="R51" i="13"/>
  <c r="R67" i="13"/>
  <c r="S64" i="13"/>
  <c r="Q353" i="14"/>
  <c r="P357" i="14"/>
  <c r="S217" i="14"/>
  <c r="R221" i="14"/>
  <c r="Q374" i="14"/>
  <c r="R371" i="14"/>
  <c r="T6" i="13"/>
  <c r="S10" i="13"/>
  <c r="R406" i="14"/>
  <c r="S403" i="14"/>
  <c r="S185" i="14"/>
  <c r="R189" i="14"/>
  <c r="Q104" i="13"/>
  <c r="P107" i="13"/>
  <c r="Q341" i="14"/>
  <c r="R337" i="14"/>
  <c r="V169" i="14"/>
  <c r="U173" i="14"/>
  <c r="P238" i="14"/>
  <c r="Q235" i="14"/>
  <c r="R137" i="14"/>
  <c r="Q141" i="14"/>
  <c r="P246" i="14"/>
  <c r="Q243" i="14"/>
  <c r="R253" i="14"/>
  <c r="S249" i="14"/>
  <c r="T190" i="14"/>
  <c r="U187" i="14"/>
  <c r="Q8" i="13"/>
  <c r="P11" i="13"/>
  <c r="P128" i="13" s="1"/>
  <c r="Q147" i="14"/>
  <c r="P150" i="14"/>
  <c r="V379" i="14"/>
  <c r="U382" i="14"/>
  <c r="T222" i="14"/>
  <c r="U219" i="14"/>
  <c r="T110" i="14"/>
  <c r="U107" i="14"/>
  <c r="R94" i="14"/>
  <c r="S91" i="14"/>
  <c r="V339" i="14"/>
  <c r="U342" i="14"/>
  <c r="P261" i="14"/>
  <c r="Q257" i="14"/>
  <c r="T112" i="13"/>
  <c r="S115" i="13"/>
  <c r="Q437" i="14"/>
  <c r="R433" i="14"/>
  <c r="S121" i="14"/>
  <c r="R125" i="14"/>
  <c r="R281" i="14"/>
  <c r="Q285" i="14"/>
  <c r="Q27" i="13"/>
  <c r="R24" i="13"/>
  <c r="T305" i="14"/>
  <c r="S309" i="14"/>
  <c r="Q331" i="14"/>
  <c r="P334" i="14"/>
  <c r="N141" i="13"/>
  <c r="N150" i="13" s="1"/>
  <c r="N149" i="13"/>
  <c r="R209" i="14"/>
  <c r="Q213" i="14"/>
  <c r="R81" i="14"/>
  <c r="Q85" i="14"/>
  <c r="Q387" i="14"/>
  <c r="P390" i="14"/>
  <c r="P90" i="13"/>
  <c r="Q86" i="13"/>
  <c r="R105" i="14"/>
  <c r="Q109" i="14"/>
  <c r="P101" i="14"/>
  <c r="Q97" i="14"/>
  <c r="S118" i="13"/>
  <c r="R122" i="13"/>
  <c r="P110" i="13"/>
  <c r="O114" i="13"/>
  <c r="O144" i="13" s="1"/>
  <c r="Q254" i="14"/>
  <c r="R250" i="14"/>
  <c r="BC250" i="14" s="1"/>
  <c r="P59" i="13"/>
  <c r="Q56" i="13"/>
  <c r="Q86" i="14"/>
  <c r="R83" i="14"/>
  <c r="S155" i="14"/>
  <c r="R158" i="14"/>
  <c r="Q30" i="13"/>
  <c r="P34" i="13"/>
  <c r="U395" i="14"/>
  <c r="T398" i="14"/>
  <c r="S469" i="14"/>
  <c r="T465" i="14"/>
  <c r="Q93" i="14"/>
  <c r="R89" i="14"/>
  <c r="Q405" i="14"/>
  <c r="R401" i="14"/>
  <c r="Q347" i="14"/>
  <c r="P350" i="14"/>
  <c r="S291" i="14"/>
  <c r="R294" i="14"/>
  <c r="M141" i="13"/>
  <c r="M150" i="13" s="1"/>
  <c r="T163" i="14"/>
  <c r="S166" i="14"/>
  <c r="T38" i="13"/>
  <c r="S42" i="13"/>
  <c r="S73" i="14"/>
  <c r="R77" i="14"/>
  <c r="Q262" i="14"/>
  <c r="R259" i="14"/>
  <c r="Q369" i="14"/>
  <c r="P373" i="14"/>
  <c r="S289" i="14"/>
  <c r="R293" i="14"/>
  <c r="R91" i="13"/>
  <c r="S88" i="13"/>
  <c r="R313" i="14"/>
  <c r="Q317" i="14"/>
  <c r="Q117" i="14"/>
  <c r="R113" i="14"/>
  <c r="R40" i="13"/>
  <c r="Q43" i="13"/>
  <c r="O145" i="13"/>
  <c r="Q50" i="13"/>
  <c r="R46" i="13"/>
  <c r="S467" i="14"/>
  <c r="R470" i="14"/>
  <c r="P66" i="13"/>
  <c r="Q62" i="13"/>
  <c r="S22" i="13"/>
  <c r="R26" i="13"/>
  <c r="R174" i="14"/>
  <c r="S171" i="14"/>
  <c r="S435" i="14"/>
  <c r="R438" i="14"/>
  <c r="P269" i="14"/>
  <c r="Q265" i="14"/>
  <c r="Q425" i="14"/>
  <c r="P429" i="14"/>
  <c r="Q449" i="14"/>
  <c r="P453" i="14"/>
  <c r="S99" i="14"/>
  <c r="R102" i="14"/>
  <c r="S409" i="14"/>
  <c r="R413" i="14"/>
  <c r="R134" i="14"/>
  <c r="S131" i="14"/>
  <c r="R377" i="14"/>
  <c r="Q381" i="14"/>
  <c r="P131" i="13"/>
  <c r="R78" i="14"/>
  <c r="S75" i="14"/>
  <c r="P74" i="13"/>
  <c r="Q70" i="13"/>
  <c r="Q129" i="14"/>
  <c r="P133" i="14"/>
  <c r="V181" i="14"/>
  <c r="W177" i="14"/>
  <c r="Q72" i="13"/>
  <c r="P75" i="13"/>
  <c r="R16" i="13"/>
  <c r="Q19" i="13"/>
  <c r="T227" i="14"/>
  <c r="S230" i="14"/>
  <c r="P58" i="13"/>
  <c r="Q54" i="13"/>
  <c r="R459" i="14"/>
  <c r="Q462" i="14"/>
  <c r="R389" i="14"/>
  <c r="S385" i="14"/>
  <c r="R419" i="14"/>
  <c r="Q422" i="14"/>
  <c r="U430" i="14"/>
  <c r="V427" i="14"/>
  <c r="Q363" i="14"/>
  <c r="P366" i="14"/>
  <c r="S78" i="13"/>
  <c r="R82" i="13"/>
  <c r="Q329" i="14"/>
  <c r="P333" i="14"/>
  <c r="R233" i="14"/>
  <c r="Q237" i="14"/>
  <c r="R315" i="14"/>
  <c r="Q318" i="14"/>
  <c r="R35" i="13"/>
  <c r="S32" i="13"/>
  <c r="P397" i="14"/>
  <c r="Q393" i="14"/>
  <c r="Q241" i="14"/>
  <c r="P245" i="14"/>
  <c r="R195" i="14"/>
  <c r="Q198" i="14"/>
  <c r="R283" i="14"/>
  <c r="Q286" i="14"/>
  <c r="R441" i="14"/>
  <c r="Q445" i="14"/>
  <c r="R349" i="14"/>
  <c r="S345" i="14"/>
  <c r="R451" i="14"/>
  <c r="Q454" i="14"/>
  <c r="P165" i="14"/>
  <c r="Q161" i="14"/>
  <c r="Q211" i="14"/>
  <c r="P214" i="14"/>
  <c r="T106" i="13"/>
  <c r="U102" i="13"/>
  <c r="O140" i="13"/>
  <c r="U361" i="14"/>
  <c r="T365" i="14"/>
  <c r="R197" i="14"/>
  <c r="S193" i="14"/>
  <c r="R443" i="14"/>
  <c r="Q446" i="14"/>
  <c r="R145" i="14"/>
  <c r="Q149" i="14"/>
  <c r="U302" i="14"/>
  <c r="V299" i="14"/>
  <c r="Q142" i="14"/>
  <c r="R139" i="14"/>
  <c r="Q206" i="14"/>
  <c r="R203" i="14"/>
  <c r="Q126" i="14"/>
  <c r="R123" i="14"/>
  <c r="R65" i="14"/>
  <c r="Q69" i="14"/>
  <c r="U118" i="14"/>
  <c r="V115" i="14"/>
  <c r="T42" i="13" l="1"/>
  <c r="U38" i="13"/>
  <c r="Q150" i="14"/>
  <c r="R147" i="14"/>
  <c r="R117" i="14"/>
  <c r="S113" i="14"/>
  <c r="S139" i="14"/>
  <c r="R142" i="14"/>
  <c r="S441" i="14"/>
  <c r="R445" i="14"/>
  <c r="T230" i="14"/>
  <c r="U227" i="14"/>
  <c r="T171" i="14"/>
  <c r="S174" i="14"/>
  <c r="U163" i="14"/>
  <c r="T166" i="14"/>
  <c r="Q90" i="13"/>
  <c r="R86" i="13"/>
  <c r="T48" i="13"/>
  <c r="S51" i="13"/>
  <c r="S355" i="14"/>
  <c r="R358" i="14"/>
  <c r="R161" i="14"/>
  <c r="Q165" i="14"/>
  <c r="T385" i="14"/>
  <c r="S389" i="14"/>
  <c r="R129" i="14"/>
  <c r="Q133" i="14"/>
  <c r="T155" i="14"/>
  <c r="S158" i="14"/>
  <c r="P114" i="13"/>
  <c r="P135" i="13" s="1"/>
  <c r="P139" i="13" s="1"/>
  <c r="Q110" i="13"/>
  <c r="R257" i="14"/>
  <c r="Q261" i="14"/>
  <c r="U222" i="14"/>
  <c r="V219" i="14"/>
  <c r="U190" i="14"/>
  <c r="V187" i="14"/>
  <c r="R234" i="14"/>
  <c r="BC234" i="14" s="1"/>
  <c r="Q238" i="14"/>
  <c r="V302" i="14"/>
  <c r="W299" i="14"/>
  <c r="S283" i="14"/>
  <c r="R286" i="14"/>
  <c r="S82" i="13"/>
  <c r="T78" i="13"/>
  <c r="R19" i="13"/>
  <c r="S16" i="13"/>
  <c r="Q74" i="13"/>
  <c r="R70" i="13"/>
  <c r="T130" i="14"/>
  <c r="BC130" i="14" s="1"/>
  <c r="S134" i="14"/>
  <c r="O135" i="13"/>
  <c r="O139" i="13" s="1"/>
  <c r="O148" i="13" s="1"/>
  <c r="S313" i="14"/>
  <c r="R317" i="14"/>
  <c r="U465" i="14"/>
  <c r="T469" i="14"/>
  <c r="S83" i="14"/>
  <c r="R86" i="14"/>
  <c r="R285" i="14"/>
  <c r="S281" i="14"/>
  <c r="S189" i="14"/>
  <c r="T185" i="14"/>
  <c r="T217" i="14"/>
  <c r="S221" i="14"/>
  <c r="S18" i="13"/>
  <c r="S127" i="13" s="1"/>
  <c r="T14" i="13"/>
  <c r="R417" i="14"/>
  <c r="Q421" i="14"/>
  <c r="R275" i="14"/>
  <c r="Q278" i="14"/>
  <c r="U457" i="14"/>
  <c r="T461" i="14"/>
  <c r="Q277" i="14"/>
  <c r="R273" i="14"/>
  <c r="S233" i="14"/>
  <c r="R237" i="14"/>
  <c r="R43" i="13"/>
  <c r="S40" i="13"/>
  <c r="S401" i="14"/>
  <c r="R405" i="14"/>
  <c r="S102" i="14"/>
  <c r="T99" i="14"/>
  <c r="R30" i="13"/>
  <c r="Q34" i="13"/>
  <c r="R27" i="13"/>
  <c r="S24" i="13"/>
  <c r="W115" i="14"/>
  <c r="V118" i="14"/>
  <c r="S377" i="14"/>
  <c r="R381" i="14"/>
  <c r="Q11" i="13"/>
  <c r="R8" i="13"/>
  <c r="S35" i="13"/>
  <c r="T32" i="13"/>
  <c r="S65" i="14"/>
  <c r="R69" i="14"/>
  <c r="V361" i="14"/>
  <c r="U365" i="14"/>
  <c r="P145" i="13"/>
  <c r="R425" i="14"/>
  <c r="Q429" i="14"/>
  <c r="T22" i="13"/>
  <c r="S26" i="13"/>
  <c r="S91" i="13"/>
  <c r="T88" i="13"/>
  <c r="T291" i="14"/>
  <c r="S294" i="14"/>
  <c r="T118" i="13"/>
  <c r="S122" i="13"/>
  <c r="R387" i="14"/>
  <c r="Q390" i="14"/>
  <c r="T249" i="14"/>
  <c r="S253" i="14"/>
  <c r="S406" i="14"/>
  <c r="T403" i="14"/>
  <c r="S205" i="14"/>
  <c r="T201" i="14"/>
  <c r="Q70" i="14"/>
  <c r="R66" i="14"/>
  <c r="BC66" i="14" s="1"/>
  <c r="S203" i="14"/>
  <c r="R206" i="14"/>
  <c r="R241" i="14"/>
  <c r="Q245" i="14"/>
  <c r="W181" i="14"/>
  <c r="X177" i="14"/>
  <c r="T289" i="14"/>
  <c r="S293" i="14"/>
  <c r="T309" i="14"/>
  <c r="U305" i="14"/>
  <c r="R123" i="13"/>
  <c r="S120" i="13"/>
  <c r="S470" i="14"/>
  <c r="T467" i="14"/>
  <c r="R109" i="14"/>
  <c r="S105" i="14"/>
  <c r="Q83" i="13"/>
  <c r="R80" i="13"/>
  <c r="S197" i="14"/>
  <c r="T193" i="14"/>
  <c r="S419" i="14"/>
  <c r="R422" i="14"/>
  <c r="R369" i="14"/>
  <c r="Q373" i="14"/>
  <c r="T115" i="13"/>
  <c r="U112" i="13"/>
  <c r="R104" i="13"/>
  <c r="Q107" i="13"/>
  <c r="R98" i="13"/>
  <c r="S94" i="13"/>
  <c r="Q128" i="13"/>
  <c r="R449" i="14"/>
  <c r="Q453" i="14"/>
  <c r="S259" i="14"/>
  <c r="R262" i="14"/>
  <c r="S123" i="14"/>
  <c r="R126" i="14"/>
  <c r="O141" i="13"/>
  <c r="O149" i="13"/>
  <c r="S451" i="14"/>
  <c r="R454" i="14"/>
  <c r="S195" i="14"/>
  <c r="R198" i="14"/>
  <c r="S315" i="14"/>
  <c r="R318" i="14"/>
  <c r="R363" i="14"/>
  <c r="Q366" i="14"/>
  <c r="S459" i="14"/>
  <c r="R462" i="14"/>
  <c r="R72" i="13"/>
  <c r="Q75" i="13"/>
  <c r="T75" i="14"/>
  <c r="S78" i="14"/>
  <c r="Q269" i="14"/>
  <c r="R265" i="14"/>
  <c r="Q66" i="13"/>
  <c r="R62" i="13"/>
  <c r="O146" i="13"/>
  <c r="T73" i="14"/>
  <c r="S77" i="14"/>
  <c r="Q59" i="13"/>
  <c r="R56" i="13"/>
  <c r="Q101" i="14"/>
  <c r="R97" i="14"/>
  <c r="R331" i="14"/>
  <c r="Q334" i="14"/>
  <c r="T121" i="14"/>
  <c r="S125" i="14"/>
  <c r="V342" i="14"/>
  <c r="W339" i="14"/>
  <c r="V382" i="14"/>
  <c r="W379" i="14"/>
  <c r="V173" i="14"/>
  <c r="W169" i="14"/>
  <c r="R353" i="14"/>
  <c r="Q357" i="14"/>
  <c r="T96" i="13"/>
  <c r="S99" i="13"/>
  <c r="S157" i="14"/>
  <c r="T153" i="14"/>
  <c r="S297" i="14"/>
  <c r="R301" i="14"/>
  <c r="T10" i="13"/>
  <c r="U6" i="13"/>
  <c r="S443" i="14"/>
  <c r="R446" i="14"/>
  <c r="Q397" i="14"/>
  <c r="R393" i="14"/>
  <c r="S438" i="14"/>
  <c r="T435" i="14"/>
  <c r="V107" i="14"/>
  <c r="U110" i="14"/>
  <c r="S371" i="14"/>
  <c r="R374" i="14"/>
  <c r="Q214" i="14"/>
  <c r="R211" i="14"/>
  <c r="R329" i="14"/>
  <c r="Q333" i="14"/>
  <c r="R50" i="13"/>
  <c r="S46" i="13"/>
  <c r="S89" i="14"/>
  <c r="R93" i="14"/>
  <c r="R213" i="14"/>
  <c r="S209" i="14"/>
  <c r="S137" i="14"/>
  <c r="R141" i="14"/>
  <c r="S307" i="14"/>
  <c r="R310" i="14"/>
  <c r="Q131" i="13"/>
  <c r="R149" i="14"/>
  <c r="S145" i="14"/>
  <c r="V102" i="13"/>
  <c r="U106" i="13"/>
  <c r="T345" i="14"/>
  <c r="S349" i="14"/>
  <c r="V430" i="14"/>
  <c r="W427" i="14"/>
  <c r="R54" i="13"/>
  <c r="Q58" i="13"/>
  <c r="T409" i="14"/>
  <c r="S413" i="14"/>
  <c r="Q132" i="13"/>
  <c r="R347" i="14"/>
  <c r="Q350" i="14"/>
  <c r="U398" i="14"/>
  <c r="V395" i="14"/>
  <c r="P136" i="13"/>
  <c r="P140" i="13" s="1"/>
  <c r="S81" i="14"/>
  <c r="R85" i="14"/>
  <c r="R437" i="14"/>
  <c r="S433" i="14"/>
  <c r="S94" i="14"/>
  <c r="T91" i="14"/>
  <c r="R242" i="14"/>
  <c r="BC242" i="14" s="1"/>
  <c r="Q246" i="14"/>
  <c r="S337" i="14"/>
  <c r="R341" i="14"/>
  <c r="T64" i="13"/>
  <c r="S67" i="13"/>
  <c r="T414" i="14"/>
  <c r="U411" i="14"/>
  <c r="S229" i="14"/>
  <c r="T225" i="14"/>
  <c r="T267" i="14"/>
  <c r="S270" i="14"/>
  <c r="T349" i="14" l="1"/>
  <c r="U345" i="14"/>
  <c r="U435" i="14"/>
  <c r="T438" i="14"/>
  <c r="T259" i="14"/>
  <c r="S262" i="14"/>
  <c r="U309" i="14"/>
  <c r="V305" i="14"/>
  <c r="T102" i="14"/>
  <c r="U99" i="14"/>
  <c r="W218" i="14"/>
  <c r="BC218" i="14" s="1"/>
  <c r="V222" i="14"/>
  <c r="U267" i="14"/>
  <c r="T270" i="14"/>
  <c r="T81" i="14"/>
  <c r="S85" i="14"/>
  <c r="S141" i="14"/>
  <c r="T137" i="14"/>
  <c r="T297" i="14"/>
  <c r="S301" i="14"/>
  <c r="U249" i="14"/>
  <c r="T253" i="14"/>
  <c r="S381" i="14"/>
  <c r="T377" i="14"/>
  <c r="U14" i="13"/>
  <c r="T18" i="13"/>
  <c r="T127" i="13" s="1"/>
  <c r="S286" i="14"/>
  <c r="T283" i="14"/>
  <c r="S129" i="14"/>
  <c r="R133" i="14"/>
  <c r="X427" i="14"/>
  <c r="W430" i="14"/>
  <c r="S93" i="14"/>
  <c r="T89" i="14"/>
  <c r="T371" i="14"/>
  <c r="S374" i="14"/>
  <c r="S446" i="14"/>
  <c r="T443" i="14"/>
  <c r="U96" i="13"/>
  <c r="T99" i="13"/>
  <c r="Q136" i="13"/>
  <c r="S422" i="14"/>
  <c r="T419" i="14"/>
  <c r="T122" i="13"/>
  <c r="U118" i="13"/>
  <c r="S425" i="14"/>
  <c r="R429" i="14"/>
  <c r="R132" i="13"/>
  <c r="T189" i="14"/>
  <c r="U185" i="14"/>
  <c r="R128" i="13"/>
  <c r="S161" i="14"/>
  <c r="R165" i="14"/>
  <c r="V163" i="14"/>
  <c r="U166" i="14"/>
  <c r="T139" i="14"/>
  <c r="S142" i="14"/>
  <c r="T433" i="14"/>
  <c r="S437" i="14"/>
  <c r="R350" i="14"/>
  <c r="S347" i="14"/>
  <c r="T46" i="13"/>
  <c r="S50" i="13"/>
  <c r="U10" i="13"/>
  <c r="V6" i="13"/>
  <c r="T78" i="14"/>
  <c r="U75" i="14"/>
  <c r="T315" i="14"/>
  <c r="S318" i="14"/>
  <c r="S126" i="14"/>
  <c r="T123" i="14"/>
  <c r="U193" i="14"/>
  <c r="T197" i="14"/>
  <c r="T120" i="13"/>
  <c r="S123" i="13"/>
  <c r="U403" i="14"/>
  <c r="T406" i="14"/>
  <c r="P144" i="13"/>
  <c r="P148" i="13" s="1"/>
  <c r="S8" i="13"/>
  <c r="R11" i="13"/>
  <c r="R278" i="14"/>
  <c r="S275" i="14"/>
  <c r="T313" i="14"/>
  <c r="S317" i="14"/>
  <c r="U78" i="13"/>
  <c r="T82" i="13"/>
  <c r="V190" i="14"/>
  <c r="W186" i="14"/>
  <c r="BC186" i="14" s="1"/>
  <c r="T113" i="14"/>
  <c r="S117" i="14"/>
  <c r="T67" i="13"/>
  <c r="U64" i="13"/>
  <c r="S310" i="14"/>
  <c r="T307" i="14"/>
  <c r="W107" i="14"/>
  <c r="V110" i="14"/>
  <c r="S353" i="14"/>
  <c r="R357" i="14"/>
  <c r="U121" i="14"/>
  <c r="T125" i="14"/>
  <c r="T77" i="14"/>
  <c r="U73" i="14"/>
  <c r="Q145" i="13"/>
  <c r="S104" i="13"/>
  <c r="R107" i="13"/>
  <c r="S241" i="14"/>
  <c r="R245" i="14"/>
  <c r="T294" i="14"/>
  <c r="U291" i="14"/>
  <c r="P146" i="13"/>
  <c r="R34" i="13"/>
  <c r="R131" i="13" s="1"/>
  <c r="S30" i="13"/>
  <c r="S285" i="14"/>
  <c r="T281" i="14"/>
  <c r="U155" i="14"/>
  <c r="T158" i="14"/>
  <c r="S358" i="14"/>
  <c r="T355" i="14"/>
  <c r="T174" i="14"/>
  <c r="U171" i="14"/>
  <c r="W173" i="14"/>
  <c r="X169" i="14"/>
  <c r="T195" i="14"/>
  <c r="S198" i="14"/>
  <c r="T233" i="14"/>
  <c r="S237" i="14"/>
  <c r="R277" i="14"/>
  <c r="S273" i="14"/>
  <c r="P149" i="13"/>
  <c r="P141" i="13"/>
  <c r="P150" i="13" s="1"/>
  <c r="U409" i="14"/>
  <c r="T413" i="14"/>
  <c r="W102" i="13"/>
  <c r="V106" i="13"/>
  <c r="S213" i="14"/>
  <c r="T209" i="14"/>
  <c r="S211" i="14"/>
  <c r="R214" i="14"/>
  <c r="S393" i="14"/>
  <c r="R397" i="14"/>
  <c r="T157" i="14"/>
  <c r="U153" i="14"/>
  <c r="X379" i="14"/>
  <c r="W382" i="14"/>
  <c r="R101" i="14"/>
  <c r="S97" i="14"/>
  <c r="T459" i="14"/>
  <c r="S462" i="14"/>
  <c r="T451" i="14"/>
  <c r="S454" i="14"/>
  <c r="S449" i="14"/>
  <c r="R453" i="14"/>
  <c r="S109" i="14"/>
  <c r="T105" i="14"/>
  <c r="T83" i="14"/>
  <c r="S86" i="14"/>
  <c r="S70" i="13"/>
  <c r="R74" i="13"/>
  <c r="X299" i="14"/>
  <c r="W302" i="14"/>
  <c r="R90" i="13"/>
  <c r="S86" i="13"/>
  <c r="V38" i="13"/>
  <c r="U42" i="13"/>
  <c r="U115" i="13"/>
  <c r="V112" i="13"/>
  <c r="T91" i="13"/>
  <c r="U88" i="13"/>
  <c r="S417" i="14"/>
  <c r="R421" i="14"/>
  <c r="U230" i="14"/>
  <c r="V227" i="14"/>
  <c r="S62" i="13"/>
  <c r="R66" i="13"/>
  <c r="V365" i="14"/>
  <c r="W361" i="14"/>
  <c r="T51" i="13"/>
  <c r="U48" i="13"/>
  <c r="W394" i="14"/>
  <c r="BC394" i="14" s="1"/>
  <c r="V398" i="14"/>
  <c r="Q135" i="13"/>
  <c r="Q139" i="13" s="1"/>
  <c r="Q148" i="13" s="1"/>
  <c r="T145" i="14"/>
  <c r="S149" i="14"/>
  <c r="S265" i="14"/>
  <c r="R269" i="14"/>
  <c r="S369" i="14"/>
  <c r="R373" i="14"/>
  <c r="T293" i="14"/>
  <c r="U289" i="14"/>
  <c r="R390" i="14"/>
  <c r="S387" i="14"/>
  <c r="T26" i="13"/>
  <c r="U22" i="13"/>
  <c r="T65" i="14"/>
  <c r="S69" i="14"/>
  <c r="X115" i="14"/>
  <c r="W118" i="14"/>
  <c r="S405" i="14"/>
  <c r="T401" i="14"/>
  <c r="Q144" i="13"/>
  <c r="R261" i="14"/>
  <c r="S257" i="14"/>
  <c r="U385" i="14"/>
  <c r="T389" i="14"/>
  <c r="T441" i="14"/>
  <c r="S445" i="14"/>
  <c r="Q140" i="13"/>
  <c r="R75" i="13"/>
  <c r="S72" i="13"/>
  <c r="S80" i="13"/>
  <c r="R83" i="13"/>
  <c r="S147" i="14"/>
  <c r="R150" i="14"/>
  <c r="T337" i="14"/>
  <c r="S341" i="14"/>
  <c r="S329" i="14"/>
  <c r="R333" i="14"/>
  <c r="S331" i="14"/>
  <c r="R334" i="14"/>
  <c r="T203" i="14"/>
  <c r="S206" i="14"/>
  <c r="U225" i="14"/>
  <c r="T229" i="14"/>
  <c r="V411" i="14"/>
  <c r="U414" i="14"/>
  <c r="U91" i="14"/>
  <c r="T94" i="14"/>
  <c r="R58" i="13"/>
  <c r="S54" i="13"/>
  <c r="X339" i="14"/>
  <c r="W342" i="14"/>
  <c r="S56" i="13"/>
  <c r="R59" i="13"/>
  <c r="R136" i="13" s="1"/>
  <c r="S363" i="14"/>
  <c r="R366" i="14"/>
  <c r="O150" i="13"/>
  <c r="T94" i="13"/>
  <c r="S98" i="13"/>
  <c r="U467" i="14"/>
  <c r="T470" i="14"/>
  <c r="X181" i="14"/>
  <c r="Y177" i="14"/>
  <c r="T205" i="14"/>
  <c r="U201" i="14"/>
  <c r="U32" i="13"/>
  <c r="T35" i="13"/>
  <c r="T24" i="13"/>
  <c r="S27" i="13"/>
  <c r="S43" i="13"/>
  <c r="S132" i="13" s="1"/>
  <c r="T40" i="13"/>
  <c r="U461" i="14"/>
  <c r="V457" i="14"/>
  <c r="U217" i="14"/>
  <c r="T221" i="14"/>
  <c r="V465" i="14"/>
  <c r="U469" i="14"/>
  <c r="S19" i="13"/>
  <c r="T16" i="13"/>
  <c r="Q114" i="13"/>
  <c r="R110" i="13"/>
  <c r="T369" i="14" l="1"/>
  <c r="S373" i="14"/>
  <c r="T97" i="14"/>
  <c r="S101" i="14"/>
  <c r="U281" i="14"/>
  <c r="T285" i="14"/>
  <c r="U313" i="14"/>
  <c r="T317" i="14"/>
  <c r="U371" i="14"/>
  <c r="T374" i="14"/>
  <c r="S59" i="13"/>
  <c r="T56" i="13"/>
  <c r="T329" i="14"/>
  <c r="S333" i="14"/>
  <c r="T353" i="14"/>
  <c r="S357" i="14"/>
  <c r="T123" i="13"/>
  <c r="U120" i="13"/>
  <c r="U433" i="14"/>
  <c r="T437" i="14"/>
  <c r="U438" i="14"/>
  <c r="V435" i="14"/>
  <c r="Y339" i="14"/>
  <c r="X342" i="14"/>
  <c r="U229" i="14"/>
  <c r="V225" i="14"/>
  <c r="S390" i="14"/>
  <c r="T387" i="14"/>
  <c r="V32" i="13"/>
  <c r="U35" i="13"/>
  <c r="T98" i="13"/>
  <c r="U94" i="13"/>
  <c r="S58" i="13"/>
  <c r="T54" i="13"/>
  <c r="R114" i="13"/>
  <c r="S110" i="13"/>
  <c r="W457" i="14"/>
  <c r="V461" i="14"/>
  <c r="V201" i="14"/>
  <c r="U205" i="14"/>
  <c r="R135" i="13"/>
  <c r="R139" i="13" s="1"/>
  <c r="R148" i="13" s="1"/>
  <c r="U203" i="14"/>
  <c r="T206" i="14"/>
  <c r="T147" i="14"/>
  <c r="S150" i="14"/>
  <c r="U441" i="14"/>
  <c r="T445" i="14"/>
  <c r="U293" i="14"/>
  <c r="V289" i="14"/>
  <c r="S66" i="13"/>
  <c r="T62" i="13"/>
  <c r="S74" i="13"/>
  <c r="T70" i="13"/>
  <c r="U451" i="14"/>
  <c r="T454" i="14"/>
  <c r="X102" i="13"/>
  <c r="W106" i="13"/>
  <c r="U233" i="14"/>
  <c r="T237" i="14"/>
  <c r="U294" i="14"/>
  <c r="V291" i="14"/>
  <c r="T310" i="14"/>
  <c r="U307" i="14"/>
  <c r="U46" i="13"/>
  <c r="T50" i="13"/>
  <c r="W163" i="14"/>
  <c r="V166" i="14"/>
  <c r="T425" i="14"/>
  <c r="S429" i="14"/>
  <c r="U443" i="14"/>
  <c r="T446" i="14"/>
  <c r="X430" i="14"/>
  <c r="Y427" i="14"/>
  <c r="U81" i="14"/>
  <c r="T85" i="14"/>
  <c r="Y115" i="14"/>
  <c r="X118" i="14"/>
  <c r="W226" i="14"/>
  <c r="BC226" i="14" s="1"/>
  <c r="V230" i="14"/>
  <c r="V78" i="13"/>
  <c r="U82" i="13"/>
  <c r="S350" i="14"/>
  <c r="T347" i="14"/>
  <c r="U122" i="13"/>
  <c r="V118" i="13"/>
  <c r="T19" i="13"/>
  <c r="U16" i="13"/>
  <c r="U40" i="13"/>
  <c r="T43" i="13"/>
  <c r="Z177" i="14"/>
  <c r="Y181" i="14"/>
  <c r="T363" i="14"/>
  <c r="S366" i="14"/>
  <c r="U94" i="14"/>
  <c r="V91" i="14"/>
  <c r="S334" i="14"/>
  <c r="T331" i="14"/>
  <c r="S83" i="13"/>
  <c r="T80" i="13"/>
  <c r="V385" i="14"/>
  <c r="U389" i="14"/>
  <c r="W38" i="13"/>
  <c r="V42" i="13"/>
  <c r="T86" i="14"/>
  <c r="U83" i="14"/>
  <c r="T462" i="14"/>
  <c r="U459" i="14"/>
  <c r="T393" i="14"/>
  <c r="S397" i="14"/>
  <c r="U413" i="14"/>
  <c r="V409" i="14"/>
  <c r="T198" i="14"/>
  <c r="U195" i="14"/>
  <c r="U158" i="14"/>
  <c r="V155" i="14"/>
  <c r="U125" i="14"/>
  <c r="V121" i="14"/>
  <c r="U67" i="13"/>
  <c r="V64" i="13"/>
  <c r="U406" i="14"/>
  <c r="V403" i="14"/>
  <c r="U315" i="14"/>
  <c r="T318" i="14"/>
  <c r="T161" i="14"/>
  <c r="S165" i="14"/>
  <c r="S133" i="14"/>
  <c r="T129" i="14"/>
  <c r="U253" i="14"/>
  <c r="V249" i="14"/>
  <c r="U270" i="14"/>
  <c r="V267" i="14"/>
  <c r="U259" i="14"/>
  <c r="T262" i="14"/>
  <c r="T72" i="13"/>
  <c r="S75" i="13"/>
  <c r="V48" i="13"/>
  <c r="U51" i="13"/>
  <c r="U105" i="14"/>
  <c r="T109" i="14"/>
  <c r="X173" i="14"/>
  <c r="Y169" i="14"/>
  <c r="U78" i="14"/>
  <c r="V75" i="14"/>
  <c r="R145" i="13"/>
  <c r="S421" i="14"/>
  <c r="T417" i="14"/>
  <c r="U297" i="14"/>
  <c r="T301" i="14"/>
  <c r="T27" i="13"/>
  <c r="U24" i="13"/>
  <c r="U470" i="14"/>
  <c r="V467" i="14"/>
  <c r="Q149" i="13"/>
  <c r="Q141" i="13"/>
  <c r="T265" i="14"/>
  <c r="S269" i="14"/>
  <c r="W365" i="14"/>
  <c r="X361" i="14"/>
  <c r="V87" i="13"/>
  <c r="BC87" i="13" s="1"/>
  <c r="U91" i="13"/>
  <c r="T213" i="14"/>
  <c r="U209" i="14"/>
  <c r="T273" i="14"/>
  <c r="S277" i="14"/>
  <c r="V171" i="14"/>
  <c r="U174" i="14"/>
  <c r="S34" i="13"/>
  <c r="T30" i="13"/>
  <c r="S107" i="13"/>
  <c r="T104" i="13"/>
  <c r="U113" i="14"/>
  <c r="T117" i="14"/>
  <c r="W6" i="13"/>
  <c r="V10" i="13"/>
  <c r="T141" i="14"/>
  <c r="U137" i="14"/>
  <c r="V99" i="14"/>
  <c r="U102" i="14"/>
  <c r="V345" i="14"/>
  <c r="U349" i="14"/>
  <c r="S128" i="13"/>
  <c r="S261" i="14"/>
  <c r="T257" i="14"/>
  <c r="V414" i="14"/>
  <c r="W411" i="14"/>
  <c r="T211" i="14"/>
  <c r="S214" i="14"/>
  <c r="S278" i="14"/>
  <c r="T275" i="14"/>
  <c r="V185" i="14"/>
  <c r="U189" i="14"/>
  <c r="U89" i="14"/>
  <c r="T93" i="14"/>
  <c r="U337" i="14"/>
  <c r="T341" i="14"/>
  <c r="T405" i="14"/>
  <c r="U401" i="14"/>
  <c r="Y299" i="14"/>
  <c r="X302" i="14"/>
  <c r="S453" i="14"/>
  <c r="T449" i="14"/>
  <c r="Y379" i="14"/>
  <c r="X382" i="14"/>
  <c r="Q146" i="13"/>
  <c r="W110" i="14"/>
  <c r="X107" i="14"/>
  <c r="V193" i="14"/>
  <c r="U197" i="14"/>
  <c r="U139" i="14"/>
  <c r="T142" i="14"/>
  <c r="R140" i="13"/>
  <c r="V14" i="13"/>
  <c r="U18" i="13"/>
  <c r="U127" i="13" s="1"/>
  <c r="T69" i="14"/>
  <c r="U65" i="14"/>
  <c r="T86" i="13"/>
  <c r="S90" i="13"/>
  <c r="S245" i="14"/>
  <c r="T241" i="14"/>
  <c r="T422" i="14"/>
  <c r="U419" i="14"/>
  <c r="T286" i="14"/>
  <c r="U283" i="14"/>
  <c r="U26" i="13"/>
  <c r="V22" i="13"/>
  <c r="W465" i="14"/>
  <c r="V469" i="14"/>
  <c r="V217" i="14"/>
  <c r="U221" i="14"/>
  <c r="T149" i="14"/>
  <c r="U145" i="14"/>
  <c r="W112" i="13"/>
  <c r="V115" i="13"/>
  <c r="R144" i="13"/>
  <c r="V153" i="14"/>
  <c r="U157" i="14"/>
  <c r="T358" i="14"/>
  <c r="U355" i="14"/>
  <c r="U77" i="14"/>
  <c r="V73" i="14"/>
  <c r="T8" i="13"/>
  <c r="S11" i="13"/>
  <c r="U123" i="14"/>
  <c r="T126" i="14"/>
  <c r="S131" i="13"/>
  <c r="U99" i="13"/>
  <c r="V96" i="13"/>
  <c r="T381" i="14"/>
  <c r="U377" i="14"/>
  <c r="V309" i="14"/>
  <c r="W305" i="14"/>
  <c r="T278" i="14" l="1"/>
  <c r="U275" i="14"/>
  <c r="U262" i="14"/>
  <c r="V259" i="14"/>
  <c r="U363" i="14"/>
  <c r="T366" i="14"/>
  <c r="T333" i="14"/>
  <c r="U329" i="14"/>
  <c r="U117" i="14"/>
  <c r="V113" i="14"/>
  <c r="U265" i="14"/>
  <c r="T269" i="14"/>
  <c r="W267" i="14"/>
  <c r="V270" i="14"/>
  <c r="W155" i="14"/>
  <c r="V158" i="14"/>
  <c r="U80" i="13"/>
  <c r="T83" i="13"/>
  <c r="Y118" i="14"/>
  <c r="Z115" i="14"/>
  <c r="T110" i="13"/>
  <c r="S114" i="13"/>
  <c r="S144" i="13" s="1"/>
  <c r="T59" i="13"/>
  <c r="U56" i="13"/>
  <c r="T11" i="13"/>
  <c r="T128" i="13" s="1"/>
  <c r="U8" i="13"/>
  <c r="S136" i="13"/>
  <c r="S140" i="13" s="1"/>
  <c r="U97" i="14"/>
  <c r="T101" i="14"/>
  <c r="V123" i="14"/>
  <c r="U126" i="14"/>
  <c r="T245" i="14"/>
  <c r="U241" i="14"/>
  <c r="W32" i="13"/>
  <c r="V35" i="13"/>
  <c r="W345" i="14"/>
  <c r="V349" i="14"/>
  <c r="U273" i="14"/>
  <c r="T277" i="14"/>
  <c r="V297" i="14"/>
  <c r="U301" i="14"/>
  <c r="U462" i="14"/>
  <c r="V459" i="14"/>
  <c r="T350" i="14"/>
  <c r="U347" i="14"/>
  <c r="T429" i="14"/>
  <c r="U425" i="14"/>
  <c r="U147" i="14"/>
  <c r="T150" i="14"/>
  <c r="T390" i="14"/>
  <c r="U387" i="14"/>
  <c r="V377" i="14"/>
  <c r="U381" i="14"/>
  <c r="V26" i="13"/>
  <c r="W22" i="13"/>
  <c r="Y382" i="14"/>
  <c r="Z379" i="14"/>
  <c r="U341" i="14"/>
  <c r="V337" i="14"/>
  <c r="U211" i="14"/>
  <c r="T214" i="14"/>
  <c r="T107" i="13"/>
  <c r="U104" i="13"/>
  <c r="V209" i="14"/>
  <c r="U213" i="14"/>
  <c r="Q150" i="13"/>
  <c r="U417" i="14"/>
  <c r="T421" i="14"/>
  <c r="V105" i="14"/>
  <c r="U109" i="14"/>
  <c r="U318" i="14"/>
  <c r="V315" i="14"/>
  <c r="Z181" i="14"/>
  <c r="AA177" i="14"/>
  <c r="U62" i="13"/>
  <c r="T66" i="13"/>
  <c r="U437" i="14"/>
  <c r="V433" i="14"/>
  <c r="V77" i="14"/>
  <c r="W73" i="14"/>
  <c r="X112" i="13"/>
  <c r="W115" i="13"/>
  <c r="T90" i="13"/>
  <c r="U86" i="13"/>
  <c r="V139" i="14"/>
  <c r="U142" i="14"/>
  <c r="T453" i="14"/>
  <c r="U449" i="14"/>
  <c r="W414" i="14"/>
  <c r="X411" i="14"/>
  <c r="W99" i="14"/>
  <c r="V102" i="14"/>
  <c r="W249" i="14"/>
  <c r="V253" i="14"/>
  <c r="V406" i="14"/>
  <c r="W403" i="14"/>
  <c r="V195" i="14"/>
  <c r="U198" i="14"/>
  <c r="V83" i="14"/>
  <c r="U86" i="14"/>
  <c r="T334" i="14"/>
  <c r="U331" i="14"/>
  <c r="T132" i="13"/>
  <c r="U85" i="14"/>
  <c r="V81" i="14"/>
  <c r="X163" i="14"/>
  <c r="W166" i="14"/>
  <c r="V233" i="14"/>
  <c r="U237" i="14"/>
  <c r="V203" i="14"/>
  <c r="U206" i="14"/>
  <c r="U54" i="13"/>
  <c r="T58" i="13"/>
  <c r="W225" i="14"/>
  <c r="V229" i="14"/>
  <c r="V120" i="13"/>
  <c r="U123" i="13"/>
  <c r="U422" i="14"/>
  <c r="V419" i="14"/>
  <c r="Y107" i="14"/>
  <c r="X110" i="14"/>
  <c r="Z299" i="14"/>
  <c r="Y302" i="14"/>
  <c r="W185" i="14"/>
  <c r="V189" i="14"/>
  <c r="Y361" i="14"/>
  <c r="X365" i="14"/>
  <c r="U27" i="13"/>
  <c r="V24" i="13"/>
  <c r="U72" i="13"/>
  <c r="T75" i="13"/>
  <c r="W42" i="13"/>
  <c r="X38" i="13"/>
  <c r="V307" i="14"/>
  <c r="U310" i="14"/>
  <c r="W201" i="14"/>
  <c r="V205" i="14"/>
  <c r="Y342" i="14"/>
  <c r="Z339" i="14"/>
  <c r="U353" i="14"/>
  <c r="T357" i="14"/>
  <c r="V313" i="14"/>
  <c r="U317" i="14"/>
  <c r="W217" i="14"/>
  <c r="V221" i="14"/>
  <c r="V401" i="14"/>
  <c r="U405" i="14"/>
  <c r="X6" i="13"/>
  <c r="W10" i="13"/>
  <c r="W171" i="14"/>
  <c r="V174" i="14"/>
  <c r="Z169" i="14"/>
  <c r="Y173" i="14"/>
  <c r="W121" i="14"/>
  <c r="V125" i="14"/>
  <c r="V122" i="13"/>
  <c r="W118" i="13"/>
  <c r="V443" i="14"/>
  <c r="U446" i="14"/>
  <c r="V451" i="14"/>
  <c r="U454" i="14"/>
  <c r="V441" i="14"/>
  <c r="U445" i="14"/>
  <c r="V438" i="14"/>
  <c r="W435" i="14"/>
  <c r="X305" i="14"/>
  <c r="W309" i="14"/>
  <c r="W153" i="14"/>
  <c r="V157" i="14"/>
  <c r="V18" i="13"/>
  <c r="V127" i="13" s="1"/>
  <c r="W14" i="13"/>
  <c r="T165" i="14"/>
  <c r="U161" i="14"/>
  <c r="T397" i="14"/>
  <c r="U393" i="14"/>
  <c r="W385" i="14"/>
  <c r="V389" i="14"/>
  <c r="V294" i="14"/>
  <c r="W291" i="14"/>
  <c r="T74" i="13"/>
  <c r="U70" i="13"/>
  <c r="X457" i="14"/>
  <c r="W461" i="14"/>
  <c r="V281" i="14"/>
  <c r="U285" i="14"/>
  <c r="W469" i="14"/>
  <c r="X465" i="14"/>
  <c r="R141" i="13"/>
  <c r="R149" i="13"/>
  <c r="V99" i="13"/>
  <c r="W96" i="13"/>
  <c r="V145" i="14"/>
  <c r="U149" i="14"/>
  <c r="U286" i="14"/>
  <c r="V283" i="14"/>
  <c r="V65" i="14"/>
  <c r="U69" i="14"/>
  <c r="V89" i="14"/>
  <c r="U93" i="14"/>
  <c r="V137" i="14"/>
  <c r="U141" i="14"/>
  <c r="T34" i="13"/>
  <c r="U30" i="13"/>
  <c r="V470" i="14"/>
  <c r="W467" i="14"/>
  <c r="R146" i="13"/>
  <c r="V51" i="13"/>
  <c r="W48" i="13"/>
  <c r="V40" i="13"/>
  <c r="U43" i="13"/>
  <c r="V82" i="13"/>
  <c r="W78" i="13"/>
  <c r="Y430" i="14"/>
  <c r="Z427" i="14"/>
  <c r="T131" i="13"/>
  <c r="W289" i="14"/>
  <c r="V293" i="14"/>
  <c r="U374" i="14"/>
  <c r="V371" i="14"/>
  <c r="U369" i="14"/>
  <c r="T373" i="14"/>
  <c r="U358" i="14"/>
  <c r="V355" i="14"/>
  <c r="W193" i="14"/>
  <c r="V197" i="14"/>
  <c r="U257" i="14"/>
  <c r="T261" i="14"/>
  <c r="W75" i="14"/>
  <c r="V78" i="14"/>
  <c r="S145" i="13"/>
  <c r="T133" i="14"/>
  <c r="U129" i="14"/>
  <c r="W64" i="13"/>
  <c r="V67" i="13"/>
  <c r="W409" i="14"/>
  <c r="V413" i="14"/>
  <c r="V94" i="14"/>
  <c r="W91" i="14"/>
  <c r="V16" i="13"/>
  <c r="U19" i="13"/>
  <c r="U50" i="13"/>
  <c r="V46" i="13"/>
  <c r="X106" i="13"/>
  <c r="Y102" i="13"/>
  <c r="U98" i="13"/>
  <c r="V94" i="13"/>
  <c r="W94" i="13" l="1"/>
  <c r="V98" i="13"/>
  <c r="X91" i="14"/>
  <c r="W94" i="14"/>
  <c r="W355" i="14"/>
  <c r="V358" i="14"/>
  <c r="W293" i="14"/>
  <c r="X289" i="14"/>
  <c r="X48" i="13"/>
  <c r="W51" i="13"/>
  <c r="W137" i="14"/>
  <c r="V141" i="14"/>
  <c r="V149" i="14"/>
  <c r="W145" i="14"/>
  <c r="W281" i="14"/>
  <c r="V285" i="14"/>
  <c r="X385" i="14"/>
  <c r="W389" i="14"/>
  <c r="X153" i="14"/>
  <c r="W157" i="14"/>
  <c r="W451" i="14"/>
  <c r="V454" i="14"/>
  <c r="Z173" i="14"/>
  <c r="AA169" i="14"/>
  <c r="X217" i="14"/>
  <c r="W221" i="14"/>
  <c r="X201" i="14"/>
  <c r="W205" i="14"/>
  <c r="W23" i="13"/>
  <c r="BC23" i="13" s="1"/>
  <c r="V27" i="13"/>
  <c r="X225" i="14"/>
  <c r="W229" i="14"/>
  <c r="Y163" i="14"/>
  <c r="X166" i="14"/>
  <c r="Y411" i="14"/>
  <c r="X414" i="14"/>
  <c r="AB177" i="14"/>
  <c r="AA181" i="14"/>
  <c r="V17" i="14" s="1"/>
  <c r="V387" i="14"/>
  <c r="U390" i="14"/>
  <c r="W459" i="14"/>
  <c r="V462" i="14"/>
  <c r="S149" i="13"/>
  <c r="Z118" i="14"/>
  <c r="AA115" i="14"/>
  <c r="W259" i="14"/>
  <c r="V262" i="14"/>
  <c r="S146" i="13"/>
  <c r="T139" i="13"/>
  <c r="T148" i="13" s="1"/>
  <c r="X96" i="13"/>
  <c r="W99" i="13"/>
  <c r="U397" i="14"/>
  <c r="V393" i="14"/>
  <c r="Z107" i="14"/>
  <c r="Y110" i="14"/>
  <c r="T135" i="13"/>
  <c r="W81" i="14"/>
  <c r="V85" i="14"/>
  <c r="W194" i="14"/>
  <c r="BC194" i="14" s="1"/>
  <c r="V198" i="14"/>
  <c r="Y112" i="13"/>
  <c r="X115" i="13"/>
  <c r="Z382" i="14"/>
  <c r="AA379" i="14"/>
  <c r="W35" i="13"/>
  <c r="X32" i="13"/>
  <c r="U11" i="13"/>
  <c r="V8" i="13"/>
  <c r="V265" i="14"/>
  <c r="U269" i="14"/>
  <c r="Y106" i="13"/>
  <c r="Z102" i="13"/>
  <c r="AA427" i="14"/>
  <c r="Z430" i="14"/>
  <c r="W89" i="14"/>
  <c r="V93" i="14"/>
  <c r="Y457" i="14"/>
  <c r="X461" i="14"/>
  <c r="Y305" i="14"/>
  <c r="X309" i="14"/>
  <c r="W443" i="14"/>
  <c r="V446" i="14"/>
  <c r="X171" i="14"/>
  <c r="W174" i="14"/>
  <c r="V317" i="14"/>
  <c r="W313" i="14"/>
  <c r="W307" i="14"/>
  <c r="V310" i="14"/>
  <c r="W419" i="14"/>
  <c r="V422" i="14"/>
  <c r="V54" i="13"/>
  <c r="U58" i="13"/>
  <c r="X403" i="14"/>
  <c r="W406" i="14"/>
  <c r="V449" i="14"/>
  <c r="U453" i="14"/>
  <c r="W77" i="14"/>
  <c r="X73" i="14"/>
  <c r="V318" i="14"/>
  <c r="W315" i="14"/>
  <c r="W209" i="14"/>
  <c r="V213" i="14"/>
  <c r="V241" i="14"/>
  <c r="U245" i="14"/>
  <c r="V117" i="14"/>
  <c r="W113" i="14"/>
  <c r="U278" i="14"/>
  <c r="V275" i="14"/>
  <c r="W78" i="14"/>
  <c r="X75" i="14"/>
  <c r="U373" i="14"/>
  <c r="V369" i="14"/>
  <c r="W470" i="14"/>
  <c r="X467" i="14"/>
  <c r="V70" i="13"/>
  <c r="U74" i="13"/>
  <c r="V161" i="14"/>
  <c r="U165" i="14"/>
  <c r="X435" i="14"/>
  <c r="W438" i="14"/>
  <c r="X118" i="13"/>
  <c r="W122" i="13"/>
  <c r="Y365" i="14"/>
  <c r="Z361" i="14"/>
  <c r="T140" i="13"/>
  <c r="U107" i="13"/>
  <c r="V104" i="13"/>
  <c r="X22" i="13"/>
  <c r="W26" i="13"/>
  <c r="V147" i="14"/>
  <c r="U150" i="14"/>
  <c r="W297" i="14"/>
  <c r="V301" i="14"/>
  <c r="V56" i="13"/>
  <c r="U59" i="13"/>
  <c r="V79" i="13"/>
  <c r="BC79" i="13" s="1"/>
  <c r="U83" i="13"/>
  <c r="V50" i="13"/>
  <c r="W46" i="13"/>
  <c r="X409" i="14"/>
  <c r="W413" i="14"/>
  <c r="W371" i="14"/>
  <c r="V374" i="14"/>
  <c r="W82" i="13"/>
  <c r="X78" i="13"/>
  <c r="W65" i="14"/>
  <c r="V69" i="14"/>
  <c r="R150" i="13"/>
  <c r="T144" i="13"/>
  <c r="X10" i="13"/>
  <c r="Y6" i="13"/>
  <c r="V353" i="14"/>
  <c r="U357" i="14"/>
  <c r="Y38" i="13"/>
  <c r="X42" i="13"/>
  <c r="V206" i="14"/>
  <c r="W202" i="14"/>
  <c r="BC202" i="14" s="1"/>
  <c r="V331" i="14"/>
  <c r="U334" i="14"/>
  <c r="V437" i="14"/>
  <c r="W433" i="14"/>
  <c r="V425" i="14"/>
  <c r="U429" i="14"/>
  <c r="T136" i="13"/>
  <c r="U333" i="14"/>
  <c r="V329" i="14"/>
  <c r="U261" i="14"/>
  <c r="V257" i="14"/>
  <c r="V30" i="13"/>
  <c r="U34" i="13"/>
  <c r="V286" i="14"/>
  <c r="W283" i="14"/>
  <c r="X469" i="14"/>
  <c r="Y465" i="14"/>
  <c r="X291" i="14"/>
  <c r="W294" i="14"/>
  <c r="W18" i="13"/>
  <c r="W127" i="13" s="1"/>
  <c r="X14" i="13"/>
  <c r="Z342" i="14"/>
  <c r="AA339" i="14"/>
  <c r="X185" i="14"/>
  <c r="W189" i="14"/>
  <c r="X249" i="14"/>
  <c r="W253" i="14"/>
  <c r="V142" i="14"/>
  <c r="W139" i="14"/>
  <c r="V109" i="14"/>
  <c r="W105" i="14"/>
  <c r="V273" i="14"/>
  <c r="U277" i="14"/>
  <c r="W123" i="14"/>
  <c r="V126" i="14"/>
  <c r="W158" i="14"/>
  <c r="X155" i="14"/>
  <c r="U128" i="13"/>
  <c r="X64" i="13"/>
  <c r="W67" i="13"/>
  <c r="S135" i="13"/>
  <c r="S139" i="13" s="1"/>
  <c r="S148" i="13" s="1"/>
  <c r="U132" i="13"/>
  <c r="V445" i="14"/>
  <c r="W441" i="14"/>
  <c r="X121" i="14"/>
  <c r="W125" i="14"/>
  <c r="W401" i="14"/>
  <c r="V405" i="14"/>
  <c r="T145" i="13"/>
  <c r="T146" i="13" s="1"/>
  <c r="W120" i="13"/>
  <c r="V123" i="13"/>
  <c r="W233" i="14"/>
  <c r="V237" i="14"/>
  <c r="U90" i="13"/>
  <c r="V86" i="13"/>
  <c r="U214" i="14"/>
  <c r="V211" i="14"/>
  <c r="V347" i="14"/>
  <c r="U350" i="14"/>
  <c r="T114" i="13"/>
  <c r="U110" i="13"/>
  <c r="W15" i="13"/>
  <c r="BC15" i="13" s="1"/>
  <c r="V19" i="13"/>
  <c r="U133" i="14"/>
  <c r="V129" i="14"/>
  <c r="X193" i="14"/>
  <c r="W197" i="14"/>
  <c r="V43" i="13"/>
  <c r="W40" i="13"/>
  <c r="V71" i="13"/>
  <c r="BC71" i="13" s="1"/>
  <c r="U75" i="13"/>
  <c r="AA299" i="14"/>
  <c r="Z302" i="14"/>
  <c r="W83" i="14"/>
  <c r="V86" i="14"/>
  <c r="X99" i="14"/>
  <c r="W102" i="14"/>
  <c r="U66" i="13"/>
  <c r="U131" i="13" s="1"/>
  <c r="V62" i="13"/>
  <c r="U421" i="14"/>
  <c r="V417" i="14"/>
  <c r="V341" i="14"/>
  <c r="W337" i="14"/>
  <c r="W377" i="14"/>
  <c r="V381" i="14"/>
  <c r="X345" i="14"/>
  <c r="W349" i="14"/>
  <c r="V97" i="14"/>
  <c r="U101" i="14"/>
  <c r="X267" i="14"/>
  <c r="W270" i="14"/>
  <c r="U366" i="14"/>
  <c r="V363" i="14"/>
  <c r="Y73" i="14" l="1"/>
  <c r="X77" i="14"/>
  <c r="W341" i="14"/>
  <c r="X337" i="14"/>
  <c r="V429" i="14"/>
  <c r="W425" i="14"/>
  <c r="V131" i="13"/>
  <c r="V150" i="14"/>
  <c r="W147" i="14"/>
  <c r="X470" i="14"/>
  <c r="Y467" i="14"/>
  <c r="Y193" i="14"/>
  <c r="X197" i="14"/>
  <c r="X123" i="14"/>
  <c r="W126" i="14"/>
  <c r="W257" i="14"/>
  <c r="V261" i="14"/>
  <c r="W62" i="13"/>
  <c r="V66" i="13"/>
  <c r="U145" i="13"/>
  <c r="W86" i="13"/>
  <c r="V90" i="13"/>
  <c r="X401" i="14"/>
  <c r="W405" i="14"/>
  <c r="Y64" i="13"/>
  <c r="X67" i="13"/>
  <c r="W109" i="14"/>
  <c r="X105" i="14"/>
  <c r="V333" i="14"/>
  <c r="W329" i="14"/>
  <c r="W331" i="14"/>
  <c r="V334" i="14"/>
  <c r="X371" i="14"/>
  <c r="W374" i="14"/>
  <c r="W56" i="13"/>
  <c r="V59" i="13"/>
  <c r="V136" i="13" s="1"/>
  <c r="Y75" i="14"/>
  <c r="X78" i="14"/>
  <c r="W317" i="14"/>
  <c r="X313" i="14"/>
  <c r="Z110" i="14"/>
  <c r="AA107" i="14"/>
  <c r="W262" i="14"/>
  <c r="X259" i="14"/>
  <c r="V390" i="14"/>
  <c r="W387" i="14"/>
  <c r="AB169" i="14"/>
  <c r="AA173" i="14"/>
  <c r="V16" i="14" s="1"/>
  <c r="Y289" i="14"/>
  <c r="X293" i="14"/>
  <c r="Y345" i="14"/>
  <c r="X349" i="14"/>
  <c r="AA342" i="14"/>
  <c r="AB339" i="14"/>
  <c r="X283" i="14"/>
  <c r="W286" i="14"/>
  <c r="T141" i="13"/>
  <c r="T150" i="13" s="1"/>
  <c r="T149" i="13"/>
  <c r="W161" i="14"/>
  <c r="V165" i="14"/>
  <c r="W213" i="14"/>
  <c r="X209" i="14"/>
  <c r="Y403" i="14"/>
  <c r="X406" i="14"/>
  <c r="Y461" i="14"/>
  <c r="Z457" i="14"/>
  <c r="W265" i="14"/>
  <c r="V269" i="14"/>
  <c r="Y115" i="13"/>
  <c r="Z112" i="13"/>
  <c r="V397" i="14"/>
  <c r="W393" i="14"/>
  <c r="AB115" i="14"/>
  <c r="AA118" i="14"/>
  <c r="W10" i="14" s="1"/>
  <c r="X229" i="14"/>
  <c r="Y225" i="14"/>
  <c r="X281" i="14"/>
  <c r="W285" i="14"/>
  <c r="V366" i="14"/>
  <c r="W363" i="14"/>
  <c r="X40" i="13"/>
  <c r="W43" i="13"/>
  <c r="W132" i="13" s="1"/>
  <c r="V110" i="13"/>
  <c r="U114" i="13"/>
  <c r="U135" i="13" s="1"/>
  <c r="U139" i="13" s="1"/>
  <c r="Y121" i="14"/>
  <c r="X125" i="14"/>
  <c r="Y155" i="14"/>
  <c r="X158" i="14"/>
  <c r="W142" i="14"/>
  <c r="X139" i="14"/>
  <c r="Y409" i="14"/>
  <c r="X413" i="14"/>
  <c r="X297" i="14"/>
  <c r="W301" i="14"/>
  <c r="AA361" i="14"/>
  <c r="Z365" i="14"/>
  <c r="W275" i="14"/>
  <c r="V278" i="14"/>
  <c r="X315" i="14"/>
  <c r="W318" i="14"/>
  <c r="W7" i="13"/>
  <c r="BC7" i="13" s="1"/>
  <c r="V11" i="13"/>
  <c r="V128" i="13" s="1"/>
  <c r="AC177" i="14"/>
  <c r="AB181" i="14"/>
  <c r="W149" i="14"/>
  <c r="X145" i="14"/>
  <c r="X377" i="14"/>
  <c r="W381" i="14"/>
  <c r="X102" i="14"/>
  <c r="Y99" i="14"/>
  <c r="V132" i="13"/>
  <c r="W237" i="14"/>
  <c r="X233" i="14"/>
  <c r="W445" i="14"/>
  <c r="X441" i="14"/>
  <c r="X18" i="13"/>
  <c r="X127" i="13" s="1"/>
  <c r="Y14" i="13"/>
  <c r="W50" i="13"/>
  <c r="X46" i="13"/>
  <c r="V74" i="13"/>
  <c r="W70" i="13"/>
  <c r="W54" i="13"/>
  <c r="V58" i="13"/>
  <c r="Y171" i="14"/>
  <c r="X174" i="14"/>
  <c r="X89" i="14"/>
  <c r="W93" i="14"/>
  <c r="S141" i="13"/>
  <c r="S150" i="13" s="1"/>
  <c r="W454" i="14"/>
  <c r="X451" i="14"/>
  <c r="X355" i="14"/>
  <c r="W358" i="14"/>
  <c r="V145" i="13"/>
  <c r="V34" i="13"/>
  <c r="W30" i="13"/>
  <c r="Y42" i="13"/>
  <c r="Z38" i="13"/>
  <c r="X65" i="14"/>
  <c r="W69" i="14"/>
  <c r="W117" i="14"/>
  <c r="X113" i="14"/>
  <c r="X35" i="13"/>
  <c r="Y32" i="13"/>
  <c r="X99" i="13"/>
  <c r="Y96" i="13"/>
  <c r="X270" i="14"/>
  <c r="Y267" i="14"/>
  <c r="W86" i="14"/>
  <c r="X83" i="14"/>
  <c r="V350" i="14"/>
  <c r="W347" i="14"/>
  <c r="X120" i="13"/>
  <c r="W123" i="13"/>
  <c r="Y249" i="14"/>
  <c r="X253" i="14"/>
  <c r="W437" i="14"/>
  <c r="X433" i="14"/>
  <c r="Y78" i="13"/>
  <c r="X82" i="13"/>
  <c r="X122" i="13"/>
  <c r="Y118" i="13"/>
  <c r="X419" i="14"/>
  <c r="W422" i="14"/>
  <c r="W446" i="14"/>
  <c r="X443" i="14"/>
  <c r="AB427" i="14"/>
  <c r="AA430" i="14"/>
  <c r="X81" i="14"/>
  <c r="W85" i="14"/>
  <c r="Z411" i="14"/>
  <c r="Y414" i="14"/>
  <c r="Y201" i="14"/>
  <c r="X205" i="14"/>
  <c r="X157" i="14"/>
  <c r="Y153" i="14"/>
  <c r="W141" i="14"/>
  <c r="X137" i="14"/>
  <c r="Y91" i="14"/>
  <c r="X94" i="14"/>
  <c r="W417" i="14"/>
  <c r="V421" i="14"/>
  <c r="W129" i="14"/>
  <c r="V133" i="14"/>
  <c r="V214" i="14"/>
  <c r="W210" i="14"/>
  <c r="BC210" i="14" s="1"/>
  <c r="Y291" i="14"/>
  <c r="X294" i="14"/>
  <c r="W353" i="14"/>
  <c r="V357" i="14"/>
  <c r="Y22" i="13"/>
  <c r="X26" i="13"/>
  <c r="V373" i="14"/>
  <c r="W369" i="14"/>
  <c r="Z106" i="13"/>
  <c r="AA102" i="13"/>
  <c r="AA382" i="14"/>
  <c r="AB379" i="14"/>
  <c r="W462" i="14"/>
  <c r="X459" i="14"/>
  <c r="W97" i="14"/>
  <c r="V101" i="14"/>
  <c r="AB299" i="14"/>
  <c r="AA302" i="14"/>
  <c r="W273" i="14"/>
  <c r="V277" i="14"/>
  <c r="Y185" i="14"/>
  <c r="X189" i="14"/>
  <c r="Y469" i="14"/>
  <c r="Z465" i="14"/>
  <c r="Y10" i="13"/>
  <c r="Z6" i="13"/>
  <c r="U136" i="13"/>
  <c r="U140" i="13" s="1"/>
  <c r="W104" i="13"/>
  <c r="V107" i="13"/>
  <c r="X438" i="14"/>
  <c r="Y435" i="14"/>
  <c r="V245" i="14"/>
  <c r="W241" i="14"/>
  <c r="W449" i="14"/>
  <c r="V453" i="14"/>
  <c r="W310" i="14"/>
  <c r="X307" i="14"/>
  <c r="Z305" i="14"/>
  <c r="Y309" i="14"/>
  <c r="Y166" i="14"/>
  <c r="Z163" i="14"/>
  <c r="X221" i="14"/>
  <c r="Y217" i="14"/>
  <c r="Y385" i="14"/>
  <c r="X389" i="14"/>
  <c r="X51" i="13"/>
  <c r="Y48" i="13"/>
  <c r="X94" i="13"/>
  <c r="W98" i="13"/>
  <c r="U141" i="13" l="1"/>
  <c r="U149" i="13"/>
  <c r="Y94" i="13"/>
  <c r="X98" i="13"/>
  <c r="Z469" i="14"/>
  <c r="AA465" i="14"/>
  <c r="X369" i="14"/>
  <c r="W373" i="14"/>
  <c r="Y137" i="14"/>
  <c r="X141" i="14"/>
  <c r="Y122" i="13"/>
  <c r="Z118" i="13"/>
  <c r="AA38" i="13"/>
  <c r="Z42" i="13"/>
  <c r="Y145" i="14"/>
  <c r="X149" i="14"/>
  <c r="Y315" i="14"/>
  <c r="X318" i="14"/>
  <c r="Y229" i="14"/>
  <c r="Z225" i="14"/>
  <c r="X262" i="14"/>
  <c r="Y259" i="14"/>
  <c r="Z75" i="14"/>
  <c r="Y78" i="14"/>
  <c r="X86" i="13"/>
  <c r="W90" i="13"/>
  <c r="Y123" i="14"/>
  <c r="X126" i="14"/>
  <c r="Y51" i="13"/>
  <c r="Z48" i="13"/>
  <c r="Y438" i="14"/>
  <c r="Z435" i="14"/>
  <c r="W101" i="14"/>
  <c r="X97" i="14"/>
  <c r="Y81" i="14"/>
  <c r="X85" i="14"/>
  <c r="X123" i="13"/>
  <c r="Y120" i="13"/>
  <c r="X237" i="14"/>
  <c r="Y233" i="14"/>
  <c r="Z409" i="14"/>
  <c r="Y413" i="14"/>
  <c r="W110" i="13"/>
  <c r="V114" i="13"/>
  <c r="V144" i="13" s="1"/>
  <c r="V146" i="13" s="1"/>
  <c r="X265" i="14"/>
  <c r="W269" i="14"/>
  <c r="X161" i="14"/>
  <c r="W165" i="14"/>
  <c r="Z345" i="14"/>
  <c r="Y349" i="14"/>
  <c r="Y105" i="14"/>
  <c r="X109" i="14"/>
  <c r="W429" i="14"/>
  <c r="X425" i="14"/>
  <c r="AA305" i="14"/>
  <c r="Z309" i="14"/>
  <c r="Y459" i="14"/>
  <c r="X462" i="14"/>
  <c r="Y157" i="14"/>
  <c r="Z153" i="14"/>
  <c r="W350" i="14"/>
  <c r="X347" i="14"/>
  <c r="Z32" i="13"/>
  <c r="Y35" i="13"/>
  <c r="W34" i="13"/>
  <c r="X30" i="13"/>
  <c r="Y46" i="13"/>
  <c r="X50" i="13"/>
  <c r="W278" i="14"/>
  <c r="X275" i="14"/>
  <c r="Y139" i="14"/>
  <c r="X142" i="14"/>
  <c r="Z461" i="14"/>
  <c r="AA457" i="14"/>
  <c r="AB107" i="14"/>
  <c r="AA110" i="14"/>
  <c r="W9" i="14" s="1"/>
  <c r="W59" i="13"/>
  <c r="W136" i="13" s="1"/>
  <c r="W140" i="13" s="1"/>
  <c r="X56" i="13"/>
  <c r="U146" i="13"/>
  <c r="Y307" i="14"/>
  <c r="X310" i="14"/>
  <c r="Y189" i="14"/>
  <c r="Z185" i="14"/>
  <c r="Y26" i="13"/>
  <c r="Z22" i="13"/>
  <c r="W133" i="14"/>
  <c r="X129" i="14"/>
  <c r="AB430" i="14"/>
  <c r="AC427" i="14"/>
  <c r="Y82" i="13"/>
  <c r="Z78" i="13"/>
  <c r="X93" i="14"/>
  <c r="Y89" i="14"/>
  <c r="V140" i="13"/>
  <c r="AC181" i="14"/>
  <c r="AD177" i="14"/>
  <c r="U144" i="13"/>
  <c r="U148" i="13" s="1"/>
  <c r="Y40" i="13"/>
  <c r="X43" i="13"/>
  <c r="X132" i="13" s="1"/>
  <c r="AC115" i="14"/>
  <c r="AB118" i="14"/>
  <c r="Z289" i="14"/>
  <c r="Y293" i="14"/>
  <c r="Z193" i="14"/>
  <c r="Y197" i="14"/>
  <c r="Y337" i="14"/>
  <c r="X341" i="14"/>
  <c r="Z96" i="13"/>
  <c r="Y99" i="13"/>
  <c r="W74" i="13"/>
  <c r="X70" i="13"/>
  <c r="X363" i="14"/>
  <c r="W366" i="14"/>
  <c r="Y67" i="13"/>
  <c r="Z64" i="13"/>
  <c r="Z467" i="14"/>
  <c r="Y470" i="14"/>
  <c r="Z201" i="14"/>
  <c r="Y205" i="14"/>
  <c r="Z155" i="14"/>
  <c r="Y158" i="14"/>
  <c r="X286" i="14"/>
  <c r="Y283" i="14"/>
  <c r="X317" i="14"/>
  <c r="Y313" i="14"/>
  <c r="W453" i="14"/>
  <c r="X449" i="14"/>
  <c r="Z10" i="13"/>
  <c r="AA6" i="13"/>
  <c r="AB102" i="13"/>
  <c r="AA106" i="13"/>
  <c r="Y270" i="14"/>
  <c r="Z267" i="14"/>
  <c r="X358" i="14"/>
  <c r="Y355" i="14"/>
  <c r="AA112" i="13"/>
  <c r="Z115" i="13"/>
  <c r="Y209" i="14"/>
  <c r="X213" i="14"/>
  <c r="AC339" i="14"/>
  <c r="AB342" i="14"/>
  <c r="W390" i="14"/>
  <c r="X387" i="14"/>
  <c r="W334" i="14"/>
  <c r="X331" i="14"/>
  <c r="Y401" i="14"/>
  <c r="X405" i="14"/>
  <c r="X257" i="14"/>
  <c r="W261" i="14"/>
  <c r="W150" i="14"/>
  <c r="X147" i="14"/>
  <c r="Z73" i="14"/>
  <c r="Y77" i="14"/>
  <c r="W145" i="13"/>
  <c r="Y389" i="14"/>
  <c r="Z385" i="14"/>
  <c r="W107" i="13"/>
  <c r="X104" i="13"/>
  <c r="AC379" i="14"/>
  <c r="AB382" i="14"/>
  <c r="X446" i="14"/>
  <c r="Y443" i="14"/>
  <c r="Y433" i="14"/>
  <c r="X437" i="14"/>
  <c r="X86" i="14"/>
  <c r="Y83" i="14"/>
  <c r="Y113" i="14"/>
  <c r="X117" i="14"/>
  <c r="Z99" i="14"/>
  <c r="Y102" i="14"/>
  <c r="X393" i="14"/>
  <c r="W397" i="14"/>
  <c r="X374" i="14"/>
  <c r="Y371" i="14"/>
  <c r="X62" i="13"/>
  <c r="W66" i="13"/>
  <c r="W131" i="13" s="1"/>
  <c r="Y221" i="14"/>
  <c r="Z217" i="14"/>
  <c r="X273" i="14"/>
  <c r="W277" i="14"/>
  <c r="X353" i="14"/>
  <c r="W357" i="14"/>
  <c r="X417" i="14"/>
  <c r="W421" i="14"/>
  <c r="Z171" i="14"/>
  <c r="Y174" i="14"/>
  <c r="Z14" i="13"/>
  <c r="Y18" i="13"/>
  <c r="Y127" i="13" s="1"/>
  <c r="AB361" i="14"/>
  <c r="AA365" i="14"/>
  <c r="Y406" i="14"/>
  <c r="Z403" i="14"/>
  <c r="AC169" i="14"/>
  <c r="AB173" i="14"/>
  <c r="AA163" i="14"/>
  <c r="Z166" i="14"/>
  <c r="W245" i="14"/>
  <c r="X241" i="14"/>
  <c r="AC299" i="14"/>
  <c r="AB302" i="14"/>
  <c r="Z291" i="14"/>
  <c r="Y294" i="14"/>
  <c r="Y94" i="14"/>
  <c r="Z91" i="14"/>
  <c r="Z414" i="14"/>
  <c r="AA411" i="14"/>
  <c r="X422" i="14"/>
  <c r="Y419" i="14"/>
  <c r="Y253" i="14"/>
  <c r="Z249" i="14"/>
  <c r="X69" i="14"/>
  <c r="Y65" i="14"/>
  <c r="X454" i="14"/>
  <c r="Y451" i="14"/>
  <c r="W58" i="13"/>
  <c r="X54" i="13"/>
  <c r="Y441" i="14"/>
  <c r="X445" i="14"/>
  <c r="X381" i="14"/>
  <c r="Y377" i="14"/>
  <c r="X301" i="14"/>
  <c r="Y297" i="14"/>
  <c r="Z121" i="14"/>
  <c r="Y125" i="14"/>
  <c r="Y281" i="14"/>
  <c r="X285" i="14"/>
  <c r="X329" i="14"/>
  <c r="W333" i="14"/>
  <c r="W149" i="13" l="1"/>
  <c r="AD169" i="14"/>
  <c r="AC173" i="14"/>
  <c r="X334" i="14"/>
  <c r="Y331" i="14"/>
  <c r="AC102" i="13"/>
  <c r="AB106" i="13"/>
  <c r="X58" i="13"/>
  <c r="Y54" i="13"/>
  <c r="Z406" i="14"/>
  <c r="AA403" i="14"/>
  <c r="AA73" i="14"/>
  <c r="Z77" i="14"/>
  <c r="V5" i="14" s="1"/>
  <c r="AB112" i="13"/>
  <c r="AA115" i="13"/>
  <c r="Z40" i="13"/>
  <c r="Y43" i="13"/>
  <c r="Y132" i="13" s="1"/>
  <c r="Z78" i="14"/>
  <c r="W5" i="14" s="1"/>
  <c r="AA75" i="14"/>
  <c r="Z145" i="14"/>
  <c r="Y149" i="14"/>
  <c r="Y117" i="14"/>
  <c r="Z113" i="14"/>
  <c r="W114" i="13"/>
  <c r="W144" i="13" s="1"/>
  <c r="W146" i="13" s="1"/>
  <c r="X110" i="13"/>
  <c r="Z377" i="14"/>
  <c r="Y381" i="14"/>
  <c r="Z281" i="14"/>
  <c r="Y285" i="14"/>
  <c r="AA291" i="14"/>
  <c r="Z294" i="14"/>
  <c r="Z174" i="14"/>
  <c r="AA171" i="14"/>
  <c r="Z102" i="14"/>
  <c r="W8" i="14" s="1"/>
  <c r="AA99" i="14"/>
  <c r="Z419" i="14"/>
  <c r="Y422" i="14"/>
  <c r="AB6" i="13"/>
  <c r="AA10" i="13"/>
  <c r="Y341" i="14"/>
  <c r="Z337" i="14"/>
  <c r="AA78" i="13"/>
  <c r="Z82" i="13"/>
  <c r="AA185" i="14"/>
  <c r="Z189" i="14"/>
  <c r="AC107" i="14"/>
  <c r="AB110" i="14"/>
  <c r="AA153" i="14"/>
  <c r="Z157" i="14"/>
  <c r="Y123" i="13"/>
  <c r="Z120" i="13"/>
  <c r="AA48" i="13"/>
  <c r="Z51" i="13"/>
  <c r="Y369" i="14"/>
  <c r="X373" i="14"/>
  <c r="Z125" i="14"/>
  <c r="AA121" i="14"/>
  <c r="AC302" i="14"/>
  <c r="AD299" i="14"/>
  <c r="Y417" i="14"/>
  <c r="X421" i="14"/>
  <c r="Y62" i="13"/>
  <c r="X66" i="13"/>
  <c r="AC382" i="14"/>
  <c r="AD379" i="14"/>
  <c r="Y147" i="14"/>
  <c r="X150" i="14"/>
  <c r="Y387" i="14"/>
  <c r="X390" i="14"/>
  <c r="V135" i="13"/>
  <c r="V139" i="13" s="1"/>
  <c r="V148" i="13" s="1"/>
  <c r="Z158" i="14"/>
  <c r="AA155" i="14"/>
  <c r="X366" i="14"/>
  <c r="Y363" i="14"/>
  <c r="AA461" i="14"/>
  <c r="AB457" i="14"/>
  <c r="Z46" i="13"/>
  <c r="Y50" i="13"/>
  <c r="Z105" i="14"/>
  <c r="Y109" i="14"/>
  <c r="Z259" i="14"/>
  <c r="Y262" i="14"/>
  <c r="AB465" i="14"/>
  <c r="AA469" i="14"/>
  <c r="Z297" i="14"/>
  <c r="Y301" i="14"/>
  <c r="Z451" i="14"/>
  <c r="Y454" i="14"/>
  <c r="AA414" i="14"/>
  <c r="AB411" i="14"/>
  <c r="Y241" i="14"/>
  <c r="X245" i="14"/>
  <c r="Y374" i="14"/>
  <c r="Z371" i="14"/>
  <c r="Z83" i="14"/>
  <c r="Y86" i="14"/>
  <c r="Y104" i="13"/>
  <c r="X107" i="13"/>
  <c r="Z355" i="14"/>
  <c r="Y358" i="14"/>
  <c r="Y449" i="14"/>
  <c r="X453" i="14"/>
  <c r="Z197" i="14"/>
  <c r="AA193" i="14"/>
  <c r="AD181" i="14"/>
  <c r="AE177" i="14"/>
  <c r="AC430" i="14"/>
  <c r="AD427" i="14"/>
  <c r="Y30" i="13"/>
  <c r="X34" i="13"/>
  <c r="X131" i="13" s="1"/>
  <c r="AB38" i="13"/>
  <c r="AA42" i="13"/>
  <c r="AC361" i="14"/>
  <c r="AB365" i="14"/>
  <c r="Y353" i="14"/>
  <c r="X357" i="14"/>
  <c r="AA201" i="14"/>
  <c r="Z205" i="14"/>
  <c r="Y70" i="13"/>
  <c r="X74" i="13"/>
  <c r="Z307" i="14"/>
  <c r="Y310" i="14"/>
  <c r="Z459" i="14"/>
  <c r="Y462" i="14"/>
  <c r="AA345" i="14"/>
  <c r="Z349" i="14"/>
  <c r="AA409" i="14"/>
  <c r="Z413" i="14"/>
  <c r="Z81" i="14"/>
  <c r="Y85" i="14"/>
  <c r="AA225" i="14"/>
  <c r="Z229" i="14"/>
  <c r="AA118" i="13"/>
  <c r="Z122" i="13"/>
  <c r="X333" i="14"/>
  <c r="Y329" i="14"/>
  <c r="Y69" i="14"/>
  <c r="Z65" i="14"/>
  <c r="Z94" i="14"/>
  <c r="W7" i="14" s="1"/>
  <c r="AA91" i="14"/>
  <c r="Z389" i="14"/>
  <c r="AA385" i="14"/>
  <c r="Y257" i="14"/>
  <c r="X261" i="14"/>
  <c r="AC342" i="14"/>
  <c r="AD339" i="14"/>
  <c r="Z270" i="14"/>
  <c r="AA267" i="14"/>
  <c r="Z313" i="14"/>
  <c r="Y317" i="14"/>
  <c r="AA289" i="14"/>
  <c r="Z293" i="14"/>
  <c r="V149" i="13"/>
  <c r="X133" i="14"/>
  <c r="Y129" i="14"/>
  <c r="Y237" i="14"/>
  <c r="Z233" i="14"/>
  <c r="X101" i="14"/>
  <c r="Y97" i="14"/>
  <c r="Y126" i="14"/>
  <c r="Z123" i="14"/>
  <c r="Y98" i="13"/>
  <c r="Z94" i="13"/>
  <c r="AA166" i="14"/>
  <c r="W15" i="14" s="1"/>
  <c r="AB163" i="14"/>
  <c r="Z18" i="13"/>
  <c r="Z127" i="13" s="1"/>
  <c r="AA14" i="13"/>
  <c r="Y273" i="14"/>
  <c r="X277" i="14"/>
  <c r="Y393" i="14"/>
  <c r="X397" i="14"/>
  <c r="Z433" i="14"/>
  <c r="Y437" i="14"/>
  <c r="AA467" i="14"/>
  <c r="Z470" i="14"/>
  <c r="X59" i="13"/>
  <c r="X136" i="13" s="1"/>
  <c r="Y56" i="13"/>
  <c r="Y142" i="14"/>
  <c r="Z139" i="14"/>
  <c r="Z35" i="13"/>
  <c r="AA32" i="13"/>
  <c r="AB305" i="14"/>
  <c r="AA309" i="14"/>
  <c r="X165" i="14"/>
  <c r="Y161" i="14"/>
  <c r="Z253" i="14"/>
  <c r="AA249" i="14"/>
  <c r="Z221" i="14"/>
  <c r="AA217" i="14"/>
  <c r="Z443" i="14"/>
  <c r="Y446" i="14"/>
  <c r="Z401" i="14"/>
  <c r="Y405" i="14"/>
  <c r="Z209" i="14"/>
  <c r="Y213" i="14"/>
  <c r="Z283" i="14"/>
  <c r="Y286" i="14"/>
  <c r="Z67" i="13"/>
  <c r="AA64" i="13"/>
  <c r="AA96" i="13"/>
  <c r="Z99" i="13"/>
  <c r="AC118" i="14"/>
  <c r="AD115" i="14"/>
  <c r="Y93" i="14"/>
  <c r="Z89" i="14"/>
  <c r="AA22" i="13"/>
  <c r="Z26" i="13"/>
  <c r="Y275" i="14"/>
  <c r="X278" i="14"/>
  <c r="Y347" i="14"/>
  <c r="X350" i="14"/>
  <c r="Y425" i="14"/>
  <c r="X429" i="14"/>
  <c r="AA435" i="14"/>
  <c r="Z438" i="14"/>
  <c r="Y86" i="13"/>
  <c r="X90" i="13"/>
  <c r="Y318" i="14"/>
  <c r="Z315" i="14"/>
  <c r="Z137" i="14"/>
  <c r="Y141" i="14"/>
  <c r="Z441" i="14"/>
  <c r="Y445" i="14"/>
  <c r="X140" i="13"/>
  <c r="Y265" i="14"/>
  <c r="X269" i="14"/>
  <c r="U150" i="13"/>
  <c r="AA315" i="14" l="1"/>
  <c r="Z318" i="14"/>
  <c r="AE115" i="14"/>
  <c r="AD118" i="14"/>
  <c r="AB153" i="14"/>
  <c r="AA157" i="14"/>
  <c r="V14" i="14" s="1"/>
  <c r="AB249" i="14"/>
  <c r="AA253" i="14"/>
  <c r="AA313" i="14"/>
  <c r="Z317" i="14"/>
  <c r="AB118" i="13"/>
  <c r="AA122" i="13"/>
  <c r="Z30" i="13"/>
  <c r="Y34" i="13"/>
  <c r="Y131" i="13" s="1"/>
  <c r="Z449" i="14"/>
  <c r="Y453" i="14"/>
  <c r="AA297" i="14"/>
  <c r="Z301" i="14"/>
  <c r="Y66" i="13"/>
  <c r="Z62" i="13"/>
  <c r="AD430" i="14"/>
  <c r="AE427" i="14"/>
  <c r="AD107" i="14"/>
  <c r="AC110" i="14"/>
  <c r="Z86" i="13"/>
  <c r="Y90" i="13"/>
  <c r="AA401" i="14"/>
  <c r="Z405" i="14"/>
  <c r="Y59" i="13"/>
  <c r="Y136" i="13" s="1"/>
  <c r="Y140" i="13" s="1"/>
  <c r="Z56" i="13"/>
  <c r="Z353" i="14"/>
  <c r="Y357" i="14"/>
  <c r="AC465" i="14"/>
  <c r="AB469" i="14"/>
  <c r="AB64" i="13"/>
  <c r="AA67" i="13"/>
  <c r="Y277" i="14"/>
  <c r="Z273" i="14"/>
  <c r="AD342" i="14"/>
  <c r="AE339" i="14"/>
  <c r="AD302" i="14"/>
  <c r="W28" i="14" s="1"/>
  <c r="AE299" i="14"/>
  <c r="AA189" i="14"/>
  <c r="AB185" i="14"/>
  <c r="AC106" i="13"/>
  <c r="AD102" i="13"/>
  <c r="AB435" i="14"/>
  <c r="AA438" i="14"/>
  <c r="AA18" i="13"/>
  <c r="AA127" i="13" s="1"/>
  <c r="AB14" i="13"/>
  <c r="AA307" i="14"/>
  <c r="Z310" i="14"/>
  <c r="AA259" i="14"/>
  <c r="Z262" i="14"/>
  <c r="AA470" i="14"/>
  <c r="AB467" i="14"/>
  <c r="X145" i="13"/>
  <c r="AD382" i="14"/>
  <c r="AE379" i="14"/>
  <c r="W135" i="13"/>
  <c r="W139" i="13" s="1"/>
  <c r="Y145" i="13"/>
  <c r="AA82" i="13"/>
  <c r="AB78" i="13"/>
  <c r="AA377" i="14"/>
  <c r="Z381" i="14"/>
  <c r="AB75" i="14"/>
  <c r="AA78" i="14"/>
  <c r="AB73" i="14"/>
  <c r="AA77" i="14"/>
  <c r="AB385" i="14"/>
  <c r="AA389" i="14"/>
  <c r="Z109" i="14"/>
  <c r="AA105" i="14"/>
  <c r="Z347" i="14"/>
  <c r="Y350" i="14"/>
  <c r="Z142" i="14"/>
  <c r="AA139" i="14"/>
  <c r="Z54" i="13"/>
  <c r="Y58" i="13"/>
  <c r="AA94" i="14"/>
  <c r="AB91" i="14"/>
  <c r="AA46" i="13"/>
  <c r="Z50" i="13"/>
  <c r="Y373" i="14"/>
  <c r="Z369" i="14"/>
  <c r="AB10" i="13"/>
  <c r="AC6" i="13"/>
  <c r="Z43" i="13"/>
  <c r="Z132" i="13" s="1"/>
  <c r="AA40" i="13"/>
  <c r="Z275" i="14"/>
  <c r="Y278" i="14"/>
  <c r="AB96" i="13"/>
  <c r="AA99" i="13"/>
  <c r="Y165" i="14"/>
  <c r="Z161" i="14"/>
  <c r="AA123" i="14"/>
  <c r="Z126" i="14"/>
  <c r="AB225" i="14"/>
  <c r="AA229" i="14"/>
  <c r="Z241" i="14"/>
  <c r="Y245" i="14"/>
  <c r="V141" i="13"/>
  <c r="V150" i="13" s="1"/>
  <c r="AA65" i="14"/>
  <c r="Z69" i="14"/>
  <c r="V4" i="14" s="1"/>
  <c r="AE181" i="14"/>
  <c r="AF177" i="14"/>
  <c r="AB414" i="14"/>
  <c r="AC411" i="14"/>
  <c r="AB48" i="13"/>
  <c r="AA51" i="13"/>
  <c r="AA419" i="14"/>
  <c r="Z422" i="14"/>
  <c r="Z285" i="14"/>
  <c r="AA281" i="14"/>
  <c r="AC112" i="13"/>
  <c r="AB115" i="13"/>
  <c r="Z445" i="14"/>
  <c r="AA441" i="14"/>
  <c r="AB22" i="13"/>
  <c r="AA26" i="13"/>
  <c r="Z97" i="14"/>
  <c r="Y101" i="14"/>
  <c r="Z85" i="14"/>
  <c r="V6" i="14" s="1"/>
  <c r="AA81" i="14"/>
  <c r="AD361" i="14"/>
  <c r="AC365" i="14"/>
  <c r="Y107" i="13"/>
  <c r="Z104" i="13"/>
  <c r="Z363" i="14"/>
  <c r="Y366" i="14"/>
  <c r="Y150" i="14"/>
  <c r="Z147" i="14"/>
  <c r="AA120" i="13"/>
  <c r="Z123" i="13"/>
  <c r="AB99" i="14"/>
  <c r="AA102" i="14"/>
  <c r="Z149" i="14"/>
  <c r="AA145" i="14"/>
  <c r="Z331" i="14"/>
  <c r="Y334" i="14"/>
  <c r="AA89" i="14"/>
  <c r="Z93" i="14"/>
  <c r="V7" i="14" s="1"/>
  <c r="AA443" i="14"/>
  <c r="Z446" i="14"/>
  <c r="AB309" i="14"/>
  <c r="AC305" i="14"/>
  <c r="AA293" i="14"/>
  <c r="AB289" i="14"/>
  <c r="Z329" i="14"/>
  <c r="Y333" i="14"/>
  <c r="AA197" i="14"/>
  <c r="AB193" i="14"/>
  <c r="AA137" i="14"/>
  <c r="Z141" i="14"/>
  <c r="Z425" i="14"/>
  <c r="Y429" i="14"/>
  <c r="AA283" i="14"/>
  <c r="Z286" i="14"/>
  <c r="AA221" i="14"/>
  <c r="AB217" i="14"/>
  <c r="AB32" i="13"/>
  <c r="AA35" i="13"/>
  <c r="AC163" i="14"/>
  <c r="AB166" i="14"/>
  <c r="Z237" i="14"/>
  <c r="AA233" i="14"/>
  <c r="Y261" i="14"/>
  <c r="Z257" i="14"/>
  <c r="AB409" i="14"/>
  <c r="AA413" i="14"/>
  <c r="Y74" i="13"/>
  <c r="Z70" i="13"/>
  <c r="AB42" i="13"/>
  <c r="AC38" i="13"/>
  <c r="AA83" i="14"/>
  <c r="Z86" i="14"/>
  <c r="W6" i="14" s="1"/>
  <c r="Z454" i="14"/>
  <c r="AA451" i="14"/>
  <c r="AB155" i="14"/>
  <c r="AA158" i="14"/>
  <c r="W14" i="14" s="1"/>
  <c r="AB121" i="14"/>
  <c r="AA125" i="14"/>
  <c r="V11" i="14" s="1"/>
  <c r="Z341" i="14"/>
  <c r="AA337" i="14"/>
  <c r="AA174" i="14"/>
  <c r="W16" i="14" s="1"/>
  <c r="AB171" i="14"/>
  <c r="AA406" i="14"/>
  <c r="AB403" i="14"/>
  <c r="Z437" i="14"/>
  <c r="AA433" i="14"/>
  <c r="Z374" i="14"/>
  <c r="AA371" i="14"/>
  <c r="AD173" i="14"/>
  <c r="AE169" i="14"/>
  <c r="Z98" i="13"/>
  <c r="AA94" i="13"/>
  <c r="AB345" i="14"/>
  <c r="AA349" i="14"/>
  <c r="Z117" i="14"/>
  <c r="AA113" i="14"/>
  <c r="X114" i="13"/>
  <c r="X135" i="13" s="1"/>
  <c r="X139" i="13" s="1"/>
  <c r="Y110" i="13"/>
  <c r="Z265" i="14"/>
  <c r="Y269" i="14"/>
  <c r="Z213" i="14"/>
  <c r="AA209" i="14"/>
  <c r="Z129" i="14"/>
  <c r="Y133" i="14"/>
  <c r="AA205" i="14"/>
  <c r="AB201" i="14"/>
  <c r="Y397" i="14"/>
  <c r="Z393" i="14"/>
  <c r="AA270" i="14"/>
  <c r="AB267" i="14"/>
  <c r="AB291" i="14"/>
  <c r="AA294" i="14"/>
  <c r="AA459" i="14"/>
  <c r="Z462" i="14"/>
  <c r="AA355" i="14"/>
  <c r="Z358" i="14"/>
  <c r="AC457" i="14"/>
  <c r="AB461" i="14"/>
  <c r="Z387" i="14"/>
  <c r="Y390" i="14"/>
  <c r="Z417" i="14"/>
  <c r="Y421" i="14"/>
  <c r="X141" i="13" l="1"/>
  <c r="Y149" i="13"/>
  <c r="AC171" i="14"/>
  <c r="AB174" i="14"/>
  <c r="AE102" i="13"/>
  <c r="AD106" i="13"/>
  <c r="AD110" i="14"/>
  <c r="AE107" i="14"/>
  <c r="AC32" i="13"/>
  <c r="AB35" i="13"/>
  <c r="AA285" i="14"/>
  <c r="AB281" i="14"/>
  <c r="W148" i="13"/>
  <c r="W141" i="13"/>
  <c r="W150" i="13" s="1"/>
  <c r="AC267" i="14"/>
  <c r="AB270" i="14"/>
  <c r="AB337" i="14"/>
  <c r="AA341" i="14"/>
  <c r="AB197" i="14"/>
  <c r="V19" i="14" s="1"/>
  <c r="AC193" i="14"/>
  <c r="AA363" i="14"/>
  <c r="Z366" i="14"/>
  <c r="Z101" i="14"/>
  <c r="V8" i="14" s="1"/>
  <c r="AA97" i="14"/>
  <c r="AC91" i="14"/>
  <c r="AB94" i="14"/>
  <c r="AF379" i="14"/>
  <c r="AE382" i="14"/>
  <c r="AB189" i="14"/>
  <c r="V18" i="14" s="1"/>
  <c r="AC185" i="14"/>
  <c r="Z34" i="13"/>
  <c r="Z131" i="13" s="1"/>
  <c r="AA30" i="13"/>
  <c r="AB157" i="14"/>
  <c r="AC153" i="14"/>
  <c r="AD457" i="14"/>
  <c r="AC461" i="14"/>
  <c r="AA129" i="14"/>
  <c r="Z133" i="14"/>
  <c r="AB83" i="14"/>
  <c r="AA86" i="14"/>
  <c r="AA104" i="13"/>
  <c r="Z107" i="13"/>
  <c r="AA126" i="14"/>
  <c r="W11" i="14" s="1"/>
  <c r="AB123" i="14"/>
  <c r="Z350" i="14"/>
  <c r="AA347" i="14"/>
  <c r="AB78" i="14"/>
  <c r="AC75" i="14"/>
  <c r="AB307" i="14"/>
  <c r="AA310" i="14"/>
  <c r="AC64" i="13"/>
  <c r="AB67" i="13"/>
  <c r="AA405" i="14"/>
  <c r="AB401" i="14"/>
  <c r="Z66" i="13"/>
  <c r="AA62" i="13"/>
  <c r="AB205" i="14"/>
  <c r="AC201" i="14"/>
  <c r="AF169" i="14"/>
  <c r="AE173" i="14"/>
  <c r="AC115" i="13"/>
  <c r="AD112" i="13"/>
  <c r="AB139" i="14"/>
  <c r="AA142" i="14"/>
  <c r="W12" i="14" s="1"/>
  <c r="AA273" i="14"/>
  <c r="Z277" i="14"/>
  <c r="AB253" i="14"/>
  <c r="AC249" i="14"/>
  <c r="AB294" i="14"/>
  <c r="AC291" i="14"/>
  <c r="AB413" i="14"/>
  <c r="AC409" i="14"/>
  <c r="AA149" i="14"/>
  <c r="V13" i="14" s="1"/>
  <c r="AB145" i="14"/>
  <c r="AC225" i="14"/>
  <c r="AB229" i="14"/>
  <c r="AC73" i="14"/>
  <c r="AB77" i="14"/>
  <c r="AB371" i="14"/>
  <c r="AA374" i="14"/>
  <c r="AA257" i="14"/>
  <c r="Z261" i="14"/>
  <c r="AB433" i="14"/>
  <c r="AA437" i="14"/>
  <c r="AD38" i="13"/>
  <c r="AC42" i="13"/>
  <c r="AC99" i="14"/>
  <c r="AB102" i="14"/>
  <c r="AB26" i="13"/>
  <c r="AC22" i="13"/>
  <c r="AA422" i="14"/>
  <c r="AB419" i="14"/>
  <c r="AA69" i="14"/>
  <c r="AB65" i="14"/>
  <c r="AA161" i="14"/>
  <c r="Z165" i="14"/>
  <c r="AC10" i="13"/>
  <c r="AD6" i="13"/>
  <c r="AA109" i="14"/>
  <c r="V9" i="14" s="1"/>
  <c r="AB105" i="14"/>
  <c r="AC14" i="13"/>
  <c r="AB18" i="13"/>
  <c r="AB127" i="13" s="1"/>
  <c r="AE302" i="14"/>
  <c r="AF299" i="14"/>
  <c r="AC118" i="13"/>
  <c r="AB122" i="13"/>
  <c r="AF115" i="14"/>
  <c r="AE118" i="14"/>
  <c r="AA358" i="14"/>
  <c r="AB355" i="14"/>
  <c r="AB349" i="14"/>
  <c r="AC345" i="14"/>
  <c r="AC121" i="14"/>
  <c r="AB125" i="14"/>
  <c r="AA286" i="14"/>
  <c r="AB283" i="14"/>
  <c r="Z145" i="13"/>
  <c r="AB441" i="14"/>
  <c r="AA445" i="14"/>
  <c r="X149" i="13"/>
  <c r="AB377" i="14"/>
  <c r="AA381" i="14"/>
  <c r="X144" i="13"/>
  <c r="X148" i="13" s="1"/>
  <c r="AD465" i="14"/>
  <c r="AC469" i="14"/>
  <c r="Z90" i="13"/>
  <c r="AA86" i="13"/>
  <c r="AA56" i="13"/>
  <c r="Z59" i="13"/>
  <c r="Z136" i="13" s="1"/>
  <c r="Z140" i="13" s="1"/>
  <c r="AA141" i="14"/>
  <c r="V12" i="14" s="1"/>
  <c r="AB137" i="14"/>
  <c r="AB46" i="13"/>
  <c r="AA50" i="13"/>
  <c r="AB113" i="14"/>
  <c r="AA117" i="14"/>
  <c r="V10" i="14" s="1"/>
  <c r="AC217" i="14"/>
  <c r="AB221" i="14"/>
  <c r="V21" i="14" s="1"/>
  <c r="AA43" i="13"/>
  <c r="AA132" i="13" s="1"/>
  <c r="AB40" i="13"/>
  <c r="AA393" i="14"/>
  <c r="Z397" i="14"/>
  <c r="AB233" i="14"/>
  <c r="AA237" i="14"/>
  <c r="AC403" i="14"/>
  <c r="AB406" i="14"/>
  <c r="Z74" i="13"/>
  <c r="AA70" i="13"/>
  <c r="AA329" i="14"/>
  <c r="Z333" i="14"/>
  <c r="AB89" i="14"/>
  <c r="AA93" i="14"/>
  <c r="AB120" i="13"/>
  <c r="AA123" i="13"/>
  <c r="AD365" i="14"/>
  <c r="AE361" i="14"/>
  <c r="AC48" i="13"/>
  <c r="AB51" i="13"/>
  <c r="AA369" i="14"/>
  <c r="Z373" i="14"/>
  <c r="Y135" i="13"/>
  <c r="Y139" i="13" s="1"/>
  <c r="AB82" i="13"/>
  <c r="AC78" i="13"/>
  <c r="AB470" i="14"/>
  <c r="AC467" i="14"/>
  <c r="AF339" i="14"/>
  <c r="AE342" i="14"/>
  <c r="AB297" i="14"/>
  <c r="AA301" i="14"/>
  <c r="AB313" i="14"/>
  <c r="AA317" i="14"/>
  <c r="AB315" i="14"/>
  <c r="AA318" i="14"/>
  <c r="Z110" i="13"/>
  <c r="Y114" i="13"/>
  <c r="AA454" i="14"/>
  <c r="AB451" i="14"/>
  <c r="AA331" i="14"/>
  <c r="Z334" i="14"/>
  <c r="AA449" i="14"/>
  <c r="Z453" i="14"/>
  <c r="Z390" i="14"/>
  <c r="AA387" i="14"/>
  <c r="AC309" i="14"/>
  <c r="AD305" i="14"/>
  <c r="AG177" i="14"/>
  <c r="AF181" i="14"/>
  <c r="Z278" i="14"/>
  <c r="AA275" i="14"/>
  <c r="AB259" i="14"/>
  <c r="AA262" i="14"/>
  <c r="AF427" i="14"/>
  <c r="AE430" i="14"/>
  <c r="AA213" i="14"/>
  <c r="AB209" i="14"/>
  <c r="AA446" i="14"/>
  <c r="AB443" i="14"/>
  <c r="AB94" i="13"/>
  <c r="AA98" i="13"/>
  <c r="Z421" i="14"/>
  <c r="AA417" i="14"/>
  <c r="AB459" i="14"/>
  <c r="AA462" i="14"/>
  <c r="AA265" i="14"/>
  <c r="Z269" i="14"/>
  <c r="AC155" i="14"/>
  <c r="AB158" i="14"/>
  <c r="Y144" i="13"/>
  <c r="Y146" i="13" s="1"/>
  <c r="AC166" i="14"/>
  <c r="AD163" i="14"/>
  <c r="AA425" i="14"/>
  <c r="Z429" i="14"/>
  <c r="AC289" i="14"/>
  <c r="AB293" i="14"/>
  <c r="Z150" i="14"/>
  <c r="AA147" i="14"/>
  <c r="AB81" i="14"/>
  <c r="AA85" i="14"/>
  <c r="AD411" i="14"/>
  <c r="AC414" i="14"/>
  <c r="AA241" i="14"/>
  <c r="Z245" i="14"/>
  <c r="AC96" i="13"/>
  <c r="AB99" i="13"/>
  <c r="AA54" i="13"/>
  <c r="Z58" i="13"/>
  <c r="AC385" i="14"/>
  <c r="AB389" i="14"/>
  <c r="AC435" i="14"/>
  <c r="AB438" i="14"/>
  <c r="Z357" i="14"/>
  <c r="AA353" i="14"/>
  <c r="Y148" i="13" l="1"/>
  <c r="Y141" i="13"/>
  <c r="Y150" i="13" s="1"/>
  <c r="Z149" i="13"/>
  <c r="AB446" i="14"/>
  <c r="AC443" i="14"/>
  <c r="AC51" i="13"/>
  <c r="AD48" i="13"/>
  <c r="AC102" i="14"/>
  <c r="AD99" i="14"/>
  <c r="AF361" i="14"/>
  <c r="AE365" i="14"/>
  <c r="AD309" i="14"/>
  <c r="V29" i="14" s="1"/>
  <c r="AE305" i="14"/>
  <c r="AD403" i="14"/>
  <c r="AC406" i="14"/>
  <c r="AD217" i="14"/>
  <c r="AC221" i="14"/>
  <c r="AB381" i="14"/>
  <c r="AC377" i="14"/>
  <c r="AD225" i="14"/>
  <c r="AC229" i="14"/>
  <c r="AC67" i="13"/>
  <c r="AD64" i="13"/>
  <c r="AC197" i="14"/>
  <c r="AD193" i="14"/>
  <c r="AD96" i="13"/>
  <c r="AC99" i="13"/>
  <c r="AB147" i="14"/>
  <c r="AA150" i="14"/>
  <c r="W13" i="14" s="1"/>
  <c r="AG427" i="14"/>
  <c r="AF430" i="14"/>
  <c r="AD118" i="13"/>
  <c r="AC122" i="13"/>
  <c r="AE6" i="13"/>
  <c r="AD10" i="13"/>
  <c r="AC26" i="13"/>
  <c r="AD22" i="13"/>
  <c r="AC145" i="14"/>
  <c r="AB149" i="14"/>
  <c r="AC205" i="14"/>
  <c r="AD201" i="14"/>
  <c r="AE457" i="14"/>
  <c r="AD461" i="14"/>
  <c r="AG379" i="14"/>
  <c r="AF382" i="14"/>
  <c r="V38" i="14" s="1"/>
  <c r="AA390" i="14"/>
  <c r="AB387" i="14"/>
  <c r="AB369" i="14"/>
  <c r="AA373" i="14"/>
  <c r="AC89" i="14"/>
  <c r="AB93" i="14"/>
  <c r="AC233" i="14"/>
  <c r="AB237" i="14"/>
  <c r="AC113" i="14"/>
  <c r="AB117" i="14"/>
  <c r="AB86" i="13"/>
  <c r="AA90" i="13"/>
  <c r="AC349" i="14"/>
  <c r="AD345" i="14"/>
  <c r="AF302" i="14"/>
  <c r="AG299" i="14"/>
  <c r="AB257" i="14"/>
  <c r="AA261" i="14"/>
  <c r="AB273" i="14"/>
  <c r="AA277" i="14"/>
  <c r="AB310" i="14"/>
  <c r="AC307" i="14"/>
  <c r="AC157" i="14"/>
  <c r="AD153" i="14"/>
  <c r="AC174" i="14"/>
  <c r="AD171" i="14"/>
  <c r="AB393" i="14"/>
  <c r="AA397" i="14"/>
  <c r="AE110" i="14"/>
  <c r="AF107" i="14"/>
  <c r="AC389" i="14"/>
  <c r="AD385" i="14"/>
  <c r="AE465" i="14"/>
  <c r="AD469" i="14"/>
  <c r="AA357" i="14"/>
  <c r="AB353" i="14"/>
  <c r="AC81" i="14"/>
  <c r="AB85" i="14"/>
  <c r="AA421" i="14"/>
  <c r="AB417" i="14"/>
  <c r="AC451" i="14"/>
  <c r="AB454" i="14"/>
  <c r="AB123" i="13"/>
  <c r="AC120" i="13"/>
  <c r="AA59" i="13"/>
  <c r="AA136" i="13" s="1"/>
  <c r="AB56" i="13"/>
  <c r="AC433" i="14"/>
  <c r="AB437" i="14"/>
  <c r="AG169" i="14"/>
  <c r="AF173" i="14"/>
  <c r="AB126" i="14"/>
  <c r="AC123" i="14"/>
  <c r="AB285" i="14"/>
  <c r="AC281" i="14"/>
  <c r="AB301" i="14"/>
  <c r="AC297" i="14"/>
  <c r="AC125" i="14"/>
  <c r="AD121" i="14"/>
  <c r="AC438" i="14"/>
  <c r="AD435" i="14"/>
  <c r="AB241" i="14"/>
  <c r="AA245" i="14"/>
  <c r="AC158" i="14"/>
  <c r="AD155" i="14"/>
  <c r="AC94" i="13"/>
  <c r="AB98" i="13"/>
  <c r="AC259" i="14"/>
  <c r="AB262" i="14"/>
  <c r="Z114" i="13"/>
  <c r="AA110" i="13"/>
  <c r="AG339" i="14"/>
  <c r="AF342" i="14"/>
  <c r="V33" i="14" s="1"/>
  <c r="AA131" i="13"/>
  <c r="AC441" i="14"/>
  <c r="AB445" i="14"/>
  <c r="AC413" i="14"/>
  <c r="AD409" i="14"/>
  <c r="AB62" i="13"/>
  <c r="AA66" i="13"/>
  <c r="AC78" i="14"/>
  <c r="AD75" i="14"/>
  <c r="AA107" i="13"/>
  <c r="AB104" i="13"/>
  <c r="AD91" i="14"/>
  <c r="AC94" i="14"/>
  <c r="AC337" i="14"/>
  <c r="AB341" i="14"/>
  <c r="AD32" i="13"/>
  <c r="AC35" i="13"/>
  <c r="AC293" i="14"/>
  <c r="AD289" i="14"/>
  <c r="AA165" i="14"/>
  <c r="V15" i="14" s="1"/>
  <c r="AB161" i="14"/>
  <c r="AC139" i="14"/>
  <c r="AB142" i="14"/>
  <c r="AA101" i="14"/>
  <c r="AB97" i="14"/>
  <c r="AE411" i="14"/>
  <c r="AD414" i="14"/>
  <c r="AB449" i="14"/>
  <c r="AA453" i="14"/>
  <c r="AB70" i="13"/>
  <c r="AA74" i="13"/>
  <c r="AB141" i="14"/>
  <c r="AC137" i="14"/>
  <c r="AD14" i="13"/>
  <c r="AC18" i="13"/>
  <c r="AC127" i="13" s="1"/>
  <c r="AC65" i="14"/>
  <c r="AB69" i="14"/>
  <c r="AC294" i="14"/>
  <c r="AD291" i="14"/>
  <c r="AC401" i="14"/>
  <c r="AB405" i="14"/>
  <c r="AA350" i="14"/>
  <c r="AB347" i="14"/>
  <c r="AB86" i="14"/>
  <c r="AC83" i="14"/>
  <c r="AC270" i="14"/>
  <c r="AD267" i="14"/>
  <c r="Z135" i="13"/>
  <c r="Z139" i="13" s="1"/>
  <c r="AB425" i="14"/>
  <c r="AA429" i="14"/>
  <c r="AB213" i="14"/>
  <c r="V20" i="14" s="1"/>
  <c r="AC209" i="14"/>
  <c r="AD78" i="13"/>
  <c r="AC82" i="13"/>
  <c r="Z144" i="13"/>
  <c r="Z146" i="13" s="1"/>
  <c r="AA140" i="13"/>
  <c r="X146" i="13"/>
  <c r="AD42" i="13"/>
  <c r="AE38" i="13"/>
  <c r="AC77" i="14"/>
  <c r="AD73" i="14"/>
  <c r="AD185" i="14"/>
  <c r="AC189" i="14"/>
  <c r="X150" i="13"/>
  <c r="AA278" i="14"/>
  <c r="AB275" i="14"/>
  <c r="AD467" i="14"/>
  <c r="AC470" i="14"/>
  <c r="AB329" i="14"/>
  <c r="AA333" i="14"/>
  <c r="AC46" i="13"/>
  <c r="AB50" i="13"/>
  <c r="AB358" i="14"/>
  <c r="AC355" i="14"/>
  <c r="AC371" i="14"/>
  <c r="AB374" i="14"/>
  <c r="AA34" i="13"/>
  <c r="AB30" i="13"/>
  <c r="AB265" i="14"/>
  <c r="AA269" i="14"/>
  <c r="AC315" i="14"/>
  <c r="AB318" i="14"/>
  <c r="AB43" i="13"/>
  <c r="AB132" i="13" s="1"/>
  <c r="AC40" i="13"/>
  <c r="AB286" i="14"/>
  <c r="AC283" i="14"/>
  <c r="AE112" i="13"/>
  <c r="AD115" i="13"/>
  <c r="AA58" i="13"/>
  <c r="AB54" i="13"/>
  <c r="AE163" i="14"/>
  <c r="AD166" i="14"/>
  <c r="AB462" i="14"/>
  <c r="AC459" i="14"/>
  <c r="AG181" i="14"/>
  <c r="AH177" i="14"/>
  <c r="AA334" i="14"/>
  <c r="AB331" i="14"/>
  <c r="AC313" i="14"/>
  <c r="AB317" i="14"/>
  <c r="AA145" i="13"/>
  <c r="AG115" i="14"/>
  <c r="AF118" i="14"/>
  <c r="AC105" i="14"/>
  <c r="AB109" i="14"/>
  <c r="AB422" i="14"/>
  <c r="AC419" i="14"/>
  <c r="AC253" i="14"/>
  <c r="AD249" i="14"/>
  <c r="AA133" i="14"/>
  <c r="AB129" i="14"/>
  <c r="AA366" i="14"/>
  <c r="AB363" i="14"/>
  <c r="AF102" i="13"/>
  <c r="AE106" i="13"/>
  <c r="Z148" i="13" l="1"/>
  <c r="Z141" i="13"/>
  <c r="Z150" i="13" s="1"/>
  <c r="AC265" i="14"/>
  <c r="AB269" i="14"/>
  <c r="AA149" i="13"/>
  <c r="AD94" i="13"/>
  <c r="AC98" i="13"/>
  <c r="AC286" i="14"/>
  <c r="AD283" i="14"/>
  <c r="AE267" i="14"/>
  <c r="AD270" i="14"/>
  <c r="W23" i="14" s="1"/>
  <c r="AD294" i="14"/>
  <c r="W27" i="14" s="1"/>
  <c r="AE291" i="14"/>
  <c r="AE32" i="13"/>
  <c r="AD35" i="13"/>
  <c r="AE155" i="14"/>
  <c r="AD158" i="14"/>
  <c r="AD297" i="14"/>
  <c r="AC301" i="14"/>
  <c r="AC417" i="14"/>
  <c r="AB421" i="14"/>
  <c r="AE385" i="14"/>
  <c r="AD389" i="14"/>
  <c r="AD157" i="14"/>
  <c r="AE153" i="14"/>
  <c r="AH299" i="14"/>
  <c r="AG302" i="14"/>
  <c r="AD26" i="13"/>
  <c r="AE22" i="13"/>
  <c r="AE309" i="14"/>
  <c r="AF305" i="14"/>
  <c r="AD443" i="14"/>
  <c r="AC446" i="14"/>
  <c r="AC329" i="14"/>
  <c r="AB333" i="14"/>
  <c r="AB74" i="13"/>
  <c r="AC70" i="13"/>
  <c r="AD139" i="14"/>
  <c r="AC142" i="14"/>
  <c r="AG342" i="14"/>
  <c r="AH339" i="14"/>
  <c r="AC437" i="14"/>
  <c r="AD433" i="14"/>
  <c r="AD233" i="14"/>
  <c r="AC237" i="14"/>
  <c r="AG382" i="14"/>
  <c r="AH379" i="14"/>
  <c r="AC147" i="14"/>
  <c r="AB150" i="14"/>
  <c r="AE225" i="14"/>
  <c r="AD229" i="14"/>
  <c r="AC462" i="14"/>
  <c r="AD459" i="14"/>
  <c r="AG173" i="14"/>
  <c r="AH169" i="14"/>
  <c r="AE469" i="14"/>
  <c r="AF465" i="14"/>
  <c r="AD113" i="14"/>
  <c r="AC117" i="14"/>
  <c r="AD406" i="14"/>
  <c r="AE403" i="14"/>
  <c r="AE249" i="14"/>
  <c r="AD253" i="14"/>
  <c r="AD40" i="13"/>
  <c r="AC43" i="13"/>
  <c r="AC132" i="13" s="1"/>
  <c r="AD83" i="14"/>
  <c r="AC86" i="14"/>
  <c r="AC161" i="14"/>
  <c r="AB165" i="14"/>
  <c r="AB110" i="13"/>
  <c r="AA114" i="13"/>
  <c r="AA144" i="13" s="1"/>
  <c r="AA146" i="13" s="1"/>
  <c r="AB59" i="13"/>
  <c r="AB145" i="13" s="1"/>
  <c r="AC56" i="13"/>
  <c r="AC310" i="14"/>
  <c r="AD307" i="14"/>
  <c r="AC331" i="14"/>
  <c r="AB334" i="14"/>
  <c r="AB58" i="13"/>
  <c r="AC54" i="13"/>
  <c r="AD371" i="14"/>
  <c r="AC374" i="14"/>
  <c r="AB453" i="14"/>
  <c r="AC449" i="14"/>
  <c r="AB245" i="14"/>
  <c r="AC241" i="14"/>
  <c r="AD81" i="14"/>
  <c r="AC85" i="14"/>
  <c r="AD89" i="14"/>
  <c r="AC93" i="14"/>
  <c r="AF457" i="14"/>
  <c r="AE461" i="14"/>
  <c r="AF6" i="13"/>
  <c r="AE10" i="13"/>
  <c r="AD99" i="13"/>
  <c r="AE96" i="13"/>
  <c r="AG361" i="14"/>
  <c r="AF365" i="14"/>
  <c r="U36" i="14" s="1"/>
  <c r="AC363" i="14"/>
  <c r="AB366" i="14"/>
  <c r="AC358" i="14"/>
  <c r="AD355" i="14"/>
  <c r="AB278" i="14"/>
  <c r="AC275" i="14"/>
  <c r="AE42" i="13"/>
  <c r="AF38" i="13"/>
  <c r="AB350" i="14"/>
  <c r="AC347" i="14"/>
  <c r="AD94" i="14"/>
  <c r="AE91" i="14"/>
  <c r="AD438" i="14"/>
  <c r="AE435" i="14"/>
  <c r="AD123" i="14"/>
  <c r="AC126" i="14"/>
  <c r="AD120" i="13"/>
  <c r="AC123" i="13"/>
  <c r="AC353" i="14"/>
  <c r="AB357" i="14"/>
  <c r="AD205" i="14"/>
  <c r="AE201" i="14"/>
  <c r="AE193" i="14"/>
  <c r="AD197" i="14"/>
  <c r="AE99" i="14"/>
  <c r="AD102" i="14"/>
  <c r="AE75" i="14"/>
  <c r="AD78" i="14"/>
  <c r="AD451" i="14"/>
  <c r="AC454" i="14"/>
  <c r="AG430" i="14"/>
  <c r="AH427" i="14"/>
  <c r="AB34" i="13"/>
  <c r="AC30" i="13"/>
  <c r="AD313" i="14"/>
  <c r="AC317" i="14"/>
  <c r="AD77" i="14"/>
  <c r="AE73" i="14"/>
  <c r="AC341" i="14"/>
  <c r="AD337" i="14"/>
  <c r="AE345" i="14"/>
  <c r="AD349" i="14"/>
  <c r="AD377" i="14"/>
  <c r="AC381" i="14"/>
  <c r="AF106" i="13"/>
  <c r="AG102" i="13"/>
  <c r="AD470" i="14"/>
  <c r="AE467" i="14"/>
  <c r="AC213" i="14"/>
  <c r="AD209" i="14"/>
  <c r="AD65" i="14"/>
  <c r="AC69" i="14"/>
  <c r="AE409" i="14"/>
  <c r="AD413" i="14"/>
  <c r="AD105" i="14"/>
  <c r="AC109" i="14"/>
  <c r="AI177" i="14"/>
  <c r="AH181" i="14"/>
  <c r="AC318" i="14"/>
  <c r="AD315" i="14"/>
  <c r="AD18" i="13"/>
  <c r="AD127" i="13" s="1"/>
  <c r="AE14" i="13"/>
  <c r="AE414" i="14"/>
  <c r="AF411" i="14"/>
  <c r="AE289" i="14"/>
  <c r="AD293" i="14"/>
  <c r="V27" i="14" s="1"/>
  <c r="AB107" i="13"/>
  <c r="AC104" i="13"/>
  <c r="AD259" i="14"/>
  <c r="AC262" i="14"/>
  <c r="AB397" i="14"/>
  <c r="AC393" i="14"/>
  <c r="AC273" i="14"/>
  <c r="AB277" i="14"/>
  <c r="AB90" i="13"/>
  <c r="AC86" i="13"/>
  <c r="AC369" i="14"/>
  <c r="AB373" i="14"/>
  <c r="AE118" i="13"/>
  <c r="AD122" i="13"/>
  <c r="AE217" i="14"/>
  <c r="AD221" i="14"/>
  <c r="AG118" i="14"/>
  <c r="AH115" i="14"/>
  <c r="AC50" i="13"/>
  <c r="AD46" i="13"/>
  <c r="AD401" i="14"/>
  <c r="AC405" i="14"/>
  <c r="AC257" i="14"/>
  <c r="AB261" i="14"/>
  <c r="AC149" i="14"/>
  <c r="AD145" i="14"/>
  <c r="AE185" i="14"/>
  <c r="AD189" i="14"/>
  <c r="AC422" i="14"/>
  <c r="AD419" i="14"/>
  <c r="AF163" i="14"/>
  <c r="AE166" i="14"/>
  <c r="AE78" i="13"/>
  <c r="AD82" i="13"/>
  <c r="AC62" i="13"/>
  <c r="AB66" i="13"/>
  <c r="AB131" i="13" s="1"/>
  <c r="AD281" i="14"/>
  <c r="AC285" i="14"/>
  <c r="AG107" i="14"/>
  <c r="AF110" i="14"/>
  <c r="AB133" i="14"/>
  <c r="AC129" i="14"/>
  <c r="AF112" i="13"/>
  <c r="AE115" i="13"/>
  <c r="AC425" i="14"/>
  <c r="AB429" i="14"/>
  <c r="AC141" i="14"/>
  <c r="AD137" i="14"/>
  <c r="AC97" i="14"/>
  <c r="AB101" i="14"/>
  <c r="AD441" i="14"/>
  <c r="AC445" i="14"/>
  <c r="AE121" i="14"/>
  <c r="AD125" i="14"/>
  <c r="AE171" i="14"/>
  <c r="AD174" i="14"/>
  <c r="AB390" i="14"/>
  <c r="AC387" i="14"/>
  <c r="AD67" i="13"/>
  <c r="AE64" i="13"/>
  <c r="AD51" i="13"/>
  <c r="AE48" i="13"/>
  <c r="AE137" i="14" l="1"/>
  <c r="AD141" i="14"/>
  <c r="AD104" i="13"/>
  <c r="AC107" i="13"/>
  <c r="AI427" i="14"/>
  <c r="AH430" i="14"/>
  <c r="AG457" i="14"/>
  <c r="AF461" i="14"/>
  <c r="AE83" i="14"/>
  <c r="AD86" i="14"/>
  <c r="AE315" i="14"/>
  <c r="AD318" i="14"/>
  <c r="W30" i="14" s="1"/>
  <c r="AG106" i="13"/>
  <c r="AH102" i="13"/>
  <c r="AE197" i="14"/>
  <c r="AF193" i="14"/>
  <c r="AF469" i="14"/>
  <c r="AG465" i="14"/>
  <c r="AF48" i="13"/>
  <c r="AE51" i="13"/>
  <c r="AG110" i="14"/>
  <c r="AH107" i="14"/>
  <c r="AD257" i="14"/>
  <c r="AC261" i="14"/>
  <c r="AC277" i="14"/>
  <c r="AD273" i="14"/>
  <c r="AF201" i="14"/>
  <c r="AE205" i="14"/>
  <c r="AC278" i="14"/>
  <c r="AD275" i="14"/>
  <c r="AE89" i="14"/>
  <c r="AD93" i="14"/>
  <c r="AE371" i="14"/>
  <c r="AD374" i="14"/>
  <c r="AH342" i="14"/>
  <c r="AI339" i="14"/>
  <c r="AF153" i="14"/>
  <c r="AE157" i="14"/>
  <c r="AF267" i="14"/>
  <c r="AE270" i="14"/>
  <c r="AF121" i="14"/>
  <c r="AE125" i="14"/>
  <c r="AD445" i="14"/>
  <c r="AE441" i="14"/>
  <c r="AD50" i="13"/>
  <c r="AE46" i="13"/>
  <c r="AJ177" i="14"/>
  <c r="AI181" i="14"/>
  <c r="AD30" i="13"/>
  <c r="AC34" i="13"/>
  <c r="AF75" i="14"/>
  <c r="AE78" i="14"/>
  <c r="AD353" i="14"/>
  <c r="AC357" i="14"/>
  <c r="AD241" i="14"/>
  <c r="AC245" i="14"/>
  <c r="AF403" i="14"/>
  <c r="AE406" i="14"/>
  <c r="AE139" i="14"/>
  <c r="AD142" i="14"/>
  <c r="AF385" i="14"/>
  <c r="AE389" i="14"/>
  <c r="AE35" i="13"/>
  <c r="AF32" i="13"/>
  <c r="AD387" i="14"/>
  <c r="AC390" i="14"/>
  <c r="AF115" i="13"/>
  <c r="AG112" i="13"/>
  <c r="AD62" i="13"/>
  <c r="AC66" i="13"/>
  <c r="AE189" i="14"/>
  <c r="AF185" i="14"/>
  <c r="AC131" i="13"/>
  <c r="AC373" i="14"/>
  <c r="AD369" i="14"/>
  <c r="AE18" i="13"/>
  <c r="AE127" i="13" s="1"/>
  <c r="AF14" i="13"/>
  <c r="AE470" i="14"/>
  <c r="AF467" i="14"/>
  <c r="AF345" i="14"/>
  <c r="AE349" i="14"/>
  <c r="AD347" i="14"/>
  <c r="AC350" i="14"/>
  <c r="AA135" i="13"/>
  <c r="AA139" i="13" s="1"/>
  <c r="AF10" i="13"/>
  <c r="AG6" i="13"/>
  <c r="AC334" i="14"/>
  <c r="AD331" i="14"/>
  <c r="AC165" i="14"/>
  <c r="AD161" i="14"/>
  <c r="AE459" i="14"/>
  <c r="AD462" i="14"/>
  <c r="AD70" i="13"/>
  <c r="AC74" i="13"/>
  <c r="AF22" i="13"/>
  <c r="AE26" i="13"/>
  <c r="AD98" i="13"/>
  <c r="AE94" i="13"/>
  <c r="AD97" i="14"/>
  <c r="AC101" i="14"/>
  <c r="AC133" i="14"/>
  <c r="AD129" i="14"/>
  <c r="AE145" i="14"/>
  <c r="AD149" i="14"/>
  <c r="AH118" i="14"/>
  <c r="AI115" i="14"/>
  <c r="AC90" i="13"/>
  <c r="AD86" i="13"/>
  <c r="AE259" i="14"/>
  <c r="AD262" i="14"/>
  <c r="W22" i="14" s="1"/>
  <c r="AD109" i="14"/>
  <c r="AE105" i="14"/>
  <c r="AD341" i="14"/>
  <c r="AE337" i="14"/>
  <c r="AF99" i="14"/>
  <c r="AE102" i="14"/>
  <c r="AE120" i="13"/>
  <c r="AD123" i="13"/>
  <c r="AC453" i="14"/>
  <c r="AD449" i="14"/>
  <c r="AE307" i="14"/>
  <c r="AD310" i="14"/>
  <c r="W29" i="14" s="1"/>
  <c r="AE233" i="14"/>
  <c r="AD237" i="14"/>
  <c r="AB144" i="13"/>
  <c r="AB146" i="13" s="1"/>
  <c r="AC421" i="14"/>
  <c r="AD417" i="14"/>
  <c r="AE294" i="14"/>
  <c r="AF291" i="14"/>
  <c r="AG38" i="13"/>
  <c r="AF42" i="13"/>
  <c r="AD117" i="14"/>
  <c r="AE113" i="14"/>
  <c r="AD437" i="14"/>
  <c r="AE433" i="14"/>
  <c r="AF171" i="14"/>
  <c r="AE174" i="14"/>
  <c r="AF409" i="14"/>
  <c r="AE413" i="14"/>
  <c r="AD56" i="13"/>
  <c r="AC59" i="13"/>
  <c r="AC136" i="13" s="1"/>
  <c r="AI299" i="14"/>
  <c r="AH302" i="14"/>
  <c r="AF166" i="14"/>
  <c r="AG163" i="14"/>
  <c r="AF217" i="14"/>
  <c r="AE221" i="14"/>
  <c r="AF435" i="14"/>
  <c r="AE438" i="14"/>
  <c r="AB136" i="13"/>
  <c r="AB140" i="13" s="1"/>
  <c r="AE451" i="14"/>
  <c r="AD454" i="14"/>
  <c r="AF96" i="13"/>
  <c r="AE99" i="13"/>
  <c r="AC58" i="13"/>
  <c r="AD54" i="13"/>
  <c r="AI169" i="14"/>
  <c r="AH173" i="14"/>
  <c r="AD147" i="14"/>
  <c r="AC150" i="14"/>
  <c r="AE443" i="14"/>
  <c r="AD446" i="14"/>
  <c r="AE158" i="14"/>
  <c r="AF155" i="14"/>
  <c r="AE283" i="14"/>
  <c r="AD286" i="14"/>
  <c r="W26" i="14" s="1"/>
  <c r="AE82" i="13"/>
  <c r="AF78" i="13"/>
  <c r="AD363" i="14"/>
  <c r="AC366" i="14"/>
  <c r="AE77" i="14"/>
  <c r="AF73" i="14"/>
  <c r="AE123" i="14"/>
  <c r="AD126" i="14"/>
  <c r="AC140" i="13"/>
  <c r="AF225" i="14"/>
  <c r="AE229" i="14"/>
  <c r="AD329" i="14"/>
  <c r="AC333" i="14"/>
  <c r="AE297" i="14"/>
  <c r="AD301" i="14"/>
  <c r="V28" i="14" s="1"/>
  <c r="AG365" i="14"/>
  <c r="AH361" i="14"/>
  <c r="AE40" i="13"/>
  <c r="AD43" i="13"/>
  <c r="AD132" i="13" s="1"/>
  <c r="AD265" i="14"/>
  <c r="AC269" i="14"/>
  <c r="AD425" i="14"/>
  <c r="AC429" i="14"/>
  <c r="AE419" i="14"/>
  <c r="AD422" i="14"/>
  <c r="AC397" i="14"/>
  <c r="AD393" i="14"/>
  <c r="AE293" i="14"/>
  <c r="AF289" i="14"/>
  <c r="AE65" i="14"/>
  <c r="AD69" i="14"/>
  <c r="AE67" i="13"/>
  <c r="AF64" i="13"/>
  <c r="AE281" i="14"/>
  <c r="AD285" i="14"/>
  <c r="V26" i="14" s="1"/>
  <c r="AE401" i="14"/>
  <c r="AD405" i="14"/>
  <c r="AF118" i="13"/>
  <c r="AE122" i="13"/>
  <c r="AG411" i="14"/>
  <c r="AF414" i="14"/>
  <c r="AE209" i="14"/>
  <c r="AD213" i="14"/>
  <c r="AE377" i="14"/>
  <c r="AD381" i="14"/>
  <c r="AE313" i="14"/>
  <c r="AD317" i="14"/>
  <c r="V30" i="14" s="1"/>
  <c r="AF91" i="14"/>
  <c r="AE94" i="14"/>
  <c r="AE355" i="14"/>
  <c r="AD358" i="14"/>
  <c r="AE81" i="14"/>
  <c r="AD85" i="14"/>
  <c r="AB135" i="13"/>
  <c r="AB139" i="13" s="1"/>
  <c r="AB148" i="13" s="1"/>
  <c r="AC110" i="13"/>
  <c r="AB114" i="13"/>
  <c r="AE253" i="14"/>
  <c r="AF249" i="14"/>
  <c r="AH382" i="14"/>
  <c r="AI379" i="14"/>
  <c r="AG305" i="14"/>
  <c r="AF309" i="14"/>
  <c r="AF102" i="14" l="1"/>
  <c r="AG99" i="14"/>
  <c r="AF401" i="14"/>
  <c r="AE405" i="14"/>
  <c r="AE265" i="14"/>
  <c r="AD269" i="14"/>
  <c r="V23" i="14" s="1"/>
  <c r="AD333" i="14"/>
  <c r="AE329" i="14"/>
  <c r="AF221" i="14"/>
  <c r="AG217" i="14"/>
  <c r="AG409" i="14"/>
  <c r="AF413" i="14"/>
  <c r="AH38" i="13"/>
  <c r="AG42" i="13"/>
  <c r="AE341" i="14"/>
  <c r="AF337" i="14"/>
  <c r="AJ115" i="14"/>
  <c r="AI118" i="14"/>
  <c r="AF94" i="13"/>
  <c r="AE98" i="13"/>
  <c r="AE161" i="14"/>
  <c r="AD165" i="14"/>
  <c r="AD350" i="14"/>
  <c r="AE347" i="14"/>
  <c r="AD373" i="14"/>
  <c r="AE369" i="14"/>
  <c r="AE142" i="14"/>
  <c r="AF139" i="14"/>
  <c r="AF78" i="14"/>
  <c r="AG75" i="14"/>
  <c r="AE445" i="14"/>
  <c r="AF441" i="14"/>
  <c r="AI342" i="14"/>
  <c r="AJ339" i="14"/>
  <c r="AJ427" i="14"/>
  <c r="AI430" i="14"/>
  <c r="AD397" i="14"/>
  <c r="AE393" i="14"/>
  <c r="AD366" i="14"/>
  <c r="AE363" i="14"/>
  <c r="AF443" i="14"/>
  <c r="AE446" i="14"/>
  <c r="AF99" i="13"/>
  <c r="AG96" i="13"/>
  <c r="AH163" i="14"/>
  <c r="AG166" i="14"/>
  <c r="AG291" i="14"/>
  <c r="AF294" i="14"/>
  <c r="AE310" i="14"/>
  <c r="AF307" i="14"/>
  <c r="AC145" i="13"/>
  <c r="AC146" i="13" s="1"/>
  <c r="AG201" i="14"/>
  <c r="AF205" i="14"/>
  <c r="AG48" i="13"/>
  <c r="AF51" i="13"/>
  <c r="AE97" i="14"/>
  <c r="AD101" i="14"/>
  <c r="AI102" i="13"/>
  <c r="AH106" i="13"/>
  <c r="AE85" i="14"/>
  <c r="AF81" i="14"/>
  <c r="AG249" i="14"/>
  <c r="AF253" i="14"/>
  <c r="AF281" i="14"/>
  <c r="AE285" i="14"/>
  <c r="AE43" i="13"/>
  <c r="AE132" i="13" s="1"/>
  <c r="AF40" i="13"/>
  <c r="AG171" i="14"/>
  <c r="AF174" i="14"/>
  <c r="AE449" i="14"/>
  <c r="AD453" i="14"/>
  <c r="AG403" i="14"/>
  <c r="AF406" i="14"/>
  <c r="AE273" i="14"/>
  <c r="AD277" i="14"/>
  <c r="V25" i="14" s="1"/>
  <c r="AE318" i="14"/>
  <c r="AF315" i="14"/>
  <c r="AG64" i="13"/>
  <c r="AF67" i="13"/>
  <c r="AI361" i="14"/>
  <c r="AH365" i="14"/>
  <c r="AC149" i="13"/>
  <c r="AD150" i="14"/>
  <c r="AE147" i="14"/>
  <c r="AE454" i="14"/>
  <c r="AF451" i="14"/>
  <c r="AE437" i="14"/>
  <c r="AF433" i="14"/>
  <c r="AE417" i="14"/>
  <c r="AD421" i="14"/>
  <c r="AE149" i="14"/>
  <c r="AF145" i="14"/>
  <c r="AG22" i="13"/>
  <c r="AF26" i="13"/>
  <c r="AG345" i="14"/>
  <c r="AF349" i="14"/>
  <c r="U34" i="14" s="1"/>
  <c r="AG185" i="14"/>
  <c r="AF189" i="14"/>
  <c r="AF35" i="13"/>
  <c r="AG32" i="13"/>
  <c r="AG121" i="14"/>
  <c r="AF125" i="14"/>
  <c r="AF371" i="14"/>
  <c r="AE374" i="14"/>
  <c r="AG91" i="14"/>
  <c r="AF94" i="14"/>
  <c r="AH411" i="14"/>
  <c r="AG414" i="14"/>
  <c r="AE422" i="14"/>
  <c r="AF419" i="14"/>
  <c r="AB149" i="13"/>
  <c r="AB141" i="13"/>
  <c r="AB150" i="13" s="1"/>
  <c r="AJ299" i="14"/>
  <c r="AI302" i="14"/>
  <c r="AD133" i="14"/>
  <c r="V24" i="14" s="1"/>
  <c r="AE129" i="14"/>
  <c r="AC144" i="13"/>
  <c r="AG10" i="13"/>
  <c r="AH6" i="13"/>
  <c r="AF470" i="14"/>
  <c r="AG467" i="14"/>
  <c r="AD245" i="14"/>
  <c r="AE241" i="14"/>
  <c r="AK177" i="14"/>
  <c r="AJ181" i="14"/>
  <c r="AE86" i="14"/>
  <c r="AF83" i="14"/>
  <c r="AF137" i="14"/>
  <c r="AE141" i="14"/>
  <c r="AH305" i="14"/>
  <c r="AG309" i="14"/>
  <c r="AG289" i="14"/>
  <c r="AF293" i="14"/>
  <c r="AE237" i="14"/>
  <c r="AF233" i="14"/>
  <c r="AF377" i="14"/>
  <c r="AE381" i="14"/>
  <c r="AF355" i="14"/>
  <c r="AE358" i="14"/>
  <c r="AG78" i="13"/>
  <c r="AF82" i="13"/>
  <c r="AD334" i="14"/>
  <c r="AE331" i="14"/>
  <c r="AE387" i="14"/>
  <c r="AD390" i="14"/>
  <c r="AG469" i="14"/>
  <c r="AH465" i="14"/>
  <c r="AF123" i="14"/>
  <c r="AE126" i="14"/>
  <c r="AI173" i="14"/>
  <c r="AJ169" i="14"/>
  <c r="AE117" i="14"/>
  <c r="AF113" i="14"/>
  <c r="AE123" i="13"/>
  <c r="AF120" i="13"/>
  <c r="AE262" i="14"/>
  <c r="AF259" i="14"/>
  <c r="AD74" i="13"/>
  <c r="AE70" i="13"/>
  <c r="AE50" i="13"/>
  <c r="AF46" i="13"/>
  <c r="AF270" i="14"/>
  <c r="AG267" i="14"/>
  <c r="AE93" i="14"/>
  <c r="AF89" i="14"/>
  <c r="AD261" i="14"/>
  <c r="V22" i="14" s="1"/>
  <c r="AE257" i="14"/>
  <c r="AG193" i="14"/>
  <c r="AF197" i="14"/>
  <c r="AF459" i="14"/>
  <c r="AE462" i="14"/>
  <c r="AH112" i="13"/>
  <c r="AG115" i="13"/>
  <c r="AF157" i="14"/>
  <c r="AG153" i="14"/>
  <c r="AI382" i="14"/>
  <c r="AJ379" i="14"/>
  <c r="AF209" i="14"/>
  <c r="AE213" i="14"/>
  <c r="AF229" i="14"/>
  <c r="AG225" i="14"/>
  <c r="AE109" i="14"/>
  <c r="AF105" i="14"/>
  <c r="AD34" i="13"/>
  <c r="AE30" i="13"/>
  <c r="AD107" i="13"/>
  <c r="AE104" i="13"/>
  <c r="AD110" i="13"/>
  <c r="AC114" i="13"/>
  <c r="AC135" i="13" s="1"/>
  <c r="AC139" i="13" s="1"/>
  <c r="AF283" i="14"/>
  <c r="AE286" i="14"/>
  <c r="AE317" i="14"/>
  <c r="AF313" i="14"/>
  <c r="AF122" i="13"/>
  <c r="AG118" i="13"/>
  <c r="AF65" i="14"/>
  <c r="AE69" i="14"/>
  <c r="AD429" i="14"/>
  <c r="AE425" i="14"/>
  <c r="AF297" i="14"/>
  <c r="AE301" i="14"/>
  <c r="AF77" i="14"/>
  <c r="AG73" i="14"/>
  <c r="AF158" i="14"/>
  <c r="AG155" i="14"/>
  <c r="AE54" i="13"/>
  <c r="AD58" i="13"/>
  <c r="AF438" i="14"/>
  <c r="AG435" i="14"/>
  <c r="AD59" i="13"/>
  <c r="AD136" i="13" s="1"/>
  <c r="AD140" i="13" s="1"/>
  <c r="AE56" i="13"/>
  <c r="AD90" i="13"/>
  <c r="AE86" i="13"/>
  <c r="AA148" i="13"/>
  <c r="AA141" i="13"/>
  <c r="AA150" i="13" s="1"/>
  <c r="AF18" i="13"/>
  <c r="AF127" i="13" s="1"/>
  <c r="AG14" i="13"/>
  <c r="AD66" i="13"/>
  <c r="AD131" i="13" s="1"/>
  <c r="AE62" i="13"/>
  <c r="AG385" i="14"/>
  <c r="AF389" i="14"/>
  <c r="U39" i="14" s="1"/>
  <c r="AE353" i="14"/>
  <c r="AD357" i="14"/>
  <c r="AE275" i="14"/>
  <c r="AD278" i="14"/>
  <c r="W25" i="14" s="1"/>
  <c r="AI107" i="14"/>
  <c r="AH110" i="14"/>
  <c r="AG461" i="14"/>
  <c r="AH457" i="14"/>
  <c r="AC148" i="13" l="1"/>
  <c r="AC141" i="13"/>
  <c r="AC150" i="13" s="1"/>
  <c r="AG113" i="14"/>
  <c r="AF117" i="14"/>
  <c r="AH201" i="14"/>
  <c r="AG205" i="14"/>
  <c r="AF353" i="14"/>
  <c r="AE357" i="14"/>
  <c r="AF109" i="14"/>
  <c r="AG105" i="14"/>
  <c r="AH193" i="14"/>
  <c r="AG197" i="14"/>
  <c r="AE390" i="14"/>
  <c r="AF387" i="14"/>
  <c r="AK299" i="14"/>
  <c r="AJ302" i="14"/>
  <c r="AF62" i="13"/>
  <c r="AE66" i="13"/>
  <c r="AH73" i="14"/>
  <c r="AG77" i="14"/>
  <c r="AE107" i="13"/>
  <c r="AF104" i="13"/>
  <c r="AH115" i="13"/>
  <c r="AI112" i="13"/>
  <c r="AF262" i="14"/>
  <c r="AG259" i="14"/>
  <c r="AF422" i="14"/>
  <c r="AG419" i="14"/>
  <c r="AF454" i="14"/>
  <c r="AG451" i="14"/>
  <c r="AF363" i="14"/>
  <c r="AE366" i="14"/>
  <c r="AE373" i="14"/>
  <c r="AF369" i="14"/>
  <c r="AH99" i="14"/>
  <c r="AG102" i="14"/>
  <c r="AH78" i="13"/>
  <c r="AG82" i="13"/>
  <c r="AH289" i="14"/>
  <c r="AG293" i="14"/>
  <c r="AK181" i="14"/>
  <c r="AL177" i="14"/>
  <c r="AF129" i="14"/>
  <c r="AE133" i="14"/>
  <c r="AG125" i="14"/>
  <c r="AH121" i="14"/>
  <c r="AH64" i="13"/>
  <c r="AG67" i="13"/>
  <c r="AF449" i="14"/>
  <c r="AE453" i="14"/>
  <c r="AH249" i="14"/>
  <c r="AG253" i="14"/>
  <c r="AG294" i="14"/>
  <c r="AH291" i="14"/>
  <c r="AK115" i="14"/>
  <c r="AJ118" i="14"/>
  <c r="AF275" i="14"/>
  <c r="AE278" i="14"/>
  <c r="AH14" i="13"/>
  <c r="AG18" i="13"/>
  <c r="AG127" i="13" s="1"/>
  <c r="AG438" i="14"/>
  <c r="AH435" i="14"/>
  <c r="AF317" i="14"/>
  <c r="AG313" i="14"/>
  <c r="AE34" i="13"/>
  <c r="AE131" i="13" s="1"/>
  <c r="AF30" i="13"/>
  <c r="AG209" i="14"/>
  <c r="AF213" i="14"/>
  <c r="AG459" i="14"/>
  <c r="AF462" i="14"/>
  <c r="AG270" i="14"/>
  <c r="AH267" i="14"/>
  <c r="AG120" i="13"/>
  <c r="AF123" i="13"/>
  <c r="AH469" i="14"/>
  <c r="AI465" i="14"/>
  <c r="AE245" i="14"/>
  <c r="AF241" i="14"/>
  <c r="AH32" i="13"/>
  <c r="AG35" i="13"/>
  <c r="AG145" i="14"/>
  <c r="AF149" i="14"/>
  <c r="AF147" i="14"/>
  <c r="AE150" i="14"/>
  <c r="AG315" i="14"/>
  <c r="AF318" i="14"/>
  <c r="AG81" i="14"/>
  <c r="AF85" i="14"/>
  <c r="AG51" i="13"/>
  <c r="AH48" i="13"/>
  <c r="AE350" i="14"/>
  <c r="AF347" i="14"/>
  <c r="AG337" i="14"/>
  <c r="AF341" i="14"/>
  <c r="U33" i="14" s="1"/>
  <c r="AF329" i="14"/>
  <c r="AE333" i="14"/>
  <c r="AG297" i="14"/>
  <c r="AF301" i="14"/>
  <c r="AK379" i="14"/>
  <c r="AJ382" i="14"/>
  <c r="AE145" i="13"/>
  <c r="AF358" i="14"/>
  <c r="V35" i="14" s="1"/>
  <c r="AG355" i="14"/>
  <c r="AI305" i="14"/>
  <c r="AH309" i="14"/>
  <c r="AD145" i="13"/>
  <c r="AD149" i="13" s="1"/>
  <c r="AH414" i="14"/>
  <c r="AI411" i="14"/>
  <c r="AG174" i="14"/>
  <c r="AH171" i="14"/>
  <c r="AI163" i="14"/>
  <c r="AH166" i="14"/>
  <c r="AF393" i="14"/>
  <c r="AE397" i="14"/>
  <c r="AH75" i="14"/>
  <c r="AG78" i="14"/>
  <c r="AE429" i="14"/>
  <c r="AF425" i="14"/>
  <c r="AF50" i="13"/>
  <c r="AG46" i="13"/>
  <c r="AH467" i="14"/>
  <c r="AG470" i="14"/>
  <c r="AG40" i="13"/>
  <c r="AF43" i="13"/>
  <c r="AF132" i="13" s="1"/>
  <c r="AF54" i="13"/>
  <c r="AE58" i="13"/>
  <c r="AG377" i="14"/>
  <c r="AF381" i="14"/>
  <c r="U38" i="14" s="1"/>
  <c r="AG94" i="14"/>
  <c r="AH91" i="14"/>
  <c r="AH185" i="14"/>
  <c r="AG189" i="14"/>
  <c r="AF273" i="14"/>
  <c r="AE277" i="14"/>
  <c r="AJ102" i="13"/>
  <c r="AI106" i="13"/>
  <c r="AF142" i="14"/>
  <c r="AG139" i="14"/>
  <c r="AF161" i="14"/>
  <c r="AE165" i="14"/>
  <c r="AH42" i="13"/>
  <c r="AI38" i="13"/>
  <c r="AE269" i="14"/>
  <c r="AF265" i="14"/>
  <c r="AF86" i="13"/>
  <c r="AE90" i="13"/>
  <c r="AH155" i="14"/>
  <c r="AG158" i="14"/>
  <c r="AF257" i="14"/>
  <c r="AE261" i="14"/>
  <c r="AF70" i="13"/>
  <c r="AE74" i="13"/>
  <c r="AK169" i="14"/>
  <c r="AJ173" i="14"/>
  <c r="AF331" i="14"/>
  <c r="AE334" i="14"/>
  <c r="AF237" i="14"/>
  <c r="AG233" i="14"/>
  <c r="AF86" i="14"/>
  <c r="AG83" i="14"/>
  <c r="AH10" i="13"/>
  <c r="AI6" i="13"/>
  <c r="AG433" i="14"/>
  <c r="AF437" i="14"/>
  <c r="AF310" i="14"/>
  <c r="AG307" i="14"/>
  <c r="AJ430" i="14"/>
  <c r="AK427" i="14"/>
  <c r="AG389" i="14"/>
  <c r="AH385" i="14"/>
  <c r="AF69" i="14"/>
  <c r="AG65" i="14"/>
  <c r="AE110" i="13"/>
  <c r="AD114" i="13"/>
  <c r="AD135" i="13" s="1"/>
  <c r="AD139" i="13" s="1"/>
  <c r="AG229" i="14"/>
  <c r="AH225" i="14"/>
  <c r="AF374" i="14"/>
  <c r="V37" i="14" s="1"/>
  <c r="AG371" i="14"/>
  <c r="AH345" i="14"/>
  <c r="AG349" i="14"/>
  <c r="AJ361" i="14"/>
  <c r="AI365" i="14"/>
  <c r="AG406" i="14"/>
  <c r="AH403" i="14"/>
  <c r="AG281" i="14"/>
  <c r="AF285" i="14"/>
  <c r="AF97" i="14"/>
  <c r="AE101" i="14"/>
  <c r="AF446" i="14"/>
  <c r="AG443" i="14"/>
  <c r="AK339" i="14"/>
  <c r="AJ342" i="14"/>
  <c r="AG94" i="13"/>
  <c r="AF98" i="13"/>
  <c r="AG413" i="14"/>
  <c r="AH409" i="14"/>
  <c r="AF405" i="14"/>
  <c r="AG401" i="14"/>
  <c r="AG99" i="13"/>
  <c r="AH96" i="13"/>
  <c r="AI457" i="14"/>
  <c r="AH461" i="14"/>
  <c r="AG283" i="14"/>
  <c r="AF286" i="14"/>
  <c r="AG157" i="14"/>
  <c r="AH153" i="14"/>
  <c r="AF141" i="14"/>
  <c r="AG137" i="14"/>
  <c r="AF417" i="14"/>
  <c r="AE421" i="14"/>
  <c r="AI110" i="14"/>
  <c r="AJ107" i="14"/>
  <c r="AE59" i="13"/>
  <c r="AF56" i="13"/>
  <c r="AH118" i="13"/>
  <c r="AG122" i="13"/>
  <c r="AF93" i="14"/>
  <c r="AG89" i="14"/>
  <c r="AG221" i="14"/>
  <c r="AH217" i="14"/>
  <c r="AF126" i="14"/>
  <c r="AG123" i="14"/>
  <c r="AG26" i="13"/>
  <c r="AH22" i="13"/>
  <c r="AG441" i="14"/>
  <c r="AF445" i="14"/>
  <c r="AD141" i="13" l="1"/>
  <c r="AD150" i="13" s="1"/>
  <c r="AH221" i="14"/>
  <c r="AI217" i="14"/>
  <c r="AH443" i="14"/>
  <c r="AG446" i="14"/>
  <c r="AH229" i="14"/>
  <c r="AI225" i="14"/>
  <c r="AH83" i="14"/>
  <c r="AG86" i="14"/>
  <c r="AF269" i="14"/>
  <c r="AG265" i="14"/>
  <c r="AG262" i="14"/>
  <c r="AH259" i="14"/>
  <c r="AH283" i="14"/>
  <c r="AG286" i="14"/>
  <c r="AF397" i="14"/>
  <c r="AG393" i="14"/>
  <c r="AH307" i="14"/>
  <c r="AG310" i="14"/>
  <c r="AJ38" i="13"/>
  <c r="AI42" i="13"/>
  <c r="AG381" i="14"/>
  <c r="AH377" i="14"/>
  <c r="AJ305" i="14"/>
  <c r="AI309" i="14"/>
  <c r="AH313" i="14"/>
  <c r="AG317" i="14"/>
  <c r="AI115" i="13"/>
  <c r="AJ112" i="13"/>
  <c r="AH137" i="14"/>
  <c r="AG141" i="14"/>
  <c r="AG69" i="14"/>
  <c r="AH65" i="14"/>
  <c r="AG273" i="14"/>
  <c r="AF277" i="14"/>
  <c r="AG425" i="14"/>
  <c r="AF429" i="14"/>
  <c r="AH174" i="14"/>
  <c r="AI171" i="14"/>
  <c r="AI291" i="14"/>
  <c r="AH294" i="14"/>
  <c r="AH122" i="13"/>
  <c r="AI118" i="13"/>
  <c r="AI96" i="13"/>
  <c r="AH99" i="13"/>
  <c r="AH94" i="13"/>
  <c r="AG98" i="13"/>
  <c r="AH281" i="14"/>
  <c r="AG285" i="14"/>
  <c r="AH433" i="14"/>
  <c r="AG437" i="14"/>
  <c r="AF334" i="14"/>
  <c r="V32" i="14" s="1"/>
  <c r="AG331" i="14"/>
  <c r="AH158" i="14"/>
  <c r="AI155" i="14"/>
  <c r="AF165" i="14"/>
  <c r="AG161" i="14"/>
  <c r="AF58" i="13"/>
  <c r="AG54" i="13"/>
  <c r="AH337" i="14"/>
  <c r="AG341" i="14"/>
  <c r="AH315" i="14"/>
  <c r="AG318" i="14"/>
  <c r="AH459" i="14"/>
  <c r="AG462" i="14"/>
  <c r="AI78" i="13"/>
  <c r="AH82" i="13"/>
  <c r="AI201" i="14"/>
  <c r="AH205" i="14"/>
  <c r="AG126" i="14"/>
  <c r="AH123" i="14"/>
  <c r="AG56" i="13"/>
  <c r="AF59" i="13"/>
  <c r="AF136" i="13" s="1"/>
  <c r="AF140" i="13" s="1"/>
  <c r="AH157" i="14"/>
  <c r="AI153" i="14"/>
  <c r="AH406" i="14"/>
  <c r="AI403" i="14"/>
  <c r="AD144" i="13"/>
  <c r="AD148" i="13" s="1"/>
  <c r="AH389" i="14"/>
  <c r="AI385" i="14"/>
  <c r="AJ6" i="13"/>
  <c r="AI10" i="13"/>
  <c r="AH139" i="14"/>
  <c r="AG142" i="14"/>
  <c r="AI185" i="14"/>
  <c r="AH189" i="14"/>
  <c r="AI414" i="14"/>
  <c r="AJ411" i="14"/>
  <c r="AG347" i="14"/>
  <c r="AF350" i="14"/>
  <c r="V34" i="14" s="1"/>
  <c r="AI469" i="14"/>
  <c r="AJ465" i="14"/>
  <c r="AH419" i="14"/>
  <c r="AG422" i="14"/>
  <c r="AE136" i="13"/>
  <c r="AE140" i="13" s="1"/>
  <c r="AL339" i="14"/>
  <c r="AK342" i="14"/>
  <c r="AL169" i="14"/>
  <c r="AK173" i="14"/>
  <c r="AG86" i="13"/>
  <c r="AF90" i="13"/>
  <c r="AH94" i="14"/>
  <c r="AI91" i="14"/>
  <c r="AH40" i="13"/>
  <c r="AG43" i="13"/>
  <c r="AG132" i="13" s="1"/>
  <c r="AI75" i="14"/>
  <c r="AH78" i="14"/>
  <c r="AL379" i="14"/>
  <c r="AK382" i="14"/>
  <c r="AF150" i="14"/>
  <c r="AG147" i="14"/>
  <c r="AG213" i="14"/>
  <c r="AH209" i="14"/>
  <c r="AH18" i="13"/>
  <c r="AH127" i="13" s="1"/>
  <c r="AI14" i="13"/>
  <c r="AH253" i="14"/>
  <c r="AI249" i="14"/>
  <c r="AG129" i="14"/>
  <c r="AF133" i="14"/>
  <c r="AI99" i="14"/>
  <c r="AH102" i="14"/>
  <c r="AI73" i="14"/>
  <c r="AH77" i="14"/>
  <c r="AI193" i="14"/>
  <c r="AH197" i="14"/>
  <c r="AG117" i="14"/>
  <c r="AH113" i="14"/>
  <c r="AG405" i="14"/>
  <c r="AH401" i="14"/>
  <c r="AG369" i="14"/>
  <c r="AF373" i="14"/>
  <c r="U37" i="14" s="1"/>
  <c r="AH105" i="14"/>
  <c r="AG109" i="14"/>
  <c r="AF74" i="13"/>
  <c r="AG70" i="13"/>
  <c r="AK102" i="13"/>
  <c r="AJ106" i="13"/>
  <c r="AI467" i="14"/>
  <c r="AH470" i="14"/>
  <c r="AG149" i="14"/>
  <c r="AH145" i="14"/>
  <c r="AF453" i="14"/>
  <c r="AG449" i="14"/>
  <c r="AH89" i="14"/>
  <c r="AG93" i="14"/>
  <c r="AI409" i="14"/>
  <c r="AH413" i="14"/>
  <c r="AH233" i="14"/>
  <c r="AG237" i="14"/>
  <c r="AH270" i="14"/>
  <c r="AI267" i="14"/>
  <c r="AG445" i="14"/>
  <c r="AH441" i="14"/>
  <c r="AG417" i="14"/>
  <c r="AF421" i="14"/>
  <c r="AI461" i="14"/>
  <c r="U48" i="14" s="1"/>
  <c r="AJ457" i="14"/>
  <c r="AF101" i="14"/>
  <c r="AG97" i="14"/>
  <c r="AI345" i="14"/>
  <c r="AH349" i="14"/>
  <c r="AF110" i="13"/>
  <c r="AE114" i="13"/>
  <c r="AE144" i="13" s="1"/>
  <c r="AE146" i="13" s="1"/>
  <c r="AF261" i="14"/>
  <c r="AG257" i="14"/>
  <c r="AI166" i="14"/>
  <c r="AJ163" i="14"/>
  <c r="AH355" i="14"/>
  <c r="AG358" i="14"/>
  <c r="AF333" i="14"/>
  <c r="U32" i="14" s="1"/>
  <c r="AG329" i="14"/>
  <c r="AG85" i="14"/>
  <c r="AH81" i="14"/>
  <c r="AI32" i="13"/>
  <c r="AH35" i="13"/>
  <c r="AK118" i="14"/>
  <c r="AL115" i="14"/>
  <c r="AI64" i="13"/>
  <c r="AH67" i="13"/>
  <c r="AI289" i="14"/>
  <c r="AH293" i="14"/>
  <c r="AF366" i="14"/>
  <c r="V36" i="14" s="1"/>
  <c r="AG363" i="14"/>
  <c r="AL299" i="14"/>
  <c r="AK302" i="14"/>
  <c r="AG353" i="14"/>
  <c r="AF357" i="14"/>
  <c r="U35" i="14" s="1"/>
  <c r="AK107" i="14"/>
  <c r="AJ110" i="14"/>
  <c r="AK430" i="14"/>
  <c r="AL427" i="14"/>
  <c r="AD146" i="13"/>
  <c r="AI48" i="13"/>
  <c r="AH51" i="13"/>
  <c r="AG30" i="13"/>
  <c r="AF34" i="13"/>
  <c r="AF131" i="13" s="1"/>
  <c r="AL181" i="14"/>
  <c r="AM177" i="14"/>
  <c r="AK361" i="14"/>
  <c r="AJ365" i="14"/>
  <c r="AH297" i="14"/>
  <c r="AG301" i="14"/>
  <c r="AH120" i="13"/>
  <c r="AG123" i="13"/>
  <c r="AG275" i="14"/>
  <c r="AF278" i="14"/>
  <c r="AF66" i="13"/>
  <c r="AG62" i="13"/>
  <c r="AH46" i="13"/>
  <c r="AG50" i="13"/>
  <c r="AI22" i="13"/>
  <c r="AH26" i="13"/>
  <c r="AG374" i="14"/>
  <c r="AH371" i="14"/>
  <c r="AE135" i="13"/>
  <c r="AE139" i="13" s="1"/>
  <c r="AF245" i="14"/>
  <c r="AG241" i="14"/>
  <c r="AH438" i="14"/>
  <c r="AI435" i="14"/>
  <c r="AI121" i="14"/>
  <c r="AH125" i="14"/>
  <c r="AH451" i="14"/>
  <c r="AG454" i="14"/>
  <c r="AF107" i="13"/>
  <c r="AG104" i="13"/>
  <c r="AG387" i="14"/>
  <c r="AF390" i="14"/>
  <c r="V39" i="14" s="1"/>
  <c r="AF149" i="13" l="1"/>
  <c r="AE148" i="13"/>
  <c r="AL107" i="14"/>
  <c r="AK110" i="14"/>
  <c r="AG101" i="14"/>
  <c r="AH97" i="14"/>
  <c r="AH70" i="13"/>
  <c r="AG74" i="13"/>
  <c r="AL342" i="14"/>
  <c r="AM339" i="14"/>
  <c r="AJ10" i="13"/>
  <c r="AK6" i="13"/>
  <c r="AI307" i="14"/>
  <c r="AH310" i="14"/>
  <c r="AJ22" i="13"/>
  <c r="AI26" i="13"/>
  <c r="AH30" i="13"/>
  <c r="AG34" i="13"/>
  <c r="AJ289" i="14"/>
  <c r="AI293" i="14"/>
  <c r="AH117" i="14"/>
  <c r="AI113" i="14"/>
  <c r="AJ91" i="14"/>
  <c r="AI94" i="14"/>
  <c r="AI459" i="14"/>
  <c r="AH462" i="14"/>
  <c r="AH69" i="14"/>
  <c r="AI65" i="14"/>
  <c r="AL361" i="14"/>
  <c r="AK365" i="14"/>
  <c r="AL430" i="14"/>
  <c r="AM427" i="14"/>
  <c r="AI355" i="14"/>
  <c r="AH358" i="14"/>
  <c r="AF114" i="13"/>
  <c r="AF135" i="13" s="1"/>
  <c r="AF139" i="13" s="1"/>
  <c r="AG110" i="13"/>
  <c r="AH417" i="14"/>
  <c r="AG421" i="14"/>
  <c r="AJ409" i="14"/>
  <c r="AI413" i="14"/>
  <c r="AI470" i="14"/>
  <c r="AJ467" i="14"/>
  <c r="AG373" i="14"/>
  <c r="AH369" i="14"/>
  <c r="AI18" i="13"/>
  <c r="AI127" i="13" s="1"/>
  <c r="AJ14" i="13"/>
  <c r="AI205" i="14"/>
  <c r="AJ201" i="14"/>
  <c r="AH341" i="14"/>
  <c r="AI337" i="14"/>
  <c r="AH331" i="14"/>
  <c r="AG334" i="14"/>
  <c r="AK112" i="13"/>
  <c r="AJ115" i="13"/>
  <c r="AI259" i="14"/>
  <c r="AH262" i="14"/>
  <c r="AI451" i="14"/>
  <c r="AH454" i="14"/>
  <c r="AH374" i="14"/>
  <c r="AI371" i="14"/>
  <c r="AM181" i="14"/>
  <c r="AN177" i="14"/>
  <c r="AH363" i="14"/>
  <c r="AG366" i="14"/>
  <c r="AJ166" i="14"/>
  <c r="AK163" i="14"/>
  <c r="AH445" i="14"/>
  <c r="AI441" i="14"/>
  <c r="AJ73" i="14"/>
  <c r="AI77" i="14"/>
  <c r="AJ75" i="14"/>
  <c r="AI78" i="14"/>
  <c r="AL173" i="14"/>
  <c r="AM169" i="14"/>
  <c r="AH142" i="14"/>
  <c r="AI139" i="14"/>
  <c r="AJ153" i="14"/>
  <c r="AI157" i="14"/>
  <c r="AI99" i="13"/>
  <c r="AJ96" i="13"/>
  <c r="AH425" i="14"/>
  <c r="AG429" i="14"/>
  <c r="AK38" i="13"/>
  <c r="AJ42" i="13"/>
  <c r="AH275" i="14"/>
  <c r="AG278" i="14"/>
  <c r="AI35" i="13"/>
  <c r="AJ32" i="13"/>
  <c r="AJ345" i="14"/>
  <c r="AI349" i="14"/>
  <c r="AI89" i="14"/>
  <c r="AH93" i="14"/>
  <c r="AK106" i="13"/>
  <c r="U18" i="1" s="1"/>
  <c r="AL102" i="13"/>
  <c r="AI401" i="14"/>
  <c r="AH405" i="14"/>
  <c r="AH213" i="14"/>
  <c r="AI209" i="14"/>
  <c r="AH347" i="14"/>
  <c r="AG350" i="14"/>
  <c r="AI82" i="13"/>
  <c r="AJ78" i="13"/>
  <c r="AH54" i="13"/>
  <c r="AG58" i="13"/>
  <c r="AI122" i="13"/>
  <c r="AJ118" i="13"/>
  <c r="AF145" i="13"/>
  <c r="AH446" i="14"/>
  <c r="AI443" i="14"/>
  <c r="AI81" i="14"/>
  <c r="AH85" i="14"/>
  <c r="AJ267" i="14"/>
  <c r="AI270" i="14"/>
  <c r="AI102" i="14"/>
  <c r="AJ99" i="14"/>
  <c r="AJ414" i="14"/>
  <c r="AK411" i="14"/>
  <c r="AG277" i="14"/>
  <c r="AH273" i="14"/>
  <c r="AJ217" i="14"/>
  <c r="AI221" i="14"/>
  <c r="AJ435" i="14"/>
  <c r="AI438" i="14"/>
  <c r="V45" i="14" s="1"/>
  <c r="AH123" i="13"/>
  <c r="AI120" i="13"/>
  <c r="AF144" i="13"/>
  <c r="AH147" i="14"/>
  <c r="AG150" i="14"/>
  <c r="AJ385" i="14"/>
  <c r="AI389" i="14"/>
  <c r="AG397" i="14"/>
  <c r="AH393" i="14"/>
  <c r="AH353" i="14"/>
  <c r="AG357" i="14"/>
  <c r="AH257" i="14"/>
  <c r="AG261" i="14"/>
  <c r="U41" i="14"/>
  <c r="U40" i="14"/>
  <c r="AG133" i="14"/>
  <c r="AH129" i="14"/>
  <c r="AI123" i="14"/>
  <c r="AH126" i="14"/>
  <c r="AI281" i="14"/>
  <c r="AH285" i="14"/>
  <c r="AJ309" i="14"/>
  <c r="AK305" i="14"/>
  <c r="AH104" i="13"/>
  <c r="AG107" i="13"/>
  <c r="AG145" i="13" s="1"/>
  <c r="AH241" i="14"/>
  <c r="AG245" i="14"/>
  <c r="U42" i="14" s="1"/>
  <c r="AI46" i="13"/>
  <c r="AH50" i="13"/>
  <c r="AI297" i="14"/>
  <c r="AH301" i="14"/>
  <c r="AI51" i="13"/>
  <c r="AJ48" i="13"/>
  <c r="AJ64" i="13"/>
  <c r="AI67" i="13"/>
  <c r="AH237" i="14"/>
  <c r="AI233" i="14"/>
  <c r="AI105" i="14"/>
  <c r="AH109" i="14"/>
  <c r="AJ249" i="14"/>
  <c r="AI253" i="14"/>
  <c r="AI419" i="14"/>
  <c r="AH422" i="14"/>
  <c r="AH318" i="14"/>
  <c r="AI315" i="14"/>
  <c r="AJ155" i="14"/>
  <c r="AI158" i="14"/>
  <c r="AJ171" i="14"/>
  <c r="AI174" i="14"/>
  <c r="AI377" i="14"/>
  <c r="AH381" i="14"/>
  <c r="AI83" i="14"/>
  <c r="AH86" i="14"/>
  <c r="AJ121" i="14"/>
  <c r="AI125" i="14"/>
  <c r="AG453" i="14"/>
  <c r="AH449" i="14"/>
  <c r="AI40" i="13"/>
  <c r="AH43" i="13"/>
  <c r="AH132" i="13" s="1"/>
  <c r="AH437" i="14"/>
  <c r="AI433" i="14"/>
  <c r="AH317" i="14"/>
  <c r="AI313" i="14"/>
  <c r="AG269" i="14"/>
  <c r="AH265" i="14"/>
  <c r="AE149" i="13"/>
  <c r="AE141" i="13"/>
  <c r="AE150" i="13" s="1"/>
  <c r="AH56" i="13"/>
  <c r="AG59" i="13"/>
  <c r="AG165" i="14"/>
  <c r="AH161" i="14"/>
  <c r="AH387" i="14"/>
  <c r="AG390" i="14"/>
  <c r="AG333" i="14"/>
  <c r="AH329" i="14"/>
  <c r="AJ461" i="14"/>
  <c r="AK457" i="14"/>
  <c r="AH149" i="14"/>
  <c r="AI145" i="14"/>
  <c r="AJ291" i="14"/>
  <c r="AI294" i="14"/>
  <c r="AG66" i="13"/>
  <c r="AG131" i="13" s="1"/>
  <c r="AH62" i="13"/>
  <c r="AL302" i="14"/>
  <c r="AM299" i="14"/>
  <c r="AL118" i="14"/>
  <c r="AM115" i="14"/>
  <c r="AI197" i="14"/>
  <c r="AJ193" i="14"/>
  <c r="AL382" i="14"/>
  <c r="AM379" i="14"/>
  <c r="AH86" i="13"/>
  <c r="AG90" i="13"/>
  <c r="AK465" i="14"/>
  <c r="AJ469" i="14"/>
  <c r="AI189" i="14"/>
  <c r="AJ185" i="14"/>
  <c r="AI406" i="14"/>
  <c r="AJ403" i="14"/>
  <c r="AH98" i="13"/>
  <c r="AI94" i="13"/>
  <c r="AI137" i="14"/>
  <c r="AH141" i="14"/>
  <c r="AI283" i="14"/>
  <c r="AH286" i="14"/>
  <c r="AI229" i="14"/>
  <c r="AJ225" i="14"/>
  <c r="AF148" i="13" l="1"/>
  <c r="AF141" i="13"/>
  <c r="AF150" i="13" s="1"/>
  <c r="AI381" i="14"/>
  <c r="AJ377" i="14"/>
  <c r="AJ349" i="14"/>
  <c r="AK345" i="14"/>
  <c r="AL163" i="14"/>
  <c r="AK166" i="14"/>
  <c r="AH334" i="14"/>
  <c r="AI331" i="14"/>
  <c r="AL110" i="14"/>
  <c r="AM107" i="14"/>
  <c r="AJ189" i="14"/>
  <c r="AK185" i="14"/>
  <c r="AI265" i="14"/>
  <c r="AH269" i="14"/>
  <c r="AI425" i="14"/>
  <c r="AH429" i="14"/>
  <c r="AJ470" i="14"/>
  <c r="AK467" i="14"/>
  <c r="AI286" i="14"/>
  <c r="AJ283" i="14"/>
  <c r="AJ294" i="14"/>
  <c r="AK291" i="14"/>
  <c r="AI141" i="14"/>
  <c r="AJ137" i="14"/>
  <c r="AL465" i="14"/>
  <c r="AK469" i="14"/>
  <c r="U49" i="14" s="1"/>
  <c r="AK121" i="14"/>
  <c r="AJ125" i="14"/>
  <c r="AJ158" i="14"/>
  <c r="AK155" i="14"/>
  <c r="AI109" i="14"/>
  <c r="AJ105" i="14"/>
  <c r="AJ297" i="14"/>
  <c r="AI301" i="14"/>
  <c r="AK435" i="14"/>
  <c r="AJ438" i="14"/>
  <c r="AK99" i="14"/>
  <c r="AJ102" i="14"/>
  <c r="AI98" i="13"/>
  <c r="AJ94" i="13"/>
  <c r="AN299" i="14"/>
  <c r="AM302" i="14"/>
  <c r="AL457" i="14"/>
  <c r="AK461" i="14"/>
  <c r="AG136" i="13"/>
  <c r="AG140" i="13" s="1"/>
  <c r="AJ433" i="14"/>
  <c r="AI437" i="14"/>
  <c r="U45" i="14" s="1"/>
  <c r="AJ315" i="14"/>
  <c r="AI318" i="14"/>
  <c r="AJ233" i="14"/>
  <c r="AI237" i="14"/>
  <c r="AH131" i="13"/>
  <c r="AK385" i="14"/>
  <c r="AJ389" i="14"/>
  <c r="AF146" i="13"/>
  <c r="AH350" i="14"/>
  <c r="AI347" i="14"/>
  <c r="AK153" i="14"/>
  <c r="AJ157" i="14"/>
  <c r="AJ77" i="14"/>
  <c r="AK73" i="14"/>
  <c r="AK14" i="13"/>
  <c r="AJ18" i="13"/>
  <c r="AJ127" i="13" s="1"/>
  <c r="AI117" i="14"/>
  <c r="AJ113" i="14"/>
  <c r="AH101" i="14"/>
  <c r="AI97" i="14"/>
  <c r="AI86" i="13"/>
  <c r="AH90" i="13"/>
  <c r="AI56" i="13"/>
  <c r="AH59" i="13"/>
  <c r="AH136" i="13" s="1"/>
  <c r="AJ83" i="14"/>
  <c r="AI86" i="14"/>
  <c r="AJ46" i="13"/>
  <c r="AI50" i="13"/>
  <c r="AI285" i="14"/>
  <c r="AJ281" i="14"/>
  <c r="AH261" i="14"/>
  <c r="AI257" i="14"/>
  <c r="AK217" i="14"/>
  <c r="AJ221" i="14"/>
  <c r="AJ122" i="13"/>
  <c r="AK118" i="13"/>
  <c r="AJ89" i="14"/>
  <c r="AI93" i="14"/>
  <c r="AL38" i="13"/>
  <c r="AK42" i="13"/>
  <c r="AI142" i="14"/>
  <c r="AJ139" i="14"/>
  <c r="AJ441" i="14"/>
  <c r="AI445" i="14"/>
  <c r="U46" i="14" s="1"/>
  <c r="AI374" i="14"/>
  <c r="AJ371" i="14"/>
  <c r="AK115" i="13"/>
  <c r="AL112" i="13"/>
  <c r="AI417" i="14"/>
  <c r="AH421" i="14"/>
  <c r="AL365" i="14"/>
  <c r="AM361" i="14"/>
  <c r="AJ307" i="14"/>
  <c r="AI310" i="14"/>
  <c r="AK225" i="14"/>
  <c r="AJ229" i="14"/>
  <c r="AK403" i="14"/>
  <c r="AJ406" i="14"/>
  <c r="AN379" i="14"/>
  <c r="AM382" i="14"/>
  <c r="AI62" i="13"/>
  <c r="AH66" i="13"/>
  <c r="AH333" i="14"/>
  <c r="AI329" i="14"/>
  <c r="AH140" i="13"/>
  <c r="AI147" i="14"/>
  <c r="AH150" i="14"/>
  <c r="AH277" i="14"/>
  <c r="AI273" i="14"/>
  <c r="AK267" i="14"/>
  <c r="AJ270" i="14"/>
  <c r="AJ209" i="14"/>
  <c r="AI213" i="14"/>
  <c r="AI369" i="14"/>
  <c r="AH373" i="14"/>
  <c r="AG114" i="13"/>
  <c r="AG144" i="13" s="1"/>
  <c r="AG146" i="13" s="1"/>
  <c r="AH110" i="13"/>
  <c r="AJ65" i="14"/>
  <c r="AI69" i="14"/>
  <c r="AK10" i="13"/>
  <c r="U6" i="1" s="1"/>
  <c r="AL6" i="13"/>
  <c r="AI43" i="13"/>
  <c r="AI132" i="13" s="1"/>
  <c r="AJ40" i="13"/>
  <c r="AJ67" i="13"/>
  <c r="AK64" i="13"/>
  <c r="AJ123" i="14"/>
  <c r="AI126" i="14"/>
  <c r="AG135" i="13"/>
  <c r="AG139" i="13" s="1"/>
  <c r="AG148" i="13" s="1"/>
  <c r="AJ293" i="14"/>
  <c r="AK289" i="14"/>
  <c r="AJ197" i="14"/>
  <c r="AK193" i="14"/>
  <c r="AI449" i="14"/>
  <c r="AH453" i="14"/>
  <c r="AK48" i="13"/>
  <c r="AJ51" i="13"/>
  <c r="AI129" i="14"/>
  <c r="AH133" i="14"/>
  <c r="AJ120" i="13"/>
  <c r="AI123" i="13"/>
  <c r="AH58" i="13"/>
  <c r="AI54" i="13"/>
  <c r="AK32" i="13"/>
  <c r="AJ35" i="13"/>
  <c r="AI454" i="14"/>
  <c r="V47" i="14" s="1"/>
  <c r="AJ451" i="14"/>
  <c r="AN339" i="14"/>
  <c r="AM342" i="14"/>
  <c r="AH390" i="14"/>
  <c r="AI387" i="14"/>
  <c r="AJ174" i="14"/>
  <c r="AK171" i="14"/>
  <c r="AJ253" i="14"/>
  <c r="AK249" i="14"/>
  <c r="AI104" i="13"/>
  <c r="AH107" i="13"/>
  <c r="AI393" i="14"/>
  <c r="AH397" i="14"/>
  <c r="U44" i="14" s="1"/>
  <c r="AL411" i="14"/>
  <c r="AK414" i="14"/>
  <c r="AJ82" i="13"/>
  <c r="AK78" i="13"/>
  <c r="AI405" i="14"/>
  <c r="AJ401" i="14"/>
  <c r="AK96" i="13"/>
  <c r="AJ99" i="13"/>
  <c r="AI358" i="14"/>
  <c r="AJ355" i="14"/>
  <c r="AJ459" i="14"/>
  <c r="AI462" i="14"/>
  <c r="V48" i="14" s="1"/>
  <c r="AH34" i="13"/>
  <c r="AI30" i="13"/>
  <c r="AM118" i="14"/>
  <c r="AN115" i="14"/>
  <c r="AJ145" i="14"/>
  <c r="AI149" i="14"/>
  <c r="AI161" i="14"/>
  <c r="AH165" i="14"/>
  <c r="AI317" i="14"/>
  <c r="AJ313" i="14"/>
  <c r="AK309" i="14"/>
  <c r="AL305" i="14"/>
  <c r="AI446" i="14"/>
  <c r="V46" i="14" s="1"/>
  <c r="AJ443" i="14"/>
  <c r="AM102" i="13"/>
  <c r="AL106" i="13"/>
  <c r="AK75" i="14"/>
  <c r="AJ78" i="14"/>
  <c r="AI363" i="14"/>
  <c r="AH366" i="14"/>
  <c r="AI262" i="14"/>
  <c r="AJ259" i="14"/>
  <c r="AJ205" i="14"/>
  <c r="AK201" i="14"/>
  <c r="AN427" i="14"/>
  <c r="AM430" i="14"/>
  <c r="AI422" i="14"/>
  <c r="AJ419" i="14"/>
  <c r="AI241" i="14"/>
  <c r="AH245" i="14"/>
  <c r="AI353" i="14"/>
  <c r="AH357" i="14"/>
  <c r="AN169" i="14"/>
  <c r="AM173" i="14"/>
  <c r="AJ81" i="14"/>
  <c r="AI85" i="14"/>
  <c r="AI341" i="14"/>
  <c r="AJ337" i="14"/>
  <c r="AH278" i="14"/>
  <c r="AI275" i="14"/>
  <c r="AO177" i="14"/>
  <c r="AN181" i="14"/>
  <c r="AK409" i="14"/>
  <c r="AJ413" i="14"/>
  <c r="AK91" i="14"/>
  <c r="AJ94" i="14"/>
  <c r="AJ26" i="13"/>
  <c r="AK22" i="13"/>
  <c r="AH74" i="13"/>
  <c r="AI70" i="13"/>
  <c r="AO339" i="14" l="1"/>
  <c r="AN342" i="14"/>
  <c r="AJ43" i="13"/>
  <c r="AJ132" i="13" s="1"/>
  <c r="AK40" i="13"/>
  <c r="AO379" i="14"/>
  <c r="AN382" i="14"/>
  <c r="AL345" i="14"/>
  <c r="AK349" i="14"/>
  <c r="AK337" i="14"/>
  <c r="AJ341" i="14"/>
  <c r="AJ161" i="14"/>
  <c r="AI165" i="14"/>
  <c r="AK451" i="14"/>
  <c r="AJ454" i="14"/>
  <c r="AK293" i="14"/>
  <c r="AL289" i="14"/>
  <c r="AJ369" i="14"/>
  <c r="AI373" i="14"/>
  <c r="AL153" i="14"/>
  <c r="AK157" i="14"/>
  <c r="AL435" i="14"/>
  <c r="AK438" i="14"/>
  <c r="AL91" i="14"/>
  <c r="AK94" i="14"/>
  <c r="AI245" i="14"/>
  <c r="AJ241" i="14"/>
  <c r="AK443" i="14"/>
  <c r="AJ446" i="14"/>
  <c r="AM6" i="13"/>
  <c r="AL10" i="13"/>
  <c r="AK406" i="14"/>
  <c r="AL403" i="14"/>
  <c r="AJ86" i="14"/>
  <c r="AK83" i="14"/>
  <c r="AM110" i="14"/>
  <c r="AN107" i="14"/>
  <c r="AJ329" i="14"/>
  <c r="AI333" i="14"/>
  <c r="U10" i="1"/>
  <c r="AJ257" i="14"/>
  <c r="AI261" i="14"/>
  <c r="AI350" i="14"/>
  <c r="AJ347" i="14"/>
  <c r="AO299" i="14"/>
  <c r="AN302" i="14"/>
  <c r="AJ301" i="14"/>
  <c r="AK297" i="14"/>
  <c r="AM465" i="14"/>
  <c r="AL469" i="14"/>
  <c r="AL309" i="14"/>
  <c r="AM305" i="14"/>
  <c r="AH145" i="13"/>
  <c r="AL32" i="13"/>
  <c r="AK35" i="13"/>
  <c r="V9" i="1" s="1"/>
  <c r="H14" i="4" s="1"/>
  <c r="AL225" i="14"/>
  <c r="AK229" i="14"/>
  <c r="V19" i="1"/>
  <c r="AL42" i="13"/>
  <c r="AM38" i="13"/>
  <c r="AI59" i="13"/>
  <c r="AJ56" i="13"/>
  <c r="AL14" i="13"/>
  <c r="AK18" i="13"/>
  <c r="AK315" i="14"/>
  <c r="AJ318" i="14"/>
  <c r="AJ98" i="13"/>
  <c r="AK94" i="13"/>
  <c r="AJ109" i="14"/>
  <c r="AK105" i="14"/>
  <c r="AK137" i="14"/>
  <c r="AJ141" i="14"/>
  <c r="AI334" i="14"/>
  <c r="AJ331" i="14"/>
  <c r="AI74" i="13"/>
  <c r="AJ70" i="13"/>
  <c r="AJ363" i="14"/>
  <c r="AI366" i="14"/>
  <c r="AL96" i="13"/>
  <c r="AK99" i="13"/>
  <c r="V17" i="1" s="1"/>
  <c r="AI390" i="14"/>
  <c r="AJ387" i="14"/>
  <c r="AI58" i="13"/>
  <c r="AJ54" i="13"/>
  <c r="AJ126" i="14"/>
  <c r="AK123" i="14"/>
  <c r="AK65" i="14"/>
  <c r="AJ69" i="14"/>
  <c r="AK270" i="14"/>
  <c r="AL267" i="14"/>
  <c r="AK371" i="14"/>
  <c r="AJ374" i="14"/>
  <c r="AK281" i="14"/>
  <c r="AJ285" i="14"/>
  <c r="AJ425" i="14"/>
  <c r="AI429" i="14"/>
  <c r="AJ353" i="14"/>
  <c r="AI357" i="14"/>
  <c r="AL78" i="13"/>
  <c r="AK82" i="13"/>
  <c r="U15" i="1" s="1"/>
  <c r="AK189" i="14"/>
  <c r="AL185" i="14"/>
  <c r="AN102" i="13"/>
  <c r="AM106" i="13"/>
  <c r="AK459" i="14"/>
  <c r="AJ462" i="14"/>
  <c r="AK253" i="14"/>
  <c r="AL249" i="14"/>
  <c r="AI150" i="14"/>
  <c r="AJ147" i="14"/>
  <c r="AK139" i="14"/>
  <c r="AJ142" i="14"/>
  <c r="AJ117" i="14"/>
  <c r="AK113" i="14"/>
  <c r="AK125" i="14"/>
  <c r="AL121" i="14"/>
  <c r="AK259" i="14"/>
  <c r="AJ262" i="14"/>
  <c r="AJ358" i="14"/>
  <c r="AK355" i="14"/>
  <c r="AJ129" i="14"/>
  <c r="AI133" i="14"/>
  <c r="AI421" i="14"/>
  <c r="AJ417" i="14"/>
  <c r="AK221" i="14"/>
  <c r="AL217" i="14"/>
  <c r="AJ237" i="14"/>
  <c r="AK233" i="14"/>
  <c r="AL467" i="14"/>
  <c r="AK470" i="14"/>
  <c r="V49" i="14" s="1"/>
  <c r="AJ381" i="14"/>
  <c r="AK377" i="14"/>
  <c r="AJ422" i="14"/>
  <c r="AK419" i="14"/>
  <c r="AK145" i="14"/>
  <c r="AJ149" i="14"/>
  <c r="AL414" i="14"/>
  <c r="AM411" i="14"/>
  <c r="AL171" i="14"/>
  <c r="AK174" i="14"/>
  <c r="AK209" i="14"/>
  <c r="AJ213" i="14"/>
  <c r="AL115" i="13"/>
  <c r="AM112" i="13"/>
  <c r="AK413" i="14"/>
  <c r="AL409" i="14"/>
  <c r="AO115" i="14"/>
  <c r="AN118" i="14"/>
  <c r="AP177" i="14"/>
  <c r="AO181" i="14"/>
  <c r="AN173" i="14"/>
  <c r="AO169" i="14"/>
  <c r="AK313" i="14"/>
  <c r="AJ317" i="14"/>
  <c r="AI34" i="13"/>
  <c r="AJ30" i="13"/>
  <c r="AJ405" i="14"/>
  <c r="AK401" i="14"/>
  <c r="AJ393" i="14"/>
  <c r="AI397" i="14"/>
  <c r="AJ449" i="14"/>
  <c r="AI453" i="14"/>
  <c r="U47" i="14" s="1"/>
  <c r="AK67" i="13"/>
  <c r="V13" i="1" s="1"/>
  <c r="H22" i="4" s="1"/>
  <c r="AL64" i="13"/>
  <c r="AH114" i="13"/>
  <c r="AH144" i="13" s="1"/>
  <c r="AI110" i="13"/>
  <c r="AJ273" i="14"/>
  <c r="AI277" i="14"/>
  <c r="AI66" i="13"/>
  <c r="AJ62" i="13"/>
  <c r="AJ310" i="14"/>
  <c r="AK307" i="14"/>
  <c r="AK89" i="14"/>
  <c r="AJ93" i="14"/>
  <c r="AJ86" i="13"/>
  <c r="AI90" i="13"/>
  <c r="AK77" i="14"/>
  <c r="AL73" i="14"/>
  <c r="AK433" i="14"/>
  <c r="AJ437" i="14"/>
  <c r="AK158" i="14"/>
  <c r="AL155" i="14"/>
  <c r="AK294" i="14"/>
  <c r="AL291" i="14"/>
  <c r="AK205" i="14"/>
  <c r="AL201" i="14"/>
  <c r="AJ104" i="13"/>
  <c r="AI107" i="13"/>
  <c r="AJ123" i="13"/>
  <c r="AK120" i="13"/>
  <c r="AK441" i="14"/>
  <c r="AJ445" i="14"/>
  <c r="AJ50" i="13"/>
  <c r="AK46" i="13"/>
  <c r="AJ286" i="14"/>
  <c r="AK283" i="14"/>
  <c r="AM457" i="14"/>
  <c r="AL461" i="14"/>
  <c r="AK81" i="14"/>
  <c r="AJ85" i="14"/>
  <c r="AL48" i="13"/>
  <c r="AK51" i="13"/>
  <c r="V11" i="1" s="1"/>
  <c r="AK26" i="13"/>
  <c r="U8" i="1" s="1"/>
  <c r="G15" i="4" s="1"/>
  <c r="AL22" i="13"/>
  <c r="AI278" i="14"/>
  <c r="AJ275" i="14"/>
  <c r="AN430" i="14"/>
  <c r="AO427" i="14"/>
  <c r="AK78" i="14"/>
  <c r="AL75" i="14"/>
  <c r="AI145" i="13"/>
  <c r="AK197" i="14"/>
  <c r="AL193" i="14"/>
  <c r="AM365" i="14"/>
  <c r="AN361" i="14"/>
  <c r="AL118" i="13"/>
  <c r="AK122" i="13"/>
  <c r="U20" i="1" s="1"/>
  <c r="AI131" i="13"/>
  <c r="AI101" i="14"/>
  <c r="AJ97" i="14"/>
  <c r="AL385" i="14"/>
  <c r="AK389" i="14"/>
  <c r="AG149" i="13"/>
  <c r="AG141" i="13"/>
  <c r="AG150" i="13" s="1"/>
  <c r="AL99" i="14"/>
  <c r="AK102" i="14"/>
  <c r="AJ265" i="14"/>
  <c r="AI269" i="14"/>
  <c r="AL166" i="14"/>
  <c r="AM163" i="14"/>
  <c r="AN457" i="14" l="1"/>
  <c r="AM461" i="14"/>
  <c r="AJ110" i="13"/>
  <c r="AI114" i="13"/>
  <c r="AI135" i="13" s="1"/>
  <c r="AI139" i="13" s="1"/>
  <c r="AL233" i="14"/>
  <c r="AK237" i="14"/>
  <c r="AK353" i="14"/>
  <c r="AJ357" i="14"/>
  <c r="AK318" i="14"/>
  <c r="AL315" i="14"/>
  <c r="AN6" i="13"/>
  <c r="AM10" i="13"/>
  <c r="AL89" i="14"/>
  <c r="AK93" i="14"/>
  <c r="AM385" i="14"/>
  <c r="AL389" i="14"/>
  <c r="AK123" i="13"/>
  <c r="AL120" i="13"/>
  <c r="AL438" i="14"/>
  <c r="AM435" i="14"/>
  <c r="AL83" i="14"/>
  <c r="AK86" i="14"/>
  <c r="AK265" i="14"/>
  <c r="AJ269" i="14"/>
  <c r="H14" i="10"/>
  <c r="G18" i="11"/>
  <c r="AM64" i="13"/>
  <c r="AL67" i="13"/>
  <c r="AM217" i="14"/>
  <c r="AL221" i="14"/>
  <c r="AK147" i="14"/>
  <c r="AJ150" i="14"/>
  <c r="AJ429" i="14"/>
  <c r="AK425" i="14"/>
  <c r="AL99" i="13"/>
  <c r="AM96" i="13"/>
  <c r="AM225" i="14"/>
  <c r="AL229" i="14"/>
  <c r="AM99" i="14"/>
  <c r="AL102" i="14"/>
  <c r="AK50" i="13"/>
  <c r="AL46" i="13"/>
  <c r="AL205" i="14"/>
  <c r="AM201" i="14"/>
  <c r="AL77" i="14"/>
  <c r="AM73" i="14"/>
  <c r="AL377" i="14"/>
  <c r="AK381" i="14"/>
  <c r="AK417" i="14"/>
  <c r="AJ421" i="14"/>
  <c r="AL253" i="14"/>
  <c r="AM249" i="14"/>
  <c r="AM118" i="13"/>
  <c r="AL122" i="13"/>
  <c r="AO430" i="14"/>
  <c r="AP427" i="14"/>
  <c r="AJ131" i="13"/>
  <c r="AJ453" i="14"/>
  <c r="AK449" i="14"/>
  <c r="AP115" i="14"/>
  <c r="AO118" i="14"/>
  <c r="AL174" i="14"/>
  <c r="AM171" i="14"/>
  <c r="AJ58" i="13"/>
  <c r="AK54" i="13"/>
  <c r="AK70" i="13"/>
  <c r="AJ74" i="13"/>
  <c r="AL94" i="13"/>
  <c r="AK98" i="13"/>
  <c r="U17" i="1" s="1"/>
  <c r="G24" i="4" s="1"/>
  <c r="AM42" i="13"/>
  <c r="AN38" i="13"/>
  <c r="AH146" i="13"/>
  <c r="AP299" i="14"/>
  <c r="AO302" i="14"/>
  <c r="AK329" i="14"/>
  <c r="AJ333" i="14"/>
  <c r="AH149" i="13"/>
  <c r="AM289" i="14"/>
  <c r="AL293" i="14"/>
  <c r="AO361" i="14"/>
  <c r="AN365" i="14"/>
  <c r="AL81" i="14"/>
  <c r="AK85" i="14"/>
  <c r="AL294" i="14"/>
  <c r="AM291" i="14"/>
  <c r="AH135" i="13"/>
  <c r="AH139" i="13" s="1"/>
  <c r="AL313" i="14"/>
  <c r="AK317" i="14"/>
  <c r="AM409" i="14"/>
  <c r="AL413" i="14"/>
  <c r="AM414" i="14"/>
  <c r="AN411" i="14"/>
  <c r="AL113" i="14"/>
  <c r="AK117" i="14"/>
  <c r="AM78" i="13"/>
  <c r="AL82" i="13"/>
  <c r="AL371" i="14"/>
  <c r="AK374" i="14"/>
  <c r="AM309" i="14"/>
  <c r="AN305" i="14"/>
  <c r="AJ350" i="14"/>
  <c r="AK347" i="14"/>
  <c r="AL94" i="14"/>
  <c r="AM91" i="14"/>
  <c r="AM345" i="14"/>
  <c r="AL349" i="14"/>
  <c r="AN163" i="14"/>
  <c r="AM166" i="14"/>
  <c r="AJ278" i="14"/>
  <c r="AK275" i="14"/>
  <c r="AL441" i="14"/>
  <c r="AK445" i="14"/>
  <c r="AJ90" i="13"/>
  <c r="AK86" i="13"/>
  <c r="AK273" i="14"/>
  <c r="AJ277" i="14"/>
  <c r="AP169" i="14"/>
  <c r="AO173" i="14"/>
  <c r="AL470" i="14"/>
  <c r="AM467" i="14"/>
  <c r="AJ133" i="14"/>
  <c r="AK129" i="14"/>
  <c r="AK462" i="14"/>
  <c r="AL459" i="14"/>
  <c r="AM267" i="14"/>
  <c r="AL270" i="14"/>
  <c r="AJ390" i="14"/>
  <c r="AK387" i="14"/>
  <c r="AK331" i="14"/>
  <c r="AJ334" i="14"/>
  <c r="AO107" i="14"/>
  <c r="AN110" i="14"/>
  <c r="AM193" i="14"/>
  <c r="AL197" i="14"/>
  <c r="AM155" i="14"/>
  <c r="AL158" i="14"/>
  <c r="AJ397" i="14"/>
  <c r="AK393" i="14"/>
  <c r="AK358" i="14"/>
  <c r="AL355" i="14"/>
  <c r="AL451" i="14"/>
  <c r="AK454" i="14"/>
  <c r="AK97" i="14"/>
  <c r="AJ101" i="14"/>
  <c r="AL26" i="13"/>
  <c r="AM22" i="13"/>
  <c r="AL401" i="14"/>
  <c r="AK405" i="14"/>
  <c r="AL145" i="14"/>
  <c r="AK149" i="14"/>
  <c r="AN106" i="13"/>
  <c r="AO102" i="13"/>
  <c r="AM469" i="14"/>
  <c r="AN465" i="14"/>
  <c r="AK286" i="14"/>
  <c r="AL283" i="14"/>
  <c r="AL307" i="14"/>
  <c r="AK310" i="14"/>
  <c r="AQ177" i="14"/>
  <c r="AP181" i="14"/>
  <c r="AK422" i="14"/>
  <c r="AL419" i="14"/>
  <c r="AL189" i="14"/>
  <c r="AM185" i="14"/>
  <c r="AL65" i="14"/>
  <c r="AK69" i="14"/>
  <c r="AL137" i="14"/>
  <c r="AK141" i="14"/>
  <c r="AL18" i="13"/>
  <c r="AL127" i="13" s="1"/>
  <c r="AM14" i="13"/>
  <c r="AK301" i="14"/>
  <c r="AL297" i="14"/>
  <c r="AK161" i="14"/>
  <c r="AJ165" i="14"/>
  <c r="AL78" i="14"/>
  <c r="AM75" i="14"/>
  <c r="AJ107" i="13"/>
  <c r="AK104" i="13"/>
  <c r="AK437" i="14"/>
  <c r="AL433" i="14"/>
  <c r="H10" i="11"/>
  <c r="I12" i="10"/>
  <c r="AJ34" i="13"/>
  <c r="AK30" i="13"/>
  <c r="AK213" i="14"/>
  <c r="AL209" i="14"/>
  <c r="AL259" i="14"/>
  <c r="AK262" i="14"/>
  <c r="AK126" i="14"/>
  <c r="AL123" i="14"/>
  <c r="AL105" i="14"/>
  <c r="AK109" i="14"/>
  <c r="AJ59" i="13"/>
  <c r="AJ136" i="13" s="1"/>
  <c r="AJ140" i="13" s="1"/>
  <c r="AK56" i="13"/>
  <c r="I13" i="10"/>
  <c r="H13" i="11"/>
  <c r="AL406" i="14"/>
  <c r="AM403" i="14"/>
  <c r="AJ245" i="14"/>
  <c r="AK241" i="14"/>
  <c r="AN112" i="13"/>
  <c r="AM115" i="13"/>
  <c r="AO382" i="14"/>
  <c r="AP379" i="14"/>
  <c r="AL139" i="14"/>
  <c r="AK142" i="14"/>
  <c r="AK127" i="13"/>
  <c r="U7" i="1"/>
  <c r="G9" i="4" s="1"/>
  <c r="AK257" i="14"/>
  <c r="AJ261" i="14"/>
  <c r="AK43" i="13"/>
  <c r="AL40" i="13"/>
  <c r="AL443" i="14"/>
  <c r="AK446" i="14"/>
  <c r="AL157" i="14"/>
  <c r="AM153" i="14"/>
  <c r="AL51" i="13"/>
  <c r="AM48" i="13"/>
  <c r="AK62" i="13"/>
  <c r="AJ66" i="13"/>
  <c r="AM121" i="14"/>
  <c r="AL125" i="14"/>
  <c r="AL281" i="14"/>
  <c r="AK285" i="14"/>
  <c r="AK363" i="14"/>
  <c r="AJ366" i="14"/>
  <c r="AI136" i="13"/>
  <c r="AI140" i="13" s="1"/>
  <c r="AM32" i="13"/>
  <c r="AL35" i="13"/>
  <c r="AK369" i="14"/>
  <c r="AJ373" i="14"/>
  <c r="AK341" i="14"/>
  <c r="AL337" i="14"/>
  <c r="AO342" i="14"/>
  <c r="AP339" i="14"/>
  <c r="AK101" i="14" l="1"/>
  <c r="AL97" i="14"/>
  <c r="AM441" i="14"/>
  <c r="AL445" i="14"/>
  <c r="AM81" i="14"/>
  <c r="AL85" i="14"/>
  <c r="AN435" i="14"/>
  <c r="AM438" i="14"/>
  <c r="AL161" i="14"/>
  <c r="AK165" i="14"/>
  <c r="AM371" i="14"/>
  <c r="AL374" i="14"/>
  <c r="AK421" i="14"/>
  <c r="AL417" i="14"/>
  <c r="U11" i="1"/>
  <c r="G16" i="4" s="1"/>
  <c r="AL425" i="14"/>
  <c r="AK429" i="14"/>
  <c r="AM35" i="13"/>
  <c r="AN32" i="13"/>
  <c r="AM139" i="14"/>
  <c r="AL142" i="14"/>
  <c r="AL30" i="13"/>
  <c r="AK34" i="13"/>
  <c r="U9" i="1" s="1"/>
  <c r="G14" i="4" s="1"/>
  <c r="AN75" i="14"/>
  <c r="AM78" i="14"/>
  <c r="AN469" i="14"/>
  <c r="AO465" i="14"/>
  <c r="AN22" i="13"/>
  <c r="AM26" i="13"/>
  <c r="AK397" i="14"/>
  <c r="AL393" i="14"/>
  <c r="AK133" i="14"/>
  <c r="AL129" i="14"/>
  <c r="AK90" i="13"/>
  <c r="U16" i="1" s="1"/>
  <c r="AL86" i="13"/>
  <c r="AM113" i="14"/>
  <c r="AL117" i="14"/>
  <c r="AN291" i="14"/>
  <c r="AM294" i="14"/>
  <c r="H15" i="10"/>
  <c r="G8" i="11"/>
  <c r="AN118" i="13"/>
  <c r="AM122" i="13"/>
  <c r="AP342" i="14"/>
  <c r="AQ339" i="14"/>
  <c r="AI149" i="13"/>
  <c r="AI141" i="13"/>
  <c r="AI150" i="13" s="1"/>
  <c r="AL62" i="13"/>
  <c r="AK66" i="13"/>
  <c r="U13" i="1" s="1"/>
  <c r="G22" i="4" s="1"/>
  <c r="AM40" i="13"/>
  <c r="AL43" i="13"/>
  <c r="AL132" i="13" s="1"/>
  <c r="AN403" i="14"/>
  <c r="AM406" i="14"/>
  <c r="AM105" i="14"/>
  <c r="AL109" i="14"/>
  <c r="AL331" i="14"/>
  <c r="AK334" i="14"/>
  <c r="AN345" i="14"/>
  <c r="AM349" i="14"/>
  <c r="AI144" i="13"/>
  <c r="AI146" i="13" s="1"/>
  <c r="AO411" i="14"/>
  <c r="AN414" i="14"/>
  <c r="AM94" i="13"/>
  <c r="AL98" i="13"/>
  <c r="AP118" i="14"/>
  <c r="AQ115" i="14"/>
  <c r="AM253" i="14"/>
  <c r="AN249" i="14"/>
  <c r="AN201" i="14"/>
  <c r="AM205" i="14"/>
  <c r="AN225" i="14"/>
  <c r="AM229" i="14"/>
  <c r="AN217" i="14"/>
  <c r="AM221" i="14"/>
  <c r="AM83" i="14"/>
  <c r="AL86" i="14"/>
  <c r="AN385" i="14"/>
  <c r="AM389" i="14"/>
  <c r="AL353" i="14"/>
  <c r="AK357" i="14"/>
  <c r="AN48" i="13"/>
  <c r="AM51" i="13"/>
  <c r="AK132" i="13"/>
  <c r="V10" i="1"/>
  <c r="H16" i="4" s="1"/>
  <c r="AJ145" i="13"/>
  <c r="AJ149" i="13" s="1"/>
  <c r="AM123" i="14"/>
  <c r="AL126" i="14"/>
  <c r="AL141" i="14"/>
  <c r="AM137" i="14"/>
  <c r="AR177" i="14"/>
  <c r="AQ181" i="14"/>
  <c r="AP102" i="13"/>
  <c r="AO106" i="13"/>
  <c r="AL387" i="14"/>
  <c r="AK390" i="14"/>
  <c r="AM470" i="14"/>
  <c r="AN467" i="14"/>
  <c r="AN91" i="14"/>
  <c r="AM94" i="14"/>
  <c r="AL329" i="14"/>
  <c r="AK333" i="14"/>
  <c r="AL449" i="14"/>
  <c r="AK453" i="14"/>
  <c r="AN96" i="13"/>
  <c r="AM99" i="13"/>
  <c r="AM233" i="14"/>
  <c r="AL237" i="14"/>
  <c r="AN153" i="14"/>
  <c r="AM157" i="14"/>
  <c r="AL69" i="14"/>
  <c r="AM65" i="14"/>
  <c r="AL275" i="14"/>
  <c r="AK278" i="14"/>
  <c r="AN409" i="14"/>
  <c r="AM413" i="14"/>
  <c r="AL54" i="13"/>
  <c r="AK58" i="13"/>
  <c r="AM281" i="14"/>
  <c r="AL285" i="14"/>
  <c r="G10" i="4"/>
  <c r="H16" i="10"/>
  <c r="G16" i="11"/>
  <c r="AL262" i="14"/>
  <c r="AM259" i="14"/>
  <c r="AM297" i="14"/>
  <c r="AL301" i="14"/>
  <c r="AN185" i="14"/>
  <c r="AM189" i="14"/>
  <c r="AL286" i="14"/>
  <c r="AM283" i="14"/>
  <c r="AL149" i="14"/>
  <c r="AM145" i="14"/>
  <c r="AM451" i="14"/>
  <c r="AL454" i="14"/>
  <c r="AN193" i="14"/>
  <c r="AM197" i="14"/>
  <c r="AN267" i="14"/>
  <c r="AM270" i="14"/>
  <c r="AP173" i="14"/>
  <c r="AQ169" i="14"/>
  <c r="AP361" i="14"/>
  <c r="AO365" i="14"/>
  <c r="AQ427" i="14"/>
  <c r="AP430" i="14"/>
  <c r="AN10" i="13"/>
  <c r="AO6" i="13"/>
  <c r="AK110" i="13"/>
  <c r="AJ114" i="13"/>
  <c r="AJ144" i="13" s="1"/>
  <c r="AL341" i="14"/>
  <c r="AM337" i="14"/>
  <c r="AP382" i="14"/>
  <c r="AQ379" i="14"/>
  <c r="AM158" i="14"/>
  <c r="AN155" i="14"/>
  <c r="AL70" i="13"/>
  <c r="AK74" i="13"/>
  <c r="AM67" i="13"/>
  <c r="AN64" i="13"/>
  <c r="AL310" i="14"/>
  <c r="AM307" i="14"/>
  <c r="AL369" i="14"/>
  <c r="AK373" i="14"/>
  <c r="AN115" i="13"/>
  <c r="AO112" i="13"/>
  <c r="AL56" i="13"/>
  <c r="AK59" i="13"/>
  <c r="AL213" i="14"/>
  <c r="AM209" i="14"/>
  <c r="AL104" i="13"/>
  <c r="AK107" i="13"/>
  <c r="V18" i="1" s="1"/>
  <c r="H24" i="4" s="1"/>
  <c r="AM355" i="14"/>
  <c r="AL358" i="14"/>
  <c r="AL462" i="14"/>
  <c r="AM459" i="14"/>
  <c r="AO305" i="14"/>
  <c r="AN309" i="14"/>
  <c r="AN78" i="13"/>
  <c r="AM82" i="13"/>
  <c r="AM313" i="14"/>
  <c r="AL317" i="14"/>
  <c r="AO38" i="13"/>
  <c r="AN42" i="13"/>
  <c r="AN171" i="14"/>
  <c r="AM174" i="14"/>
  <c r="AM377" i="14"/>
  <c r="AL381" i="14"/>
  <c r="AM102" i="14"/>
  <c r="AN99" i="14"/>
  <c r="AL123" i="13"/>
  <c r="AM120" i="13"/>
  <c r="AM315" i="14"/>
  <c r="AL318" i="14"/>
  <c r="AL363" i="14"/>
  <c r="AK366" i="14"/>
  <c r="AM46" i="13"/>
  <c r="AL50" i="13"/>
  <c r="AM89" i="14"/>
  <c r="AL93" i="14"/>
  <c r="AL257" i="14"/>
  <c r="AK261" i="14"/>
  <c r="AM433" i="14"/>
  <c r="AL437" i="14"/>
  <c r="AL347" i="14"/>
  <c r="AK350" i="14"/>
  <c r="AQ299" i="14"/>
  <c r="AP302" i="14"/>
  <c r="AM125" i="14"/>
  <c r="AN121" i="14"/>
  <c r="AM443" i="14"/>
  <c r="AL446" i="14"/>
  <c r="AL241" i="14"/>
  <c r="AK245" i="14"/>
  <c r="AM18" i="13"/>
  <c r="AM127" i="13" s="1"/>
  <c r="AN14" i="13"/>
  <c r="AM419" i="14"/>
  <c r="AL422" i="14"/>
  <c r="AM401" i="14"/>
  <c r="AL405" i="14"/>
  <c r="AP107" i="14"/>
  <c r="AO110" i="14"/>
  <c r="AL273" i="14"/>
  <c r="AK277" i="14"/>
  <c r="AO163" i="14"/>
  <c r="AN166" i="14"/>
  <c r="AH148" i="13"/>
  <c r="AH141" i="13"/>
  <c r="AH150" i="13" s="1"/>
  <c r="AM293" i="14"/>
  <c r="AN289" i="14"/>
  <c r="AM77" i="14"/>
  <c r="AN73" i="14"/>
  <c r="AL147" i="14"/>
  <c r="AK150" i="14"/>
  <c r="AL265" i="14"/>
  <c r="AK269" i="14"/>
  <c r="V20" i="1"/>
  <c r="H25" i="4" s="1"/>
  <c r="AO457" i="14"/>
  <c r="AN461" i="14"/>
  <c r="AO289" i="14" l="1"/>
  <c r="AN293" i="14"/>
  <c r="AP112" i="13"/>
  <c r="AO115" i="13"/>
  <c r="AN451" i="14"/>
  <c r="AM454" i="14"/>
  <c r="AL453" i="14"/>
  <c r="AM449" i="14"/>
  <c r="AL334" i="14"/>
  <c r="AM331" i="14"/>
  <c r="AL101" i="14"/>
  <c r="AM97" i="14"/>
  <c r="AM347" i="14"/>
  <c r="AL350" i="14"/>
  <c r="AM262" i="14"/>
  <c r="AN259" i="14"/>
  <c r="AO73" i="14"/>
  <c r="AN77" i="14"/>
  <c r="AP163" i="14"/>
  <c r="AO166" i="14"/>
  <c r="AN419" i="14"/>
  <c r="AM422" i="14"/>
  <c r="AM257" i="14"/>
  <c r="AL261" i="14"/>
  <c r="AM318" i="14"/>
  <c r="AN315" i="14"/>
  <c r="AO171" i="14"/>
  <c r="AN174" i="14"/>
  <c r="AO309" i="14"/>
  <c r="AP305" i="14"/>
  <c r="AR427" i="14"/>
  <c r="AQ430" i="14"/>
  <c r="AO91" i="14"/>
  <c r="AN94" i="14"/>
  <c r="AS177" i="14"/>
  <c r="AR181" i="14"/>
  <c r="AK140" i="13"/>
  <c r="AM86" i="14"/>
  <c r="AN83" i="14"/>
  <c r="AL90" i="13"/>
  <c r="AM86" i="13"/>
  <c r="AP465" i="14"/>
  <c r="AO469" i="14"/>
  <c r="AN35" i="13"/>
  <c r="AO32" i="13"/>
  <c r="AM85" i="14"/>
  <c r="AN81" i="14"/>
  <c r="AO461" i="14"/>
  <c r="AP457" i="14"/>
  <c r="AN18" i="13"/>
  <c r="AN127" i="13" s="1"/>
  <c r="AO14" i="13"/>
  <c r="AN120" i="13"/>
  <c r="AM123" i="13"/>
  <c r="AN459" i="14"/>
  <c r="AM462" i="14"/>
  <c r="AK136" i="13"/>
  <c r="V12" i="1"/>
  <c r="H21" i="4" s="1"/>
  <c r="AO64" i="13"/>
  <c r="AN67" i="13"/>
  <c r="AM341" i="14"/>
  <c r="AN337" i="14"/>
  <c r="AJ135" i="13"/>
  <c r="AJ139" i="13" s="1"/>
  <c r="AN197" i="14"/>
  <c r="AO193" i="14"/>
  <c r="AO185" i="14"/>
  <c r="AN189" i="14"/>
  <c r="AM275" i="14"/>
  <c r="AL278" i="14"/>
  <c r="AO96" i="13"/>
  <c r="AN99" i="13"/>
  <c r="AN470" i="14"/>
  <c r="AO467" i="14"/>
  <c r="AN137" i="14"/>
  <c r="AM141" i="14"/>
  <c r="AR115" i="14"/>
  <c r="AQ118" i="14"/>
  <c r="AO345" i="14"/>
  <c r="AN349" i="14"/>
  <c r="AN40" i="13"/>
  <c r="AM43" i="13"/>
  <c r="AM132" i="13" s="1"/>
  <c r="AN122" i="13"/>
  <c r="AO118" i="13"/>
  <c r="AK145" i="13"/>
  <c r="AK146" i="13" s="1"/>
  <c r="AM273" i="14"/>
  <c r="AL277" i="14"/>
  <c r="AR299" i="14"/>
  <c r="AQ302" i="14"/>
  <c r="AM93" i="14"/>
  <c r="AN89" i="14"/>
  <c r="AO42" i="13"/>
  <c r="AP38" i="13"/>
  <c r="AM56" i="13"/>
  <c r="AL59" i="13"/>
  <c r="AM69" i="14"/>
  <c r="AN65" i="14"/>
  <c r="AO48" i="13"/>
  <c r="AN51" i="13"/>
  <c r="AN221" i="14"/>
  <c r="AO217" i="14"/>
  <c r="H12" i="10"/>
  <c r="G10" i="11"/>
  <c r="AL133" i="14"/>
  <c r="AM129" i="14"/>
  <c r="AN371" i="14"/>
  <c r="AM374" i="14"/>
  <c r="AM445" i="14"/>
  <c r="AN441" i="14"/>
  <c r="AN281" i="14"/>
  <c r="AM285" i="14"/>
  <c r="AP110" i="14"/>
  <c r="AQ107" i="14"/>
  <c r="AM50" i="13"/>
  <c r="AN46" i="13"/>
  <c r="AN355" i="14"/>
  <c r="AM358" i="14"/>
  <c r="AL110" i="13"/>
  <c r="AK114" i="13"/>
  <c r="U19" i="1" s="1"/>
  <c r="G25" i="4" s="1"/>
  <c r="AN145" i="14"/>
  <c r="AM149" i="14"/>
  <c r="AL390" i="14"/>
  <c r="AM387" i="14"/>
  <c r="AN229" i="14"/>
  <c r="AO225" i="14"/>
  <c r="AL397" i="14"/>
  <c r="AM393" i="14"/>
  <c r="AK131" i="13"/>
  <c r="AO155" i="14"/>
  <c r="AN158" i="14"/>
  <c r="AO10" i="13"/>
  <c r="AP6" i="13"/>
  <c r="AM54" i="13"/>
  <c r="AL58" i="13"/>
  <c r="AN157" i="14"/>
  <c r="AO153" i="14"/>
  <c r="AN123" i="14"/>
  <c r="AM126" i="14"/>
  <c r="AM109" i="14"/>
  <c r="AN105" i="14"/>
  <c r="AO291" i="14"/>
  <c r="AN294" i="14"/>
  <c r="AL34" i="13"/>
  <c r="AL131" i="13" s="1"/>
  <c r="AM30" i="13"/>
  <c r="G12" i="11"/>
  <c r="H17" i="10"/>
  <c r="H22" i="11"/>
  <c r="I22" i="10"/>
  <c r="U14" i="1"/>
  <c r="G23" i="4" s="1"/>
  <c r="AK144" i="13"/>
  <c r="AN297" i="14"/>
  <c r="AM301" i="14"/>
  <c r="AN78" i="14"/>
  <c r="AO75" i="14"/>
  <c r="AK135" i="13"/>
  <c r="U12" i="1"/>
  <c r="G21" i="4" s="1"/>
  <c r="G17" i="4"/>
  <c r="G13" i="11"/>
  <c r="H13" i="10"/>
  <c r="AM161" i="14"/>
  <c r="AL165" i="14"/>
  <c r="AN82" i="13"/>
  <c r="AO78" i="13"/>
  <c r="AN283" i="14"/>
  <c r="AM286" i="14"/>
  <c r="AJ146" i="13"/>
  <c r="AO385" i="14"/>
  <c r="AN389" i="14"/>
  <c r="AO201" i="14"/>
  <c r="AN205" i="14"/>
  <c r="AQ342" i="14"/>
  <c r="AR339" i="14"/>
  <c r="AM417" i="14"/>
  <c r="AL421" i="14"/>
  <c r="AN438" i="14"/>
  <c r="AO435" i="14"/>
  <c r="AN102" i="14"/>
  <c r="AO99" i="14"/>
  <c r="AQ361" i="14"/>
  <c r="AP365" i="14"/>
  <c r="AM62" i="13"/>
  <c r="AL66" i="13"/>
  <c r="AL429" i="14"/>
  <c r="AM425" i="14"/>
  <c r="AM241" i="14"/>
  <c r="AL245" i="14"/>
  <c r="AN313" i="14"/>
  <c r="AM317" i="14"/>
  <c r="AL74" i="13"/>
  <c r="AM70" i="13"/>
  <c r="AR169" i="14"/>
  <c r="AQ173" i="14"/>
  <c r="AM353" i="14"/>
  <c r="AL357" i="14"/>
  <c r="AM98" i="13"/>
  <c r="AN94" i="13"/>
  <c r="AM265" i="14"/>
  <c r="AL269" i="14"/>
  <c r="H8" i="11"/>
  <c r="I15" i="10"/>
  <c r="AN401" i="14"/>
  <c r="AM405" i="14"/>
  <c r="AN443" i="14"/>
  <c r="AM446" i="14"/>
  <c r="AM437" i="14"/>
  <c r="AN433" i="14"/>
  <c r="AM363" i="14"/>
  <c r="AL366" i="14"/>
  <c r="AN377" i="14"/>
  <c r="AM381" i="14"/>
  <c r="AM104" i="13"/>
  <c r="AL107" i="13"/>
  <c r="AL145" i="13" s="1"/>
  <c r="AM369" i="14"/>
  <c r="AL373" i="14"/>
  <c r="AL333" i="14"/>
  <c r="AM329" i="14"/>
  <c r="AP106" i="13"/>
  <c r="AQ102" i="13"/>
  <c r="AP411" i="14"/>
  <c r="AO414" i="14"/>
  <c r="AL150" i="14"/>
  <c r="AM147" i="14"/>
  <c r="AN125" i="14"/>
  <c r="AO121" i="14"/>
  <c r="AM213" i="14"/>
  <c r="AN209" i="14"/>
  <c r="AN307" i="14"/>
  <c r="AM310" i="14"/>
  <c r="AQ382" i="14"/>
  <c r="AR379" i="14"/>
  <c r="AN270" i="14"/>
  <c r="AO267" i="14"/>
  <c r="AO409" i="14"/>
  <c r="AN413" i="14"/>
  <c r="AM237" i="14"/>
  <c r="AN233" i="14"/>
  <c r="H12" i="11"/>
  <c r="I17" i="10"/>
  <c r="H17" i="4"/>
  <c r="AO249" i="14"/>
  <c r="AN253" i="14"/>
  <c r="AO403" i="14"/>
  <c r="AN406" i="14"/>
  <c r="AN113" i="14"/>
  <c r="AM117" i="14"/>
  <c r="AO22" i="13"/>
  <c r="AN26" i="13"/>
  <c r="AM142" i="14"/>
  <c r="AN139" i="14"/>
  <c r="AI148" i="13"/>
  <c r="AO337" i="14" l="1"/>
  <c r="AN341" i="14"/>
  <c r="AN86" i="14"/>
  <c r="AO83" i="14"/>
  <c r="AN310" i="14"/>
  <c r="AO307" i="14"/>
  <c r="AQ365" i="14"/>
  <c r="AR361" i="14"/>
  <c r="AM390" i="14"/>
  <c r="AN387" i="14"/>
  <c r="AM145" i="13"/>
  <c r="AO78" i="14"/>
  <c r="AP75" i="14"/>
  <c r="AS115" i="14"/>
  <c r="AR118" i="14"/>
  <c r="AO120" i="13"/>
  <c r="AN123" i="13"/>
  <c r="AK149" i="13"/>
  <c r="AK141" i="13"/>
  <c r="AK150" i="13" s="1"/>
  <c r="AO401" i="14"/>
  <c r="AN405" i="14"/>
  <c r="AO123" i="14"/>
  <c r="AN126" i="14"/>
  <c r="AN374" i="14"/>
  <c r="AO371" i="14"/>
  <c r="AP118" i="13"/>
  <c r="AO122" i="13"/>
  <c r="AO67" i="13"/>
  <c r="AP64" i="13"/>
  <c r="AP14" i="13"/>
  <c r="AO18" i="13"/>
  <c r="AO127" i="13" s="1"/>
  <c r="AM350" i="14"/>
  <c r="AN347" i="14"/>
  <c r="AN454" i="14"/>
  <c r="AO451" i="14"/>
  <c r="AP249" i="14"/>
  <c r="AO253" i="14"/>
  <c r="AO270" i="14"/>
  <c r="AP267" i="14"/>
  <c r="AP121" i="14"/>
  <c r="AO125" i="14"/>
  <c r="AN329" i="14"/>
  <c r="AM333" i="14"/>
  <c r="AM429" i="14"/>
  <c r="AN425" i="14"/>
  <c r="AO438" i="14"/>
  <c r="AP435" i="14"/>
  <c r="AM165" i="14"/>
  <c r="AN161" i="14"/>
  <c r="AM34" i="13"/>
  <c r="AM131" i="13" s="1"/>
  <c r="AN30" i="13"/>
  <c r="AO157" i="14"/>
  <c r="AP153" i="14"/>
  <c r="AK139" i="13"/>
  <c r="AK148" i="13" s="1"/>
  <c r="AO145" i="14"/>
  <c r="AN149" i="14"/>
  <c r="AM133" i="14"/>
  <c r="AN129" i="14"/>
  <c r="AP48" i="13"/>
  <c r="AO51" i="13"/>
  <c r="AN93" i="14"/>
  <c r="AO89" i="14"/>
  <c r="AN141" i="14"/>
  <c r="AO137" i="14"/>
  <c r="AP185" i="14"/>
  <c r="AO189" i="14"/>
  <c r="I18" i="10"/>
  <c r="I19" i="10" s="1"/>
  <c r="I27" i="10" s="1"/>
  <c r="H27" i="4"/>
  <c r="H34" i="4" s="1"/>
  <c r="H14" i="11"/>
  <c r="AP469" i="14"/>
  <c r="AQ465" i="14"/>
  <c r="AS181" i="14"/>
  <c r="AT177" i="14"/>
  <c r="AP171" i="14"/>
  <c r="AO174" i="14"/>
  <c r="AQ163" i="14"/>
  <c r="AP166" i="14"/>
  <c r="AN97" i="14"/>
  <c r="AM101" i="14"/>
  <c r="AO113" i="14"/>
  <c r="AN117" i="14"/>
  <c r="AO94" i="13"/>
  <c r="AN98" i="13"/>
  <c r="AS339" i="14"/>
  <c r="AR342" i="14"/>
  <c r="AO105" i="14"/>
  <c r="AN109" i="14"/>
  <c r="AN358" i="14"/>
  <c r="AO355" i="14"/>
  <c r="AN257" i="14"/>
  <c r="AM261" i="14"/>
  <c r="AO443" i="14"/>
  <c r="AN446" i="14"/>
  <c r="AO221" i="14"/>
  <c r="AP217" i="14"/>
  <c r="AQ106" i="13"/>
  <c r="AR102" i="13"/>
  <c r="AP99" i="14"/>
  <c r="AO102" i="14"/>
  <c r="AO413" i="14"/>
  <c r="AP409" i="14"/>
  <c r="AN381" i="14"/>
  <c r="AO377" i="14"/>
  <c r="AP201" i="14"/>
  <c r="AO205" i="14"/>
  <c r="AN363" i="14"/>
  <c r="AM366" i="14"/>
  <c r="H27" i="11"/>
  <c r="AS169" i="14"/>
  <c r="AR173" i="14"/>
  <c r="AO389" i="14"/>
  <c r="AP385" i="14"/>
  <c r="AN301" i="14"/>
  <c r="AO297" i="14"/>
  <c r="AN393" i="14"/>
  <c r="AM397" i="14"/>
  <c r="H22" i="10"/>
  <c r="G22" i="11"/>
  <c r="AO65" i="14"/>
  <c r="AN69" i="14"/>
  <c r="AP467" i="14"/>
  <c r="AO470" i="14"/>
  <c r="AP193" i="14"/>
  <c r="AO197" i="14"/>
  <c r="AQ457" i="14"/>
  <c r="AP461" i="14"/>
  <c r="AM90" i="13"/>
  <c r="AN86" i="13"/>
  <c r="AN318" i="14"/>
  <c r="AO315" i="14"/>
  <c r="AQ112" i="13"/>
  <c r="AP115" i="13"/>
  <c r="G27" i="4"/>
  <c r="G34" i="4" s="1"/>
  <c r="G14" i="11"/>
  <c r="G27" i="11" s="1"/>
  <c r="H18" i="10"/>
  <c r="H19" i="10" s="1"/>
  <c r="H27" i="10" s="1"/>
  <c r="AP10" i="13"/>
  <c r="AQ6" i="13"/>
  <c r="AO441" i="14"/>
  <c r="AN445" i="14"/>
  <c r="AM59" i="13"/>
  <c r="AN56" i="13"/>
  <c r="AO99" i="13"/>
  <c r="AP96" i="13"/>
  <c r="AR430" i="14"/>
  <c r="AS427" i="14"/>
  <c r="AM107" i="13"/>
  <c r="AN104" i="13"/>
  <c r="AN317" i="14"/>
  <c r="AO313" i="14"/>
  <c r="AO82" i="13"/>
  <c r="AP78" i="13"/>
  <c r="AP42" i="13"/>
  <c r="AQ38" i="13"/>
  <c r="AO406" i="14"/>
  <c r="AP403" i="14"/>
  <c r="AM278" i="14"/>
  <c r="AN275" i="14"/>
  <c r="AO139" i="14"/>
  <c r="AN142" i="14"/>
  <c r="AN353" i="14"/>
  <c r="AM357" i="14"/>
  <c r="AO158" i="14"/>
  <c r="AP155" i="14"/>
  <c r="AO26" i="13"/>
  <c r="AP22" i="13"/>
  <c r="AS379" i="14"/>
  <c r="AR382" i="14"/>
  <c r="AM150" i="14"/>
  <c r="AN147" i="14"/>
  <c r="AO433" i="14"/>
  <c r="AN437" i="14"/>
  <c r="AM74" i="13"/>
  <c r="AN70" i="13"/>
  <c r="AL114" i="13"/>
  <c r="AL144" i="13" s="1"/>
  <c r="AL146" i="13" s="1"/>
  <c r="AM110" i="13"/>
  <c r="AO281" i="14"/>
  <c r="AN285" i="14"/>
  <c r="AN43" i="13"/>
  <c r="AN132" i="13" s="1"/>
  <c r="AO40" i="13"/>
  <c r="AO94" i="14"/>
  <c r="AP91" i="14"/>
  <c r="AP73" i="14"/>
  <c r="AO77" i="14"/>
  <c r="AN331" i="14"/>
  <c r="AM334" i="14"/>
  <c r="AN237" i="14"/>
  <c r="AO233" i="14"/>
  <c r="AO283" i="14"/>
  <c r="AN286" i="14"/>
  <c r="AP345" i="14"/>
  <c r="AO349" i="14"/>
  <c r="AN449" i="14"/>
  <c r="AM453" i="14"/>
  <c r="AP414" i="14"/>
  <c r="AQ411" i="14"/>
  <c r="AO46" i="13"/>
  <c r="AN50" i="13"/>
  <c r="AN273" i="14"/>
  <c r="AM277" i="14"/>
  <c r="AP32" i="13"/>
  <c r="AO35" i="13"/>
  <c r="AQ305" i="14"/>
  <c r="AP309" i="14"/>
  <c r="AO209" i="14"/>
  <c r="AN213" i="14"/>
  <c r="AN422" i="14"/>
  <c r="AO419" i="14"/>
  <c r="AM245" i="14"/>
  <c r="AN241" i="14"/>
  <c r="AR107" i="14"/>
  <c r="AQ110" i="14"/>
  <c r="AM373" i="14"/>
  <c r="AN369" i="14"/>
  <c r="AM269" i="14"/>
  <c r="AN265" i="14"/>
  <c r="AN62" i="13"/>
  <c r="AM66" i="13"/>
  <c r="AN417" i="14"/>
  <c r="AM421" i="14"/>
  <c r="G20" i="11"/>
  <c r="H8" i="10"/>
  <c r="H9" i="10" s="1"/>
  <c r="AP291" i="14"/>
  <c r="AO294" i="14"/>
  <c r="AM58" i="13"/>
  <c r="AN54" i="13"/>
  <c r="AO229" i="14"/>
  <c r="AP225" i="14"/>
  <c r="AL136" i="13"/>
  <c r="AL140" i="13" s="1"/>
  <c r="AS299" i="14"/>
  <c r="AR302" i="14"/>
  <c r="AJ148" i="13"/>
  <c r="AJ141" i="13"/>
  <c r="AJ150" i="13" s="1"/>
  <c r="AO459" i="14"/>
  <c r="AN462" i="14"/>
  <c r="AO81" i="14"/>
  <c r="AN85" i="14"/>
  <c r="AN262" i="14"/>
  <c r="AO259" i="14"/>
  <c r="AP289" i="14"/>
  <c r="AO293" i="14"/>
  <c r="AQ73" i="14" l="1"/>
  <c r="AP77" i="14"/>
  <c r="AP205" i="14"/>
  <c r="AQ201" i="14"/>
  <c r="AU177" i="14"/>
  <c r="AT181" i="14"/>
  <c r="AL135" i="13"/>
  <c r="AL139" i="13" s="1"/>
  <c r="AL148" i="13" s="1"/>
  <c r="AO69" i="14"/>
  <c r="AP65" i="14"/>
  <c r="AP377" i="14"/>
  <c r="AO381" i="14"/>
  <c r="AQ217" i="14"/>
  <c r="AP221" i="14"/>
  <c r="AO347" i="14"/>
  <c r="AN350" i="14"/>
  <c r="AN145" i="13"/>
  <c r="AP81" i="14"/>
  <c r="AO85" i="14"/>
  <c r="AP229" i="14"/>
  <c r="AQ225" i="14"/>
  <c r="AP209" i="14"/>
  <c r="AO213" i="14"/>
  <c r="AP46" i="13"/>
  <c r="AO50" i="13"/>
  <c r="AP283" i="14"/>
  <c r="AO286" i="14"/>
  <c r="AO70" i="13"/>
  <c r="AN74" i="13"/>
  <c r="AQ22" i="13"/>
  <c r="AP26" i="13"/>
  <c r="AO275" i="14"/>
  <c r="AN278" i="14"/>
  <c r="AP313" i="14"/>
  <c r="AO317" i="14"/>
  <c r="AN59" i="13"/>
  <c r="AO56" i="13"/>
  <c r="H29" i="10"/>
  <c r="H30" i="10" s="1"/>
  <c r="G28" i="11"/>
  <c r="G29" i="11" s="1"/>
  <c r="AR457" i="14"/>
  <c r="AQ461" i="14"/>
  <c r="AP105" i="14"/>
  <c r="AO109" i="14"/>
  <c r="AQ469" i="14"/>
  <c r="AR465" i="14"/>
  <c r="AO149" i="14"/>
  <c r="AP145" i="14"/>
  <c r="AP438" i="14"/>
  <c r="AQ435" i="14"/>
  <c r="AP125" i="14"/>
  <c r="AQ121" i="14"/>
  <c r="AP120" i="13"/>
  <c r="AO123" i="13"/>
  <c r="AO387" i="14"/>
  <c r="AN390" i="14"/>
  <c r="AO417" i="14"/>
  <c r="AN421" i="14"/>
  <c r="AQ414" i="14"/>
  <c r="AR411" i="14"/>
  <c r="AO237" i="14"/>
  <c r="AP233" i="14"/>
  <c r="AP40" i="13"/>
  <c r="AO43" i="13"/>
  <c r="AO132" i="13" s="1"/>
  <c r="AM144" i="13"/>
  <c r="AM146" i="13" s="1"/>
  <c r="AM136" i="13"/>
  <c r="AM140" i="13" s="1"/>
  <c r="AS173" i="14"/>
  <c r="AT169" i="14"/>
  <c r="AQ409" i="14"/>
  <c r="AP413" i="14"/>
  <c r="AO97" i="14"/>
  <c r="AN101" i="14"/>
  <c r="AP89" i="14"/>
  <c r="AO93" i="14"/>
  <c r="AP270" i="14"/>
  <c r="AQ267" i="14"/>
  <c r="AP337" i="14"/>
  <c r="AO341" i="14"/>
  <c r="AO462" i="14"/>
  <c r="AP459" i="14"/>
  <c r="AN58" i="13"/>
  <c r="AO54" i="13"/>
  <c r="AR110" i="14"/>
  <c r="AS107" i="14"/>
  <c r="AR305" i="14"/>
  <c r="AQ309" i="14"/>
  <c r="AQ155" i="14"/>
  <c r="AP158" i="14"/>
  <c r="AP406" i="14"/>
  <c r="AQ403" i="14"/>
  <c r="AN107" i="13"/>
  <c r="AO104" i="13"/>
  <c r="AR112" i="13"/>
  <c r="AQ115" i="13"/>
  <c r="AQ193" i="14"/>
  <c r="AP197" i="14"/>
  <c r="AP443" i="14"/>
  <c r="AO446" i="14"/>
  <c r="AS342" i="14"/>
  <c r="AT339" i="14"/>
  <c r="AP157" i="14"/>
  <c r="AQ153" i="14"/>
  <c r="AO425" i="14"/>
  <c r="AN429" i="14"/>
  <c r="AP18" i="13"/>
  <c r="AP127" i="13" s="1"/>
  <c r="AQ14" i="13"/>
  <c r="AO126" i="14"/>
  <c r="AP123" i="14"/>
  <c r="AS118" i="14"/>
  <c r="AT115" i="14"/>
  <c r="AR365" i="14"/>
  <c r="AS361" i="14"/>
  <c r="AQ345" i="14"/>
  <c r="AP349" i="14"/>
  <c r="AQ118" i="13"/>
  <c r="AP122" i="13"/>
  <c r="AL141" i="13"/>
  <c r="AL150" i="13" s="1"/>
  <c r="AL149" i="13"/>
  <c r="AS382" i="14"/>
  <c r="AT379" i="14"/>
  <c r="AM135" i="13"/>
  <c r="AM139" i="13" s="1"/>
  <c r="AM148" i="13" s="1"/>
  <c r="AN66" i="13"/>
  <c r="AO62" i="13"/>
  <c r="AN245" i="14"/>
  <c r="AO241" i="14"/>
  <c r="AP433" i="14"/>
  <c r="AO437" i="14"/>
  <c r="AO445" i="14"/>
  <c r="AP441" i="14"/>
  <c r="AP315" i="14"/>
  <c r="AO318" i="14"/>
  <c r="AO393" i="14"/>
  <c r="AN397" i="14"/>
  <c r="AR163" i="14"/>
  <c r="AQ166" i="14"/>
  <c r="H28" i="11"/>
  <c r="H29" i="11" s="1"/>
  <c r="I29" i="10"/>
  <c r="I30" i="10" s="1"/>
  <c r="AP67" i="13"/>
  <c r="AQ64" i="13"/>
  <c r="AO273" i="14"/>
  <c r="AN277" i="14"/>
  <c r="AP99" i="13"/>
  <c r="AQ96" i="13"/>
  <c r="AQ385" i="14"/>
  <c r="AP389" i="14"/>
  <c r="AO117" i="14"/>
  <c r="AP113" i="14"/>
  <c r="AN165" i="14"/>
  <c r="AO161" i="14"/>
  <c r="AP83" i="14"/>
  <c r="AO86" i="14"/>
  <c r="AO369" i="14"/>
  <c r="AN373" i="14"/>
  <c r="AQ91" i="14"/>
  <c r="AP94" i="14"/>
  <c r="AO142" i="14"/>
  <c r="AP139" i="14"/>
  <c r="AP137" i="14"/>
  <c r="AO141" i="14"/>
  <c r="AQ289" i="14"/>
  <c r="AP293" i="14"/>
  <c r="AQ32" i="13"/>
  <c r="AP35" i="13"/>
  <c r="AO449" i="14"/>
  <c r="AN453" i="14"/>
  <c r="AO331" i="14"/>
  <c r="AN334" i="14"/>
  <c r="AP281" i="14"/>
  <c r="AO285" i="14"/>
  <c r="AO147" i="14"/>
  <c r="AN150" i="14"/>
  <c r="AQ42" i="13"/>
  <c r="AR38" i="13"/>
  <c r="AS430" i="14"/>
  <c r="AT427" i="14"/>
  <c r="AR6" i="13"/>
  <c r="AQ10" i="13"/>
  <c r="AQ467" i="14"/>
  <c r="AP470" i="14"/>
  <c r="AP297" i="14"/>
  <c r="AO301" i="14"/>
  <c r="AN366" i="14"/>
  <c r="AO363" i="14"/>
  <c r="AP102" i="14"/>
  <c r="AQ99" i="14"/>
  <c r="AN261" i="14"/>
  <c r="AO257" i="14"/>
  <c r="AP94" i="13"/>
  <c r="AO98" i="13"/>
  <c r="AQ48" i="13"/>
  <c r="AP51" i="13"/>
  <c r="AO30" i="13"/>
  <c r="AN34" i="13"/>
  <c r="AN131" i="13" s="1"/>
  <c r="AP253" i="14"/>
  <c r="AQ249" i="14"/>
  <c r="AP401" i="14"/>
  <c r="AO405" i="14"/>
  <c r="AO310" i="14"/>
  <c r="AP307" i="14"/>
  <c r="AT299" i="14"/>
  <c r="AS302" i="14"/>
  <c r="AQ78" i="13"/>
  <c r="AP82" i="13"/>
  <c r="AQ185" i="14"/>
  <c r="AP189" i="14"/>
  <c r="AN333" i="14"/>
  <c r="AO329" i="14"/>
  <c r="AO374" i="14"/>
  <c r="AP371" i="14"/>
  <c r="AO262" i="14"/>
  <c r="AP259" i="14"/>
  <c r="AQ291" i="14"/>
  <c r="AP294" i="14"/>
  <c r="AO265" i="14"/>
  <c r="AN269" i="14"/>
  <c r="AP419" i="14"/>
  <c r="AO422" i="14"/>
  <c r="AN110" i="13"/>
  <c r="AM114" i="13"/>
  <c r="AO353" i="14"/>
  <c r="AN357" i="14"/>
  <c r="AO86" i="13"/>
  <c r="AN90" i="13"/>
  <c r="AR106" i="13"/>
  <c r="AS102" i="13"/>
  <c r="AP355" i="14"/>
  <c r="AO358" i="14"/>
  <c r="AP174" i="14"/>
  <c r="AQ171" i="14"/>
  <c r="AO129" i="14"/>
  <c r="AN133" i="14"/>
  <c r="AO454" i="14"/>
  <c r="AP451" i="14"/>
  <c r="AQ75" i="14"/>
  <c r="AP78" i="14"/>
  <c r="AR345" i="14" l="1"/>
  <c r="AQ349" i="14"/>
  <c r="AP446" i="14"/>
  <c r="AQ443" i="14"/>
  <c r="AQ406" i="14"/>
  <c r="AR403" i="14"/>
  <c r="AR414" i="14"/>
  <c r="AS411" i="14"/>
  <c r="AQ205" i="14"/>
  <c r="AR201" i="14"/>
  <c r="AQ419" i="14"/>
  <c r="AP422" i="14"/>
  <c r="AT302" i="14"/>
  <c r="AU299" i="14"/>
  <c r="AP30" i="13"/>
  <c r="AO34" i="13"/>
  <c r="AO131" i="13" s="1"/>
  <c r="AR10" i="13"/>
  <c r="AS6" i="13"/>
  <c r="AP285" i="14"/>
  <c r="AQ281" i="14"/>
  <c r="AR289" i="14"/>
  <c r="AQ293" i="14"/>
  <c r="AP369" i="14"/>
  <c r="AO373" i="14"/>
  <c r="AR385" i="14"/>
  <c r="AQ389" i="14"/>
  <c r="AT382" i="14"/>
  <c r="AU379" i="14"/>
  <c r="AT361" i="14"/>
  <c r="AS365" i="14"/>
  <c r="AP54" i="13"/>
  <c r="AO58" i="13"/>
  <c r="AQ105" i="14"/>
  <c r="AP109" i="14"/>
  <c r="AP317" i="14"/>
  <c r="AQ313" i="14"/>
  <c r="AQ283" i="14"/>
  <c r="AP286" i="14"/>
  <c r="AQ81" i="14"/>
  <c r="AP85" i="14"/>
  <c r="AQ377" i="14"/>
  <c r="AP381" i="14"/>
  <c r="AO133" i="14"/>
  <c r="AP129" i="14"/>
  <c r="AO90" i="13"/>
  <c r="AP86" i="13"/>
  <c r="AO333" i="14"/>
  <c r="AP329" i="14"/>
  <c r="AQ307" i="14"/>
  <c r="AP310" i="14"/>
  <c r="AO366" i="14"/>
  <c r="AP363" i="14"/>
  <c r="AT430" i="14"/>
  <c r="AU427" i="14"/>
  <c r="AR96" i="13"/>
  <c r="AQ99" i="13"/>
  <c r="AP425" i="14"/>
  <c r="AO429" i="14"/>
  <c r="AQ89" i="14"/>
  <c r="AP93" i="14"/>
  <c r="AM141" i="13"/>
  <c r="AM150" i="13" s="1"/>
  <c r="AM149" i="13"/>
  <c r="AQ438" i="14"/>
  <c r="AR435" i="14"/>
  <c r="AP69" i="14"/>
  <c r="AQ65" i="14"/>
  <c r="AQ174" i="14"/>
  <c r="AR171" i="14"/>
  <c r="AR48" i="13"/>
  <c r="AQ51" i="13"/>
  <c r="AP141" i="14"/>
  <c r="AQ137" i="14"/>
  <c r="AS38" i="13"/>
  <c r="AR42" i="13"/>
  <c r="AQ139" i="14"/>
  <c r="AP142" i="14"/>
  <c r="AP149" i="14"/>
  <c r="AQ145" i="14"/>
  <c r="AP353" i="14"/>
  <c r="AO357" i="14"/>
  <c r="AR291" i="14"/>
  <c r="AQ294" i="14"/>
  <c r="AR185" i="14"/>
  <c r="AQ189" i="14"/>
  <c r="AQ401" i="14"/>
  <c r="AP405" i="14"/>
  <c r="AP98" i="13"/>
  <c r="AQ94" i="13"/>
  <c r="AQ297" i="14"/>
  <c r="AP301" i="14"/>
  <c r="AP449" i="14"/>
  <c r="AO453" i="14"/>
  <c r="AO277" i="14"/>
  <c r="AP273" i="14"/>
  <c r="AO397" i="14"/>
  <c r="AP393" i="14"/>
  <c r="AQ123" i="14"/>
  <c r="AP126" i="14"/>
  <c r="AT342" i="14"/>
  <c r="AU339" i="14"/>
  <c r="AR115" i="13"/>
  <c r="AS112" i="13"/>
  <c r="AQ40" i="13"/>
  <c r="AP43" i="13"/>
  <c r="AP132" i="13" s="1"/>
  <c r="AP387" i="14"/>
  <c r="AO390" i="14"/>
  <c r="AR22" i="13"/>
  <c r="AQ26" i="13"/>
  <c r="AP213" i="14"/>
  <c r="AQ209" i="14"/>
  <c r="AP347" i="14"/>
  <c r="AO350" i="14"/>
  <c r="AP331" i="14"/>
  <c r="AO334" i="14"/>
  <c r="AQ83" i="14"/>
  <c r="AP86" i="14"/>
  <c r="AS163" i="14"/>
  <c r="AR166" i="14"/>
  <c r="AP437" i="14"/>
  <c r="AQ433" i="14"/>
  <c r="AU115" i="14"/>
  <c r="AT118" i="14"/>
  <c r="AQ197" i="14"/>
  <c r="AR193" i="14"/>
  <c r="AR155" i="14"/>
  <c r="AQ158" i="14"/>
  <c r="AQ459" i="14"/>
  <c r="AP462" i="14"/>
  <c r="AP417" i="14"/>
  <c r="AO421" i="14"/>
  <c r="AR461" i="14"/>
  <c r="AS457" i="14"/>
  <c r="AP275" i="14"/>
  <c r="AO278" i="14"/>
  <c r="AQ46" i="13"/>
  <c r="AP50" i="13"/>
  <c r="AR73" i="14"/>
  <c r="AQ77" i="14"/>
  <c r="AP161" i="14"/>
  <c r="AO165" i="14"/>
  <c r="AO245" i="14"/>
  <c r="AP241" i="14"/>
  <c r="AO101" i="14"/>
  <c r="AP97" i="14"/>
  <c r="AR75" i="14"/>
  <c r="AQ78" i="14"/>
  <c r="AQ355" i="14"/>
  <c r="AP358" i="14"/>
  <c r="AQ259" i="14"/>
  <c r="AP262" i="14"/>
  <c r="AR249" i="14"/>
  <c r="AQ253" i="14"/>
  <c r="AO261" i="14"/>
  <c r="AP257" i="14"/>
  <c r="AP117" i="14"/>
  <c r="AQ113" i="14"/>
  <c r="AR64" i="13"/>
  <c r="AQ67" i="13"/>
  <c r="AO66" i="13"/>
  <c r="AP62" i="13"/>
  <c r="AQ122" i="13"/>
  <c r="AR118" i="13"/>
  <c r="AO107" i="13"/>
  <c r="AP104" i="13"/>
  <c r="AS305" i="14"/>
  <c r="AR309" i="14"/>
  <c r="AQ337" i="14"/>
  <c r="AP341" i="14"/>
  <c r="AR409" i="14"/>
  <c r="AQ413" i="14"/>
  <c r="AQ233" i="14"/>
  <c r="AP237" i="14"/>
  <c r="AO145" i="13"/>
  <c r="AR469" i="14"/>
  <c r="AS465" i="14"/>
  <c r="AP56" i="13"/>
  <c r="AO59" i="13"/>
  <c r="AO136" i="13" s="1"/>
  <c r="AO140" i="13" s="1"/>
  <c r="AQ229" i="14"/>
  <c r="AR225" i="14"/>
  <c r="AP374" i="14"/>
  <c r="AQ371" i="14"/>
  <c r="AR99" i="14"/>
  <c r="AQ102" i="14"/>
  <c r="AP445" i="14"/>
  <c r="AQ441" i="14"/>
  <c r="AR121" i="14"/>
  <c r="AQ125" i="14"/>
  <c r="AP265" i="14"/>
  <c r="AO269" i="14"/>
  <c r="AQ157" i="14"/>
  <c r="AR153" i="14"/>
  <c r="AQ451" i="14"/>
  <c r="AP454" i="14"/>
  <c r="AT102" i="13"/>
  <c r="AS106" i="13"/>
  <c r="AO110" i="13"/>
  <c r="AN114" i="13"/>
  <c r="AN144" i="13" s="1"/>
  <c r="AN146" i="13" s="1"/>
  <c r="AQ82" i="13"/>
  <c r="AR78" i="13"/>
  <c r="AQ470" i="14"/>
  <c r="AR467" i="14"/>
  <c r="AO150" i="14"/>
  <c r="AP147" i="14"/>
  <c r="AR32" i="13"/>
  <c r="AQ35" i="13"/>
  <c r="AR91" i="14"/>
  <c r="AQ94" i="14"/>
  <c r="AQ315" i="14"/>
  <c r="AP318" i="14"/>
  <c r="AQ18" i="13"/>
  <c r="AQ127" i="13" s="1"/>
  <c r="AR14" i="13"/>
  <c r="AT107" i="14"/>
  <c r="AS110" i="14"/>
  <c r="AQ270" i="14"/>
  <c r="AR267" i="14"/>
  <c r="AT173" i="14"/>
  <c r="AU169" i="14"/>
  <c r="AP123" i="13"/>
  <c r="AQ120" i="13"/>
  <c r="AN136" i="13"/>
  <c r="AN140" i="13" s="1"/>
  <c r="AO74" i="13"/>
  <c r="AP70" i="13"/>
  <c r="AR217" i="14"/>
  <c r="AQ221" i="14"/>
  <c r="AU181" i="14"/>
  <c r="AV177" i="14"/>
  <c r="AO149" i="13" l="1"/>
  <c r="AQ374" i="14"/>
  <c r="AR371" i="14"/>
  <c r="AR46" i="13"/>
  <c r="AQ50" i="13"/>
  <c r="AP350" i="14"/>
  <c r="AQ347" i="14"/>
  <c r="AQ69" i="14"/>
  <c r="AR65" i="14"/>
  <c r="AQ363" i="14"/>
  <c r="AP366" i="14"/>
  <c r="AQ317" i="14"/>
  <c r="AR313" i="14"/>
  <c r="AU107" i="14"/>
  <c r="AT110" i="14"/>
  <c r="AQ265" i="14"/>
  <c r="AP269" i="14"/>
  <c r="AS64" i="13"/>
  <c r="AR67" i="13"/>
  <c r="AS467" i="14"/>
  <c r="AR470" i="14"/>
  <c r="AQ445" i="14"/>
  <c r="AR441" i="14"/>
  <c r="AS118" i="13"/>
  <c r="AR122" i="13"/>
  <c r="AR315" i="14"/>
  <c r="AQ318" i="14"/>
  <c r="AR451" i="14"/>
  <c r="AQ454" i="14"/>
  <c r="AR413" i="14"/>
  <c r="AS409" i="14"/>
  <c r="AS75" i="14"/>
  <c r="AR78" i="14"/>
  <c r="AR189" i="14"/>
  <c r="AS185" i="14"/>
  <c r="AR51" i="13"/>
  <c r="AS48" i="13"/>
  <c r="AS96" i="13"/>
  <c r="AR99" i="13"/>
  <c r="AR81" i="14"/>
  <c r="AQ85" i="14"/>
  <c r="AQ54" i="13"/>
  <c r="AP58" i="13"/>
  <c r="AQ369" i="14"/>
  <c r="AP373" i="14"/>
  <c r="AP34" i="13"/>
  <c r="AQ30" i="13"/>
  <c r="AS217" i="14"/>
  <c r="AR221" i="14"/>
  <c r="AS267" i="14"/>
  <c r="AR270" i="14"/>
  <c r="AR82" i="13"/>
  <c r="AS78" i="13"/>
  <c r="AS153" i="14"/>
  <c r="AR157" i="14"/>
  <c r="AQ56" i="13"/>
  <c r="AP59" i="13"/>
  <c r="AQ62" i="13"/>
  <c r="AP66" i="13"/>
  <c r="AP131" i="13" s="1"/>
  <c r="AQ97" i="14"/>
  <c r="AP101" i="14"/>
  <c r="AS73" i="14"/>
  <c r="AR77" i="14"/>
  <c r="AP421" i="14"/>
  <c r="AQ417" i="14"/>
  <c r="AV115" i="14"/>
  <c r="AU118" i="14"/>
  <c r="AP334" i="14"/>
  <c r="AQ331" i="14"/>
  <c r="AP390" i="14"/>
  <c r="AQ387" i="14"/>
  <c r="AQ126" i="14"/>
  <c r="AR123" i="14"/>
  <c r="AR139" i="14"/>
  <c r="AQ142" i="14"/>
  <c r="AR174" i="14"/>
  <c r="AS171" i="14"/>
  <c r="AV427" i="14"/>
  <c r="AU430" i="14"/>
  <c r="AQ86" i="13"/>
  <c r="AP90" i="13"/>
  <c r="AU302" i="14"/>
  <c r="AV299" i="14"/>
  <c r="AS403" i="14"/>
  <c r="AR406" i="14"/>
  <c r="AQ70" i="13"/>
  <c r="AP74" i="13"/>
  <c r="AS91" i="14"/>
  <c r="AR94" i="14"/>
  <c r="AR102" i="14"/>
  <c r="AS99" i="14"/>
  <c r="AT465" i="14"/>
  <c r="AS469" i="14"/>
  <c r="AQ341" i="14"/>
  <c r="AR337" i="14"/>
  <c r="AS249" i="14"/>
  <c r="AR253" i="14"/>
  <c r="AR433" i="14"/>
  <c r="AQ437" i="14"/>
  <c r="AQ393" i="14"/>
  <c r="AP397" i="14"/>
  <c r="AR297" i="14"/>
  <c r="AQ301" i="14"/>
  <c r="AR294" i="14"/>
  <c r="AS291" i="14"/>
  <c r="AQ286" i="14"/>
  <c r="AR283" i="14"/>
  <c r="AU361" i="14"/>
  <c r="AT365" i="14"/>
  <c r="AS289" i="14"/>
  <c r="AR293" i="14"/>
  <c r="AO144" i="13"/>
  <c r="AO146" i="13" s="1"/>
  <c r="AR459" i="14"/>
  <c r="AQ462" i="14"/>
  <c r="AQ98" i="13"/>
  <c r="AR94" i="13"/>
  <c r="AV379" i="14"/>
  <c r="AU382" i="14"/>
  <c r="AN149" i="13"/>
  <c r="AN141" i="13"/>
  <c r="AN150" i="13" s="1"/>
  <c r="AO114" i="13"/>
  <c r="AP110" i="13"/>
  <c r="AT305" i="14"/>
  <c r="AS309" i="14"/>
  <c r="AQ241" i="14"/>
  <c r="AP245" i="14"/>
  <c r="AS115" i="13"/>
  <c r="AT112" i="13"/>
  <c r="AQ353" i="14"/>
  <c r="AP357" i="14"/>
  <c r="AN135" i="13"/>
  <c r="AN139" i="13" s="1"/>
  <c r="AN148" i="13" s="1"/>
  <c r="AQ422" i="14"/>
  <c r="AR419" i="14"/>
  <c r="AS14" i="13"/>
  <c r="AR18" i="13"/>
  <c r="AR127" i="13" s="1"/>
  <c r="AR113" i="14"/>
  <c r="AQ117" i="14"/>
  <c r="AS10" i="13"/>
  <c r="AT6" i="13"/>
  <c r="AT38" i="13"/>
  <c r="AS42" i="13"/>
  <c r="AQ285" i="14"/>
  <c r="AR281" i="14"/>
  <c r="AR259" i="14"/>
  <c r="AQ262" i="14"/>
  <c r="AR209" i="14"/>
  <c r="AQ213" i="14"/>
  <c r="AQ273" i="14"/>
  <c r="AP277" i="14"/>
  <c r="AR120" i="13"/>
  <c r="AQ123" i="13"/>
  <c r="AQ147" i="14"/>
  <c r="AP150" i="14"/>
  <c r="AS225" i="14"/>
  <c r="AR229" i="14"/>
  <c r="AQ104" i="13"/>
  <c r="AP107" i="13"/>
  <c r="AP278" i="14"/>
  <c r="AQ275" i="14"/>
  <c r="AR158" i="14"/>
  <c r="AS155" i="14"/>
  <c r="AS166" i="14"/>
  <c r="AT163" i="14"/>
  <c r="AR145" i="14"/>
  <c r="AQ149" i="14"/>
  <c r="AQ141" i="14"/>
  <c r="AR137" i="14"/>
  <c r="AS201" i="14"/>
  <c r="AR205" i="14"/>
  <c r="AV181" i="14"/>
  <c r="AW177" i="14"/>
  <c r="AP145" i="13"/>
  <c r="AU102" i="13"/>
  <c r="AT106" i="13"/>
  <c r="AS121" i="14"/>
  <c r="AR125" i="14"/>
  <c r="AR233" i="14"/>
  <c r="AQ237" i="14"/>
  <c r="AQ358" i="14"/>
  <c r="AR355" i="14"/>
  <c r="AS461" i="14"/>
  <c r="AT457" i="14"/>
  <c r="AR197" i="14"/>
  <c r="AS193" i="14"/>
  <c r="AV339" i="14"/>
  <c r="AU342" i="14"/>
  <c r="AQ405" i="14"/>
  <c r="AR401" i="14"/>
  <c r="AS435" i="14"/>
  <c r="AR438" i="14"/>
  <c r="AQ425" i="14"/>
  <c r="AP429" i="14"/>
  <c r="AR307" i="14"/>
  <c r="AQ310" i="14"/>
  <c r="AR377" i="14"/>
  <c r="AQ381" i="14"/>
  <c r="AQ109" i="14"/>
  <c r="AR105" i="14"/>
  <c r="AS385" i="14"/>
  <c r="AR389" i="14"/>
  <c r="AS345" i="14"/>
  <c r="AR349" i="14"/>
  <c r="AQ43" i="13"/>
  <c r="AQ132" i="13" s="1"/>
  <c r="AR40" i="13"/>
  <c r="AQ93" i="14"/>
  <c r="AR89" i="14"/>
  <c r="AQ129" i="14"/>
  <c r="AP133" i="14"/>
  <c r="AQ446" i="14"/>
  <c r="AR443" i="14"/>
  <c r="AS32" i="13"/>
  <c r="AR35" i="13"/>
  <c r="AV169" i="14"/>
  <c r="AU173" i="14"/>
  <c r="AP261" i="14"/>
  <c r="AQ257" i="14"/>
  <c r="AP165" i="14"/>
  <c r="AQ161" i="14"/>
  <c r="AQ86" i="14"/>
  <c r="AR83" i="14"/>
  <c r="AR26" i="13"/>
  <c r="AS22" i="13"/>
  <c r="AQ449" i="14"/>
  <c r="AP453" i="14"/>
  <c r="AP333" i="14"/>
  <c r="AQ329" i="14"/>
  <c r="AO135" i="13"/>
  <c r="AO139" i="13" s="1"/>
  <c r="AT411" i="14"/>
  <c r="AS414" i="14"/>
  <c r="AO148" i="13" l="1"/>
  <c r="AO141" i="13"/>
  <c r="AO150" i="13" s="1"/>
  <c r="AS105" i="14"/>
  <c r="AR109" i="14"/>
  <c r="AT99" i="14"/>
  <c r="AS102" i="14"/>
  <c r="AR374" i="14"/>
  <c r="AS371" i="14"/>
  <c r="AR123" i="13"/>
  <c r="AS120" i="13"/>
  <c r="AR62" i="13"/>
  <c r="AQ66" i="13"/>
  <c r="AS67" i="13"/>
  <c r="AT64" i="13"/>
  <c r="AU411" i="14"/>
  <c r="AT414" i="14"/>
  <c r="AR43" i="13"/>
  <c r="AR132" i="13" s="1"/>
  <c r="AS40" i="13"/>
  <c r="AQ140" i="13"/>
  <c r="AR381" i="14"/>
  <c r="AS377" i="14"/>
  <c r="AW181" i="14"/>
  <c r="AX177" i="14"/>
  <c r="AQ333" i="14"/>
  <c r="AR329" i="14"/>
  <c r="AR161" i="14"/>
  <c r="AQ165" i="14"/>
  <c r="AS443" i="14"/>
  <c r="AR446" i="14"/>
  <c r="AT166" i="14"/>
  <c r="AU163" i="14"/>
  <c r="AU38" i="13"/>
  <c r="AT42" i="13"/>
  <c r="AS94" i="13"/>
  <c r="AR98" i="13"/>
  <c r="AS349" i="14"/>
  <c r="AT345" i="14"/>
  <c r="AR310" i="14"/>
  <c r="AS307" i="14"/>
  <c r="AW339" i="14"/>
  <c r="AV342" i="14"/>
  <c r="AS233" i="14"/>
  <c r="AR237" i="14"/>
  <c r="AS229" i="14"/>
  <c r="AT225" i="14"/>
  <c r="AS209" i="14"/>
  <c r="AR213" i="14"/>
  <c r="AU6" i="13"/>
  <c r="AT10" i="13"/>
  <c r="AT309" i="14"/>
  <c r="AU305" i="14"/>
  <c r="AR286" i="14"/>
  <c r="AS283" i="14"/>
  <c r="AR393" i="14"/>
  <c r="AQ397" i="14"/>
  <c r="AQ74" i="13"/>
  <c r="AR70" i="13"/>
  <c r="AW427" i="14"/>
  <c r="AV430" i="14"/>
  <c r="AS77" i="14"/>
  <c r="AT73" i="14"/>
  <c r="AT153" i="14"/>
  <c r="AS157" i="14"/>
  <c r="AS99" i="13"/>
  <c r="AT96" i="13"/>
  <c r="AU110" i="14"/>
  <c r="AV107" i="14"/>
  <c r="AQ261" i="14"/>
  <c r="AR257" i="14"/>
  <c r="AS197" i="14"/>
  <c r="AT193" i="14"/>
  <c r="AT201" i="14"/>
  <c r="AS205" i="14"/>
  <c r="AS158" i="14"/>
  <c r="AT155" i="14"/>
  <c r="AQ110" i="13"/>
  <c r="AP114" i="13"/>
  <c r="AS174" i="14"/>
  <c r="AT171" i="14"/>
  <c r="AQ334" i="14"/>
  <c r="AR331" i="14"/>
  <c r="AT78" i="13"/>
  <c r="AS82" i="13"/>
  <c r="AT48" i="13"/>
  <c r="AS51" i="13"/>
  <c r="AS313" i="14"/>
  <c r="AR317" i="14"/>
  <c r="AR449" i="14"/>
  <c r="AQ453" i="14"/>
  <c r="AR129" i="14"/>
  <c r="AQ133" i="14"/>
  <c r="AS389" i="14"/>
  <c r="AT385" i="14"/>
  <c r="AR425" i="14"/>
  <c r="AQ429" i="14"/>
  <c r="AS125" i="14"/>
  <c r="AT121" i="14"/>
  <c r="AS137" i="14"/>
  <c r="AR141" i="14"/>
  <c r="AQ150" i="14"/>
  <c r="AR147" i="14"/>
  <c r="AS259" i="14"/>
  <c r="AR262" i="14"/>
  <c r="AQ357" i="14"/>
  <c r="AR353" i="14"/>
  <c r="AS459" i="14"/>
  <c r="AR462" i="14"/>
  <c r="AU465" i="14"/>
  <c r="AT469" i="14"/>
  <c r="AT403" i="14"/>
  <c r="AS406" i="14"/>
  <c r="AR97" i="14"/>
  <c r="AQ101" i="14"/>
  <c r="AR369" i="14"/>
  <c r="AQ373" i="14"/>
  <c r="AS451" i="14"/>
  <c r="AR454" i="14"/>
  <c r="AS470" i="14"/>
  <c r="AT467" i="14"/>
  <c r="AS46" i="13"/>
  <c r="AR50" i="13"/>
  <c r="AS113" i="14"/>
  <c r="AR117" i="14"/>
  <c r="AR437" i="14"/>
  <c r="AS433" i="14"/>
  <c r="AP135" i="13"/>
  <c r="AP139" i="13" s="1"/>
  <c r="AP148" i="13" s="1"/>
  <c r="AS438" i="14"/>
  <c r="AT435" i="14"/>
  <c r="AV118" i="14"/>
  <c r="AW115" i="14"/>
  <c r="AR318" i="14"/>
  <c r="AS315" i="14"/>
  <c r="AR86" i="14"/>
  <c r="AS83" i="14"/>
  <c r="AR405" i="14"/>
  <c r="AS401" i="14"/>
  <c r="AR358" i="14"/>
  <c r="AS355" i="14"/>
  <c r="AS145" i="14"/>
  <c r="AR149" i="14"/>
  <c r="AT14" i="13"/>
  <c r="AS18" i="13"/>
  <c r="AS127" i="13" s="1"/>
  <c r="AS293" i="14"/>
  <c r="AT289" i="14"/>
  <c r="AS123" i="14"/>
  <c r="AR126" i="14"/>
  <c r="AQ421" i="14"/>
  <c r="AR417" i="14"/>
  <c r="AP136" i="13"/>
  <c r="AP140" i="13" s="1"/>
  <c r="AS65" i="14"/>
  <c r="AR69" i="14"/>
  <c r="AS26" i="13"/>
  <c r="AT22" i="13"/>
  <c r="AR93" i="14"/>
  <c r="AS89" i="14"/>
  <c r="AQ278" i="14"/>
  <c r="AR275" i="14"/>
  <c r="AU112" i="13"/>
  <c r="AT115" i="13"/>
  <c r="AS294" i="14"/>
  <c r="AT291" i="14"/>
  <c r="AR285" i="14"/>
  <c r="AS281" i="14"/>
  <c r="AR142" i="14"/>
  <c r="AS139" i="14"/>
  <c r="AQ58" i="13"/>
  <c r="AR54" i="13"/>
  <c r="AR363" i="14"/>
  <c r="AQ366" i="14"/>
  <c r="AT32" i="13"/>
  <c r="AS35" i="13"/>
  <c r="AR104" i="13"/>
  <c r="AQ107" i="13"/>
  <c r="AR273" i="14"/>
  <c r="AQ277" i="14"/>
  <c r="AR422" i="14"/>
  <c r="AS419" i="14"/>
  <c r="AQ245" i="14"/>
  <c r="AR241" i="14"/>
  <c r="AW379" i="14"/>
  <c r="AV382" i="14"/>
  <c r="AR301" i="14"/>
  <c r="AS297" i="14"/>
  <c r="AS253" i="14"/>
  <c r="AT249" i="14"/>
  <c r="AS94" i="14"/>
  <c r="AT91" i="14"/>
  <c r="AR86" i="13"/>
  <c r="AQ90" i="13"/>
  <c r="AR56" i="13"/>
  <c r="AQ59" i="13"/>
  <c r="AQ136" i="13" s="1"/>
  <c r="AT217" i="14"/>
  <c r="AS221" i="14"/>
  <c r="AS81" i="14"/>
  <c r="AR85" i="14"/>
  <c r="AS78" i="14"/>
  <c r="AT75" i="14"/>
  <c r="AS122" i="13"/>
  <c r="AT118" i="13"/>
  <c r="AR265" i="14"/>
  <c r="AQ269" i="14"/>
  <c r="AU457" i="14"/>
  <c r="AT461" i="14"/>
  <c r="AV302" i="14"/>
  <c r="AW299" i="14"/>
  <c r="AS189" i="14"/>
  <c r="AT185" i="14"/>
  <c r="AW169" i="14"/>
  <c r="AV173" i="14"/>
  <c r="AU106" i="13"/>
  <c r="AV102" i="13"/>
  <c r="AS270" i="14"/>
  <c r="AT267" i="14"/>
  <c r="AV361" i="14"/>
  <c r="AU365" i="14"/>
  <c r="AR341" i="14"/>
  <c r="AS337" i="14"/>
  <c r="AP144" i="13"/>
  <c r="AP146" i="13" s="1"/>
  <c r="AQ390" i="14"/>
  <c r="AR387" i="14"/>
  <c r="AQ34" i="13"/>
  <c r="AQ131" i="13" s="1"/>
  <c r="AR30" i="13"/>
  <c r="AS413" i="14"/>
  <c r="AT409" i="14"/>
  <c r="AR445" i="14"/>
  <c r="AS441" i="14"/>
  <c r="AQ350" i="14"/>
  <c r="AR347" i="14"/>
  <c r="AS265" i="14" l="1"/>
  <c r="AR269" i="14"/>
  <c r="AT123" i="14"/>
  <c r="AS126" i="14"/>
  <c r="AX115" i="14"/>
  <c r="AW118" i="14"/>
  <c r="AT137" i="14"/>
  <c r="AS141" i="14"/>
  <c r="AV110" i="14"/>
  <c r="AW107" i="14"/>
  <c r="AS62" i="13"/>
  <c r="AR66" i="13"/>
  <c r="AR131" i="13" s="1"/>
  <c r="AR34" i="13"/>
  <c r="AS30" i="13"/>
  <c r="AU118" i="13"/>
  <c r="AT122" i="13"/>
  <c r="AU289" i="14"/>
  <c r="AT293" i="14"/>
  <c r="AU78" i="13"/>
  <c r="AT82" i="13"/>
  <c r="AT233" i="14"/>
  <c r="AS237" i="14"/>
  <c r="AS109" i="14"/>
  <c r="AT105" i="14"/>
  <c r="AU267" i="14"/>
  <c r="AT270" i="14"/>
  <c r="AR350" i="14"/>
  <c r="AS347" i="14"/>
  <c r="AR390" i="14"/>
  <c r="AS387" i="14"/>
  <c r="AT78" i="14"/>
  <c r="AU75" i="14"/>
  <c r="AS273" i="14"/>
  <c r="AR277" i="14"/>
  <c r="AR90" i="13"/>
  <c r="AS86" i="13"/>
  <c r="AW382" i="14"/>
  <c r="AX379" i="14"/>
  <c r="AT139" i="14"/>
  <c r="AS142" i="14"/>
  <c r="AR278" i="14"/>
  <c r="AS275" i="14"/>
  <c r="AT18" i="13"/>
  <c r="AT127" i="13" s="1"/>
  <c r="AU14" i="13"/>
  <c r="AT83" i="14"/>
  <c r="AS86" i="14"/>
  <c r="AT441" i="14"/>
  <c r="AS445" i="14"/>
  <c r="AV106" i="13"/>
  <c r="AW102" i="13"/>
  <c r="AT94" i="14"/>
  <c r="AU91" i="14"/>
  <c r="AR245" i="14"/>
  <c r="AS241" i="14"/>
  <c r="AR107" i="13"/>
  <c r="AR145" i="13" s="1"/>
  <c r="AS104" i="13"/>
  <c r="AS417" i="14"/>
  <c r="AR421" i="14"/>
  <c r="AS437" i="14"/>
  <c r="AT433" i="14"/>
  <c r="AS147" i="14"/>
  <c r="AR150" i="14"/>
  <c r="AU385" i="14"/>
  <c r="AT389" i="14"/>
  <c r="AT313" i="14"/>
  <c r="AS317" i="14"/>
  <c r="AU153" i="14"/>
  <c r="AT157" i="14"/>
  <c r="AR397" i="14"/>
  <c r="AS393" i="14"/>
  <c r="AS213" i="14"/>
  <c r="AT209" i="14"/>
  <c r="AU64" i="13"/>
  <c r="AT67" i="13"/>
  <c r="AT337" i="14"/>
  <c r="AS341" i="14"/>
  <c r="AV457" i="14"/>
  <c r="AU461" i="14"/>
  <c r="AS85" i="14"/>
  <c r="AT81" i="14"/>
  <c r="AT281" i="14"/>
  <c r="AS285" i="14"/>
  <c r="AT89" i="14"/>
  <c r="AS93" i="14"/>
  <c r="AT145" i="14"/>
  <c r="AS149" i="14"/>
  <c r="AS318" i="14"/>
  <c r="AT315" i="14"/>
  <c r="AT451" i="14"/>
  <c r="AS454" i="14"/>
  <c r="AU469" i="14"/>
  <c r="AV465" i="14"/>
  <c r="AS257" i="14"/>
  <c r="AR261" i="14"/>
  <c r="AT77" i="14"/>
  <c r="AU73" i="14"/>
  <c r="AS286" i="14"/>
  <c r="AT283" i="14"/>
  <c r="AU225" i="14"/>
  <c r="AT229" i="14"/>
  <c r="AU345" i="14"/>
  <c r="AT349" i="14"/>
  <c r="AT377" i="14"/>
  <c r="AS381" i="14"/>
  <c r="AU99" i="14"/>
  <c r="AT102" i="14"/>
  <c r="AU409" i="14"/>
  <c r="AT413" i="14"/>
  <c r="AU249" i="14"/>
  <c r="AT253" i="14"/>
  <c r="AS422" i="14"/>
  <c r="AT419" i="14"/>
  <c r="AU32" i="13"/>
  <c r="AT35" i="13"/>
  <c r="AU48" i="13"/>
  <c r="AT51" i="13"/>
  <c r="AR110" i="13"/>
  <c r="AQ114" i="13"/>
  <c r="AT443" i="14"/>
  <c r="AS446" i="14"/>
  <c r="AQ145" i="13"/>
  <c r="AT26" i="13"/>
  <c r="AU22" i="13"/>
  <c r="AS369" i="14"/>
  <c r="AR373" i="14"/>
  <c r="AU309" i="14"/>
  <c r="AV305" i="14"/>
  <c r="AQ149" i="13"/>
  <c r="AT189" i="14"/>
  <c r="AU185" i="14"/>
  <c r="AS363" i="14"/>
  <c r="AR366" i="14"/>
  <c r="AU121" i="14"/>
  <c r="AT125" i="14"/>
  <c r="AT94" i="13"/>
  <c r="AS98" i="13"/>
  <c r="AS161" i="14"/>
  <c r="AR165" i="14"/>
  <c r="AR59" i="13"/>
  <c r="AS56" i="13"/>
  <c r="AS54" i="13"/>
  <c r="AR58" i="13"/>
  <c r="AT401" i="14"/>
  <c r="AS405" i="14"/>
  <c r="AT438" i="14"/>
  <c r="AU435" i="14"/>
  <c r="AS50" i="13"/>
  <c r="AT46" i="13"/>
  <c r="AS97" i="14"/>
  <c r="AR101" i="14"/>
  <c r="AR453" i="14"/>
  <c r="AS449" i="14"/>
  <c r="AS331" i="14"/>
  <c r="AR334" i="14"/>
  <c r="AT99" i="13"/>
  <c r="AU96" i="13"/>
  <c r="AS70" i="13"/>
  <c r="AR74" i="13"/>
  <c r="AS329" i="14"/>
  <c r="AR333" i="14"/>
  <c r="AX169" i="14"/>
  <c r="AW173" i="14"/>
  <c r="AS358" i="14"/>
  <c r="AT355" i="14"/>
  <c r="AS462" i="14"/>
  <c r="AT459" i="14"/>
  <c r="AU155" i="14"/>
  <c r="AT158" i="14"/>
  <c r="AW361" i="14"/>
  <c r="AV365" i="14"/>
  <c r="AT297" i="14"/>
  <c r="AS301" i="14"/>
  <c r="AW430" i="14"/>
  <c r="AX427" i="14"/>
  <c r="AS123" i="13"/>
  <c r="AT120" i="13"/>
  <c r="AX299" i="14"/>
  <c r="AW302" i="14"/>
  <c r="AQ135" i="13"/>
  <c r="AQ139" i="13" s="1"/>
  <c r="AV112" i="13"/>
  <c r="AU115" i="13"/>
  <c r="AT65" i="14"/>
  <c r="AS69" i="14"/>
  <c r="AT470" i="14"/>
  <c r="AU467" i="14"/>
  <c r="AT205" i="14"/>
  <c r="AU201" i="14"/>
  <c r="AQ144" i="13"/>
  <c r="AV6" i="13"/>
  <c r="AU10" i="13"/>
  <c r="AW342" i="14"/>
  <c r="AX339" i="14"/>
  <c r="AU42" i="13"/>
  <c r="AV38" i="13"/>
  <c r="AT371" i="14"/>
  <c r="AS374" i="14"/>
  <c r="AU217" i="14"/>
  <c r="AT221" i="14"/>
  <c r="AT294" i="14"/>
  <c r="AU291" i="14"/>
  <c r="AT113" i="14"/>
  <c r="AS117" i="14"/>
  <c r="AR133" i="14"/>
  <c r="AS129" i="14"/>
  <c r="AS353" i="14"/>
  <c r="AR357" i="14"/>
  <c r="AS43" i="13"/>
  <c r="AS132" i="13" s="1"/>
  <c r="AT40" i="13"/>
  <c r="AP141" i="13"/>
  <c r="AP150" i="13" s="1"/>
  <c r="AP149" i="13"/>
  <c r="AT406" i="14"/>
  <c r="AU403" i="14"/>
  <c r="AT259" i="14"/>
  <c r="AS262" i="14"/>
  <c r="AS425" i="14"/>
  <c r="AR429" i="14"/>
  <c r="AU171" i="14"/>
  <c r="AT174" i="14"/>
  <c r="AT197" i="14"/>
  <c r="AU193" i="14"/>
  <c r="AT307" i="14"/>
  <c r="AS310" i="14"/>
  <c r="AU166" i="14"/>
  <c r="AV163" i="14"/>
  <c r="AX181" i="14"/>
  <c r="AY177" i="14"/>
  <c r="AU414" i="14"/>
  <c r="AV411" i="14"/>
  <c r="AQ148" i="13" l="1"/>
  <c r="AQ141" i="13"/>
  <c r="AT69" i="14"/>
  <c r="AU65" i="14"/>
  <c r="AT331" i="14"/>
  <c r="AS334" i="14"/>
  <c r="AS366" i="14"/>
  <c r="AT363" i="14"/>
  <c r="AW465" i="14"/>
  <c r="AV469" i="14"/>
  <c r="AV91" i="14"/>
  <c r="AU94" i="14"/>
  <c r="AT262" i="14"/>
  <c r="AU259" i="14"/>
  <c r="AV217" i="14"/>
  <c r="AU221" i="14"/>
  <c r="AT449" i="14"/>
  <c r="AS453" i="14"/>
  <c r="AU189" i="14"/>
  <c r="AV185" i="14"/>
  <c r="AV409" i="14"/>
  <c r="AU413" i="14"/>
  <c r="AU337" i="14"/>
  <c r="AT341" i="14"/>
  <c r="AU123" i="14"/>
  <c r="AT126" i="14"/>
  <c r="AV193" i="14"/>
  <c r="AU197" i="14"/>
  <c r="AU371" i="14"/>
  <c r="AT374" i="14"/>
  <c r="AU205" i="14"/>
  <c r="AV201" i="14"/>
  <c r="AU297" i="14"/>
  <c r="AT301" i="14"/>
  <c r="AZ177" i="14"/>
  <c r="AY181" i="14"/>
  <c r="AV42" i="13"/>
  <c r="AW38" i="13"/>
  <c r="AU174" i="14"/>
  <c r="AV171" i="14"/>
  <c r="AU113" i="14"/>
  <c r="AT117" i="14"/>
  <c r="AU470" i="14"/>
  <c r="AV467" i="14"/>
  <c r="AY299" i="14"/>
  <c r="AX302" i="14"/>
  <c r="AW365" i="14"/>
  <c r="AX361" i="14"/>
  <c r="AY169" i="14"/>
  <c r="AX173" i="14"/>
  <c r="AU99" i="13"/>
  <c r="AV96" i="13"/>
  <c r="AT50" i="13"/>
  <c r="AU46" i="13"/>
  <c r="AS58" i="13"/>
  <c r="AT54" i="13"/>
  <c r="AV121" i="14"/>
  <c r="AU125" i="14"/>
  <c r="AW305" i="14"/>
  <c r="AV309" i="14"/>
  <c r="AT446" i="14"/>
  <c r="AU443" i="14"/>
  <c r="AU377" i="14"/>
  <c r="AT381" i="14"/>
  <c r="AV385" i="14"/>
  <c r="AU389" i="14"/>
  <c r="AU441" i="14"/>
  <c r="AT445" i="14"/>
  <c r="AU139" i="14"/>
  <c r="AT142" i="14"/>
  <c r="AV118" i="13"/>
  <c r="AU122" i="13"/>
  <c r="AU137" i="14"/>
  <c r="AT141" i="14"/>
  <c r="AV166" i="14"/>
  <c r="AW163" i="14"/>
  <c r="AT43" i="13"/>
  <c r="AT132" i="13" s="1"/>
  <c r="AU40" i="13"/>
  <c r="AU294" i="14"/>
  <c r="AV291" i="14"/>
  <c r="AX342" i="14"/>
  <c r="AY339" i="14"/>
  <c r="AT123" i="13"/>
  <c r="AU120" i="13"/>
  <c r="AT56" i="13"/>
  <c r="AS59" i="13"/>
  <c r="AS397" i="14"/>
  <c r="AT393" i="14"/>
  <c r="AT241" i="14"/>
  <c r="AS245" i="14"/>
  <c r="AX382" i="14"/>
  <c r="AY379" i="14"/>
  <c r="AT387" i="14"/>
  <c r="AS390" i="14"/>
  <c r="AT30" i="13"/>
  <c r="AS34" i="13"/>
  <c r="AS131" i="13" s="1"/>
  <c r="AT425" i="14"/>
  <c r="AS429" i="14"/>
  <c r="AS145" i="13"/>
  <c r="AV155" i="14"/>
  <c r="AU158" i="14"/>
  <c r="AV435" i="14"/>
  <c r="AU438" i="14"/>
  <c r="AR136" i="13"/>
  <c r="AR140" i="13" s="1"/>
  <c r="AR114" i="13"/>
  <c r="AS110" i="13"/>
  <c r="AU253" i="14"/>
  <c r="AV249" i="14"/>
  <c r="AV345" i="14"/>
  <c r="AU349" i="14"/>
  <c r="AT257" i="14"/>
  <c r="AS261" i="14"/>
  <c r="AU145" i="14"/>
  <c r="AT149" i="14"/>
  <c r="AW457" i="14"/>
  <c r="AV461" i="14"/>
  <c r="AS150" i="14"/>
  <c r="AT147" i="14"/>
  <c r="AU83" i="14"/>
  <c r="AT86" i="14"/>
  <c r="AU233" i="14"/>
  <c r="AT237" i="14"/>
  <c r="AY115" i="14"/>
  <c r="AX118" i="14"/>
  <c r="AU459" i="14"/>
  <c r="AT462" i="14"/>
  <c r="AU433" i="14"/>
  <c r="AT437" i="14"/>
  <c r="AT310" i="14"/>
  <c r="AU307" i="14"/>
  <c r="AV10" i="13"/>
  <c r="AW6" i="13"/>
  <c r="AV48" i="13"/>
  <c r="AU51" i="13"/>
  <c r="AU89" i="14"/>
  <c r="AT93" i="14"/>
  <c r="AV78" i="13"/>
  <c r="AU82" i="13"/>
  <c r="AV403" i="14"/>
  <c r="AU406" i="14"/>
  <c r="AT129" i="14"/>
  <c r="AS133" i="14"/>
  <c r="AV115" i="13"/>
  <c r="AW112" i="13"/>
  <c r="AU355" i="14"/>
  <c r="AT358" i="14"/>
  <c r="AU401" i="14"/>
  <c r="AT405" i="14"/>
  <c r="AU283" i="14"/>
  <c r="AT286" i="14"/>
  <c r="AX102" i="13"/>
  <c r="AW106" i="13"/>
  <c r="AS278" i="14"/>
  <c r="AT275" i="14"/>
  <c r="AX107" i="14"/>
  <c r="AW110" i="14"/>
  <c r="AY427" i="14"/>
  <c r="AX430" i="14"/>
  <c r="AT369" i="14"/>
  <c r="AS373" i="14"/>
  <c r="AS90" i="13"/>
  <c r="AT86" i="13"/>
  <c r="AT347" i="14"/>
  <c r="AS350" i="14"/>
  <c r="AS165" i="14"/>
  <c r="AT161" i="14"/>
  <c r="AR144" i="13"/>
  <c r="AR146" i="13" s="1"/>
  <c r="AT98" i="13"/>
  <c r="AU94" i="13"/>
  <c r="AQ146" i="13"/>
  <c r="AU35" i="13"/>
  <c r="AV32" i="13"/>
  <c r="AU102" i="14"/>
  <c r="AV99" i="14"/>
  <c r="AU451" i="14"/>
  <c r="AT454" i="14"/>
  <c r="AU281" i="14"/>
  <c r="AT285" i="14"/>
  <c r="AU67" i="13"/>
  <c r="AV64" i="13"/>
  <c r="AU313" i="14"/>
  <c r="AT317" i="14"/>
  <c r="AS421" i="14"/>
  <c r="AT417" i="14"/>
  <c r="AS277" i="14"/>
  <c r="AT273" i="14"/>
  <c r="AV267" i="14"/>
  <c r="AU270" i="14"/>
  <c r="AV289" i="14"/>
  <c r="AU293" i="14"/>
  <c r="AT265" i="14"/>
  <c r="AS269" i="14"/>
  <c r="AU18" i="13"/>
  <c r="AU127" i="13" s="1"/>
  <c r="AV14" i="13"/>
  <c r="AT353" i="14"/>
  <c r="AS357" i="14"/>
  <c r="AT329" i="14"/>
  <c r="AS333" i="14"/>
  <c r="AV22" i="13"/>
  <c r="AU26" i="13"/>
  <c r="AV225" i="14"/>
  <c r="AU229" i="14"/>
  <c r="AV153" i="14"/>
  <c r="AU157" i="14"/>
  <c r="AT62" i="13"/>
  <c r="AS66" i="13"/>
  <c r="AW411" i="14"/>
  <c r="AV414" i="14"/>
  <c r="AT70" i="13"/>
  <c r="AS74" i="13"/>
  <c r="AS101" i="14"/>
  <c r="AT97" i="14"/>
  <c r="AR135" i="13"/>
  <c r="AR139" i="13" s="1"/>
  <c r="AR148" i="13" s="1"/>
  <c r="AU419" i="14"/>
  <c r="AT422" i="14"/>
  <c r="AU77" i="14"/>
  <c r="AV73" i="14"/>
  <c r="AU315" i="14"/>
  <c r="AT318" i="14"/>
  <c r="AT85" i="14"/>
  <c r="AU81" i="14"/>
  <c r="AT213" i="14"/>
  <c r="AU209" i="14"/>
  <c r="AT104" i="13"/>
  <c r="AS107" i="13"/>
  <c r="AU78" i="14"/>
  <c r="AV75" i="14"/>
  <c r="AU105" i="14"/>
  <c r="AT109" i="14"/>
  <c r="AW193" i="14" l="1"/>
  <c r="AV197" i="14"/>
  <c r="AV315" i="14"/>
  <c r="AU318" i="14"/>
  <c r="AV18" i="13"/>
  <c r="AV127" i="13" s="1"/>
  <c r="AW14" i="13"/>
  <c r="AU273" i="14"/>
  <c r="AT277" i="14"/>
  <c r="AU347" i="14"/>
  <c r="AT350" i="14"/>
  <c r="AY107" i="14"/>
  <c r="AX110" i="14"/>
  <c r="AV401" i="14"/>
  <c r="AU405" i="14"/>
  <c r="AW403" i="14"/>
  <c r="AV406" i="14"/>
  <c r="AZ115" i="14"/>
  <c r="AY118" i="14"/>
  <c r="AW461" i="14"/>
  <c r="AX457" i="14"/>
  <c r="AY382" i="14"/>
  <c r="AZ379" i="14"/>
  <c r="AU142" i="14"/>
  <c r="AV139" i="14"/>
  <c r="AT131" i="13"/>
  <c r="AZ299" i="14"/>
  <c r="AY302" i="14"/>
  <c r="AX38" i="13"/>
  <c r="AW42" i="13"/>
  <c r="AU262" i="14"/>
  <c r="AV259" i="14"/>
  <c r="AV77" i="14"/>
  <c r="AW73" i="14"/>
  <c r="AT74" i="13"/>
  <c r="AU70" i="13"/>
  <c r="AV229" i="14"/>
  <c r="AW225" i="14"/>
  <c r="AV281" i="14"/>
  <c r="AU285" i="14"/>
  <c r="AV94" i="13"/>
  <c r="AU98" i="13"/>
  <c r="AU86" i="13"/>
  <c r="AT90" i="13"/>
  <c r="AU275" i="14"/>
  <c r="AT278" i="14"/>
  <c r="AU310" i="14"/>
  <c r="AV307" i="14"/>
  <c r="AS114" i="13"/>
  <c r="AS144" i="13" s="1"/>
  <c r="AS146" i="13" s="1"/>
  <c r="AT110" i="13"/>
  <c r="AU123" i="13"/>
  <c r="AV120" i="13"/>
  <c r="AX163" i="14"/>
  <c r="AW166" i="14"/>
  <c r="AW96" i="13"/>
  <c r="AV99" i="13"/>
  <c r="AV470" i="14"/>
  <c r="AW467" i="14"/>
  <c r="AV371" i="14"/>
  <c r="AU374" i="14"/>
  <c r="AW409" i="14"/>
  <c r="AV413" i="14"/>
  <c r="AU331" i="14"/>
  <c r="AT334" i="14"/>
  <c r="AU104" i="13"/>
  <c r="AT107" i="13"/>
  <c r="AU417" i="14"/>
  <c r="AT421" i="14"/>
  <c r="AV355" i="14"/>
  <c r="AU358" i="14"/>
  <c r="AW78" i="13"/>
  <c r="AV82" i="13"/>
  <c r="AU237" i="14"/>
  <c r="AV233" i="14"/>
  <c r="AU149" i="14"/>
  <c r="AV145" i="14"/>
  <c r="AU445" i="14"/>
  <c r="AV441" i="14"/>
  <c r="AW309" i="14"/>
  <c r="AX305" i="14"/>
  <c r="AW185" i="14"/>
  <c r="AV189" i="14"/>
  <c r="AU69" i="14"/>
  <c r="AV65" i="14"/>
  <c r="AU265" i="14"/>
  <c r="AT269" i="14"/>
  <c r="AR149" i="13"/>
  <c r="AR141" i="13"/>
  <c r="AR150" i="13" s="1"/>
  <c r="AU422" i="14"/>
  <c r="AV419" i="14"/>
  <c r="AU369" i="14"/>
  <c r="AT373" i="14"/>
  <c r="AV89" i="14"/>
  <c r="AU93" i="14"/>
  <c r="AU257" i="14"/>
  <c r="AT261" i="14"/>
  <c r="AY173" i="14"/>
  <c r="AZ169" i="14"/>
  <c r="AV81" i="14"/>
  <c r="AU85" i="14"/>
  <c r="AT66" i="13"/>
  <c r="AU62" i="13"/>
  <c r="AU329" i="14"/>
  <c r="AT333" i="14"/>
  <c r="AW289" i="14"/>
  <c r="AV293" i="14"/>
  <c r="AV313" i="14"/>
  <c r="AU317" i="14"/>
  <c r="AT150" i="14"/>
  <c r="AU147" i="14"/>
  <c r="AW435" i="14"/>
  <c r="AV438" i="14"/>
  <c r="AT34" i="13"/>
  <c r="AU30" i="13"/>
  <c r="AW291" i="14"/>
  <c r="AV294" i="14"/>
  <c r="AU54" i="13"/>
  <c r="AT58" i="13"/>
  <c r="AY361" i="14"/>
  <c r="AX365" i="14"/>
  <c r="AV113" i="14"/>
  <c r="AU117" i="14"/>
  <c r="AV297" i="14"/>
  <c r="AU301" i="14"/>
  <c r="AV123" i="14"/>
  <c r="AU126" i="14"/>
  <c r="AU449" i="14"/>
  <c r="AT453" i="14"/>
  <c r="AW469" i="14"/>
  <c r="AX465" i="14"/>
  <c r="AQ150" i="13"/>
  <c r="AU213" i="14"/>
  <c r="AV209" i="14"/>
  <c r="AX411" i="14"/>
  <c r="AW414" i="14"/>
  <c r="AV451" i="14"/>
  <c r="AU454" i="14"/>
  <c r="AU241" i="14"/>
  <c r="AT245" i="14"/>
  <c r="AV102" i="14"/>
  <c r="AW99" i="14"/>
  <c r="AU86" i="14"/>
  <c r="AV83" i="14"/>
  <c r="AT397" i="14"/>
  <c r="AU393" i="14"/>
  <c r="AW385" i="14"/>
  <c r="AV389" i="14"/>
  <c r="AT101" i="14"/>
  <c r="AU97" i="14"/>
  <c r="AW64" i="13"/>
  <c r="AV67" i="13"/>
  <c r="AV35" i="13"/>
  <c r="AW32" i="13"/>
  <c r="AZ427" i="14"/>
  <c r="AY430" i="14"/>
  <c r="AV283" i="14"/>
  <c r="AU286" i="14"/>
  <c r="AT133" i="14"/>
  <c r="AU129" i="14"/>
  <c r="AW48" i="13"/>
  <c r="AV51" i="13"/>
  <c r="AU462" i="14"/>
  <c r="AV459" i="14"/>
  <c r="AW345" i="14"/>
  <c r="AV349" i="14"/>
  <c r="AS136" i="13"/>
  <c r="AS140" i="13" s="1"/>
  <c r="AV122" i="13"/>
  <c r="AW118" i="13"/>
  <c r="AV377" i="14"/>
  <c r="AU381" i="14"/>
  <c r="AS135" i="13"/>
  <c r="AS139" i="13" s="1"/>
  <c r="AS148" i="13" s="1"/>
  <c r="AW171" i="14"/>
  <c r="AV174" i="14"/>
  <c r="AW201" i="14"/>
  <c r="AV205" i="14"/>
  <c r="AU363" i="14"/>
  <c r="AT366" i="14"/>
  <c r="AV26" i="13"/>
  <c r="AW22" i="13"/>
  <c r="AW115" i="13"/>
  <c r="AX112" i="13"/>
  <c r="AT429" i="14"/>
  <c r="AU425" i="14"/>
  <c r="AY342" i="14"/>
  <c r="AZ339" i="14"/>
  <c r="AZ181" i="14"/>
  <c r="BA177" i="14"/>
  <c r="AW91" i="14"/>
  <c r="AV94" i="14"/>
  <c r="AU161" i="14"/>
  <c r="AT165" i="14"/>
  <c r="AY102" i="13"/>
  <c r="AX106" i="13"/>
  <c r="AV433" i="14"/>
  <c r="AU437" i="14"/>
  <c r="AU141" i="14"/>
  <c r="AV137" i="14"/>
  <c r="AV125" i="14"/>
  <c r="AW121" i="14"/>
  <c r="AV105" i="14"/>
  <c r="AU109" i="14"/>
  <c r="AW75" i="14"/>
  <c r="AV78" i="14"/>
  <c r="AV157" i="14"/>
  <c r="AW153" i="14"/>
  <c r="AU353" i="14"/>
  <c r="AT357" i="14"/>
  <c r="AV270" i="14"/>
  <c r="AW267" i="14"/>
  <c r="AW10" i="13"/>
  <c r="AX6" i="13"/>
  <c r="AW249" i="14"/>
  <c r="AV253" i="14"/>
  <c r="AW155" i="14"/>
  <c r="AV158" i="14"/>
  <c r="AU387" i="14"/>
  <c r="AT390" i="14"/>
  <c r="AT59" i="13"/>
  <c r="AT136" i="13" s="1"/>
  <c r="AT140" i="13" s="1"/>
  <c r="AU56" i="13"/>
  <c r="AV40" i="13"/>
  <c r="AU43" i="13"/>
  <c r="AU132" i="13" s="1"/>
  <c r="AV443" i="14"/>
  <c r="AU446" i="14"/>
  <c r="AV46" i="13"/>
  <c r="AU50" i="13"/>
  <c r="AV337" i="14"/>
  <c r="AU341" i="14"/>
  <c r="AV221" i="14"/>
  <c r="AW217" i="14"/>
  <c r="AU133" i="14" l="1"/>
  <c r="AV129" i="14"/>
  <c r="AU59" i="13"/>
  <c r="AU136" i="13" s="1"/>
  <c r="AU140" i="13" s="1"/>
  <c r="AV56" i="13"/>
  <c r="AX10" i="13"/>
  <c r="AY6" i="13"/>
  <c r="AW337" i="14"/>
  <c r="AV341" i="14"/>
  <c r="AW78" i="14"/>
  <c r="AX75" i="14"/>
  <c r="AW433" i="14"/>
  <c r="AV437" i="14"/>
  <c r="AZ430" i="14"/>
  <c r="BA427" i="14"/>
  <c r="AW389" i="14"/>
  <c r="AX385" i="14"/>
  <c r="AW297" i="14"/>
  <c r="AV301" i="14"/>
  <c r="AW294" i="14"/>
  <c r="AX291" i="14"/>
  <c r="AW313" i="14"/>
  <c r="AV317" i="14"/>
  <c r="AW81" i="14"/>
  <c r="AV85" i="14"/>
  <c r="AV369" i="14"/>
  <c r="AU373" i="14"/>
  <c r="AW145" i="14"/>
  <c r="AV149" i="14"/>
  <c r="AY163" i="14"/>
  <c r="AX166" i="14"/>
  <c r="AV275" i="14"/>
  <c r="AU278" i="14"/>
  <c r="AX42" i="13"/>
  <c r="AY38" i="13"/>
  <c r="AX14" i="13"/>
  <c r="AW18" i="13"/>
  <c r="AW127" i="13" s="1"/>
  <c r="AW270" i="14"/>
  <c r="AX267" i="14"/>
  <c r="BA339" i="14"/>
  <c r="AZ342" i="14"/>
  <c r="AV381" i="14"/>
  <c r="AW377" i="14"/>
  <c r="AX32" i="13"/>
  <c r="AW35" i="13"/>
  <c r="AV393" i="14"/>
  <c r="AU397" i="14"/>
  <c r="AU245" i="14"/>
  <c r="AV241" i="14"/>
  <c r="AX469" i="14"/>
  <c r="AY465" i="14"/>
  <c r="AU34" i="13"/>
  <c r="AV30" i="13"/>
  <c r="BA169" i="14"/>
  <c r="AZ173" i="14"/>
  <c r="AV422" i="14"/>
  <c r="AW419" i="14"/>
  <c r="AV417" i="14"/>
  <c r="AU421" i="14"/>
  <c r="AV374" i="14"/>
  <c r="AW371" i="14"/>
  <c r="AW120" i="13"/>
  <c r="AV123" i="13"/>
  <c r="AU74" i="13"/>
  <c r="AV70" i="13"/>
  <c r="AW401" i="14"/>
  <c r="AV405" i="14"/>
  <c r="AW46" i="13"/>
  <c r="AV50" i="13"/>
  <c r="AU390" i="14"/>
  <c r="AV387" i="14"/>
  <c r="AW105" i="14"/>
  <c r="AV109" i="14"/>
  <c r="AY106" i="13"/>
  <c r="AZ102" i="13"/>
  <c r="AU366" i="14"/>
  <c r="AV363" i="14"/>
  <c r="AW122" i="13"/>
  <c r="AX118" i="13"/>
  <c r="AW51" i="13"/>
  <c r="AX48" i="13"/>
  <c r="AW113" i="14"/>
  <c r="AV117" i="14"/>
  <c r="AX289" i="14"/>
  <c r="AW293" i="14"/>
  <c r="AW189" i="14"/>
  <c r="AX185" i="14"/>
  <c r="AV237" i="14"/>
  <c r="AW233" i="14"/>
  <c r="AV86" i="13"/>
  <c r="AU90" i="13"/>
  <c r="BA299" i="14"/>
  <c r="AZ302" i="14"/>
  <c r="AY457" i="14"/>
  <c r="AX461" i="14"/>
  <c r="AU429" i="14"/>
  <c r="AV425" i="14"/>
  <c r="AV86" i="14"/>
  <c r="AW83" i="14"/>
  <c r="AV104" i="13"/>
  <c r="AU107" i="13"/>
  <c r="AU110" i="13"/>
  <c r="AT114" i="13"/>
  <c r="AT135" i="13" s="1"/>
  <c r="AT139" i="13" s="1"/>
  <c r="AX73" i="14"/>
  <c r="AW77" i="14"/>
  <c r="AY110" i="14"/>
  <c r="AZ107" i="14"/>
  <c r="AW443" i="14"/>
  <c r="AV446" i="14"/>
  <c r="AS141" i="13"/>
  <c r="AS150" i="13" s="1"/>
  <c r="AS149" i="13"/>
  <c r="AY365" i="14"/>
  <c r="AZ361" i="14"/>
  <c r="AV329" i="14"/>
  <c r="AU333" i="14"/>
  <c r="AV257" i="14"/>
  <c r="AU261" i="14"/>
  <c r="AW94" i="13"/>
  <c r="AV98" i="13"/>
  <c r="AV142" i="14"/>
  <c r="AW139" i="14"/>
  <c r="AW157" i="14"/>
  <c r="AX153" i="14"/>
  <c r="AW137" i="14"/>
  <c r="AV141" i="14"/>
  <c r="AY112" i="13"/>
  <c r="AX115" i="13"/>
  <c r="AU101" i="14"/>
  <c r="AV97" i="14"/>
  <c r="AX414" i="14"/>
  <c r="AY411" i="14"/>
  <c r="AV147" i="14"/>
  <c r="AU150" i="14"/>
  <c r="AV62" i="13"/>
  <c r="AU66" i="13"/>
  <c r="AU131" i="13" s="1"/>
  <c r="AW441" i="14"/>
  <c r="AV445" i="14"/>
  <c r="AW82" i="13"/>
  <c r="AX78" i="13"/>
  <c r="AU334" i="14"/>
  <c r="AV331" i="14"/>
  <c r="AW307" i="14"/>
  <c r="AV310" i="14"/>
  <c r="AV262" i="14"/>
  <c r="AW259" i="14"/>
  <c r="BA115" i="14"/>
  <c r="AZ118" i="14"/>
  <c r="AU350" i="14"/>
  <c r="AV347" i="14"/>
  <c r="AV454" i="14"/>
  <c r="AW451" i="14"/>
  <c r="AX309" i="14"/>
  <c r="AY305" i="14"/>
  <c r="AX467" i="14"/>
  <c r="AW470" i="14"/>
  <c r="AW158" i="14"/>
  <c r="AX155" i="14"/>
  <c r="AV353" i="14"/>
  <c r="AU357" i="14"/>
  <c r="AU165" i="14"/>
  <c r="AV161" i="14"/>
  <c r="AX201" i="14"/>
  <c r="AW205" i="14"/>
  <c r="AX64" i="13"/>
  <c r="AW67" i="13"/>
  <c r="AU453" i="14"/>
  <c r="AV449" i="14"/>
  <c r="AW438" i="14"/>
  <c r="AX435" i="14"/>
  <c r="AW315" i="14"/>
  <c r="AV318" i="14"/>
  <c r="AW221" i="14"/>
  <c r="AX217" i="14"/>
  <c r="AW40" i="13"/>
  <c r="AV43" i="13"/>
  <c r="AV132" i="13" s="1"/>
  <c r="AW253" i="14"/>
  <c r="AX249" i="14"/>
  <c r="AW94" i="14"/>
  <c r="AX91" i="14"/>
  <c r="AX171" i="14"/>
  <c r="AW174" i="14"/>
  <c r="AX345" i="14"/>
  <c r="AW349" i="14"/>
  <c r="AV286" i="14"/>
  <c r="AW283" i="14"/>
  <c r="AX99" i="14"/>
  <c r="AW102" i="14"/>
  <c r="AW209" i="14"/>
  <c r="AV213" i="14"/>
  <c r="AW123" i="14"/>
  <c r="AV126" i="14"/>
  <c r="AV54" i="13"/>
  <c r="AU58" i="13"/>
  <c r="AW89" i="14"/>
  <c r="AV93" i="14"/>
  <c r="AU269" i="14"/>
  <c r="AV265" i="14"/>
  <c r="AX96" i="13"/>
  <c r="AW99" i="13"/>
  <c r="AW281" i="14"/>
  <c r="AV285" i="14"/>
  <c r="AX193" i="14"/>
  <c r="AW197" i="14"/>
  <c r="AX121" i="14"/>
  <c r="AW125" i="14"/>
  <c r="BA181" i="14"/>
  <c r="BB177" i="14"/>
  <c r="BB181" i="14" s="1"/>
  <c r="AW26" i="13"/>
  <c r="AX22" i="13"/>
  <c r="AW459" i="14"/>
  <c r="AV462" i="14"/>
  <c r="AW65" i="14"/>
  <c r="AV69" i="14"/>
  <c r="AT145" i="13"/>
  <c r="AV358" i="14"/>
  <c r="AW355" i="14"/>
  <c r="AW413" i="14"/>
  <c r="AX409" i="14"/>
  <c r="AW229" i="14"/>
  <c r="AX225" i="14"/>
  <c r="BA379" i="14"/>
  <c r="AZ382" i="14"/>
  <c r="AW406" i="14"/>
  <c r="AX403" i="14"/>
  <c r="AV273" i="14"/>
  <c r="AU277" i="14"/>
  <c r="AT148" i="13" l="1"/>
  <c r="AT141" i="13"/>
  <c r="AT150" i="13" s="1"/>
  <c r="AX40" i="13"/>
  <c r="AW43" i="13"/>
  <c r="AW132" i="13" s="1"/>
  <c r="BA361" i="14"/>
  <c r="AZ365" i="14"/>
  <c r="AX377" i="14"/>
  <c r="AW381" i="14"/>
  <c r="AX355" i="14"/>
  <c r="AW358" i="14"/>
  <c r="AX281" i="14"/>
  <c r="AW285" i="14"/>
  <c r="AV58" i="13"/>
  <c r="AW54" i="13"/>
  <c r="AX253" i="14"/>
  <c r="AY249" i="14"/>
  <c r="AY435" i="14"/>
  <c r="AX438" i="14"/>
  <c r="AW161" i="14"/>
  <c r="AV165" i="14"/>
  <c r="AY467" i="14"/>
  <c r="AX470" i="14"/>
  <c r="BA118" i="14"/>
  <c r="BB115" i="14"/>
  <c r="BB118" i="14" s="1"/>
  <c r="AY414" i="14"/>
  <c r="AZ411" i="14"/>
  <c r="AY153" i="14"/>
  <c r="AX157" i="14"/>
  <c r="AV261" i="14"/>
  <c r="AW257" i="14"/>
  <c r="AX443" i="14"/>
  <c r="AW446" i="14"/>
  <c r="AW104" i="13"/>
  <c r="AV107" i="13"/>
  <c r="AV145" i="13" s="1"/>
  <c r="BB299" i="14"/>
  <c r="BB302" i="14" s="1"/>
  <c r="BA302" i="14"/>
  <c r="AW123" i="13"/>
  <c r="AX120" i="13"/>
  <c r="BA173" i="14"/>
  <c r="BB169" i="14"/>
  <c r="BB173" i="14" s="1"/>
  <c r="AV397" i="14"/>
  <c r="AW393" i="14"/>
  <c r="BA430" i="14"/>
  <c r="BB427" i="14"/>
  <c r="BB430" i="14" s="1"/>
  <c r="AZ6" i="13"/>
  <c r="AY10" i="13"/>
  <c r="AZ305" i="14"/>
  <c r="AY309" i="14"/>
  <c r="AW262" i="14"/>
  <c r="AX259" i="14"/>
  <c r="BA107" i="14"/>
  <c r="AZ110" i="14"/>
  <c r="AW86" i="14"/>
  <c r="AX83" i="14"/>
  <c r="AT144" i="13"/>
  <c r="AW363" i="14"/>
  <c r="AV366" i="14"/>
  <c r="AV131" i="13"/>
  <c r="AW374" i="14"/>
  <c r="AX371" i="14"/>
  <c r="AW30" i="13"/>
  <c r="AV34" i="13"/>
  <c r="AY166" i="14"/>
  <c r="AZ163" i="14"/>
  <c r="AX313" i="14"/>
  <c r="AW317" i="14"/>
  <c r="BB379" i="14"/>
  <c r="BB382" i="14" s="1"/>
  <c r="BA382" i="14"/>
  <c r="AT146" i="13"/>
  <c r="AY96" i="13"/>
  <c r="AX99" i="13"/>
  <c r="AW126" i="14"/>
  <c r="AX123" i="14"/>
  <c r="AY345" i="14"/>
  <c r="AX349" i="14"/>
  <c r="AW449" i="14"/>
  <c r="AV453" i="14"/>
  <c r="AW445" i="14"/>
  <c r="AX441" i="14"/>
  <c r="AW97" i="14"/>
  <c r="AV101" i="14"/>
  <c r="AW329" i="14"/>
  <c r="AV333" i="14"/>
  <c r="AY289" i="14"/>
  <c r="AX293" i="14"/>
  <c r="AX46" i="13"/>
  <c r="AW50" i="13"/>
  <c r="AY32" i="13"/>
  <c r="AX35" i="13"/>
  <c r="AY291" i="14"/>
  <c r="AX294" i="14"/>
  <c r="AV59" i="13"/>
  <c r="AW56" i="13"/>
  <c r="AV269" i="14"/>
  <c r="AW265" i="14"/>
  <c r="AX451" i="14"/>
  <c r="AW454" i="14"/>
  <c r="AX139" i="14"/>
  <c r="AW142" i="14"/>
  <c r="AW425" i="14"/>
  <c r="AV429" i="14"/>
  <c r="AY469" i="14"/>
  <c r="AZ465" i="14"/>
  <c r="AX145" i="14"/>
  <c r="AW149" i="14"/>
  <c r="AY225" i="14"/>
  <c r="AX229" i="14"/>
  <c r="AX221" i="14"/>
  <c r="AY217" i="14"/>
  <c r="AY73" i="14"/>
  <c r="AX77" i="14"/>
  <c r="AX233" i="14"/>
  <c r="AW237" i="14"/>
  <c r="AY48" i="13"/>
  <c r="AX51" i="13"/>
  <c r="AW241" i="14"/>
  <c r="AV245" i="14"/>
  <c r="AV373" i="14"/>
  <c r="AW369" i="14"/>
  <c r="AX297" i="14"/>
  <c r="AW301" i="14"/>
  <c r="AW353" i="14"/>
  <c r="AV357" i="14"/>
  <c r="AW86" i="13"/>
  <c r="AV90" i="13"/>
  <c r="BA102" i="13"/>
  <c r="AZ106" i="13"/>
  <c r="AX18" i="13"/>
  <c r="AX127" i="13" s="1"/>
  <c r="AY14" i="13"/>
  <c r="AW437" i="14"/>
  <c r="AX433" i="14"/>
  <c r="AX65" i="14"/>
  <c r="AW69" i="14"/>
  <c r="AX174" i="14"/>
  <c r="AY171" i="14"/>
  <c r="AX158" i="14"/>
  <c r="AY155" i="14"/>
  <c r="AW310" i="14"/>
  <c r="AX307" i="14"/>
  <c r="AU145" i="13"/>
  <c r="AW405" i="14"/>
  <c r="AX401" i="14"/>
  <c r="AZ38" i="13"/>
  <c r="AY42" i="13"/>
  <c r="AX78" i="14"/>
  <c r="AY75" i="14"/>
  <c r="AY64" i="13"/>
  <c r="AX67" i="13"/>
  <c r="AV334" i="14"/>
  <c r="AW331" i="14"/>
  <c r="AZ112" i="13"/>
  <c r="AY115" i="13"/>
  <c r="AX419" i="14"/>
  <c r="AW422" i="14"/>
  <c r="AW273" i="14"/>
  <c r="AV277" i="14"/>
  <c r="AY409" i="14"/>
  <c r="AX413" i="14"/>
  <c r="AX459" i="14"/>
  <c r="AW462" i="14"/>
  <c r="AX197" i="14"/>
  <c r="AY193" i="14"/>
  <c r="AW93" i="14"/>
  <c r="AX89" i="14"/>
  <c r="AY99" i="14"/>
  <c r="AX102" i="14"/>
  <c r="AY91" i="14"/>
  <c r="AX94" i="14"/>
  <c r="AV150" i="14"/>
  <c r="AW147" i="14"/>
  <c r="AX94" i="13"/>
  <c r="AW98" i="13"/>
  <c r="AU114" i="13"/>
  <c r="AU144" i="13" s="1"/>
  <c r="AV110" i="13"/>
  <c r="AZ457" i="14"/>
  <c r="AY461" i="14"/>
  <c r="AX105" i="14"/>
  <c r="AW109" i="14"/>
  <c r="BB339" i="14"/>
  <c r="BB342" i="14" s="1"/>
  <c r="BA342" i="14"/>
  <c r="AX389" i="14"/>
  <c r="AY385" i="14"/>
  <c r="AY121" i="14"/>
  <c r="AX125" i="14"/>
  <c r="AX209" i="14"/>
  <c r="AW213" i="14"/>
  <c r="AV66" i="13"/>
  <c r="AW62" i="13"/>
  <c r="AW117" i="14"/>
  <c r="AX113" i="14"/>
  <c r="AW417" i="14"/>
  <c r="AV421" i="14"/>
  <c r="AV133" i="14"/>
  <c r="AW129" i="14"/>
  <c r="AW347" i="14"/>
  <c r="AV350" i="14"/>
  <c r="AV74" i="13"/>
  <c r="AW70" i="13"/>
  <c r="AX406" i="14"/>
  <c r="AY403" i="14"/>
  <c r="AY22" i="13"/>
  <c r="AX26" i="13"/>
  <c r="AX283" i="14"/>
  <c r="AW286" i="14"/>
  <c r="AW318" i="14"/>
  <c r="AX315" i="14"/>
  <c r="AY201" i="14"/>
  <c r="AX205" i="14"/>
  <c r="AY78" i="13"/>
  <c r="AX82" i="13"/>
  <c r="AX137" i="14"/>
  <c r="AW141" i="14"/>
  <c r="AY185" i="14"/>
  <c r="AX189" i="14"/>
  <c r="AY118" i="13"/>
  <c r="AX122" i="13"/>
  <c r="AW387" i="14"/>
  <c r="AV390" i="14"/>
  <c r="AX270" i="14"/>
  <c r="AY267" i="14"/>
  <c r="AW275" i="14"/>
  <c r="AV278" i="14"/>
  <c r="AX81" i="14"/>
  <c r="AW85" i="14"/>
  <c r="AW341" i="14"/>
  <c r="AX337" i="14"/>
  <c r="AT149" i="13"/>
  <c r="AY94" i="14" l="1"/>
  <c r="AZ91" i="14"/>
  <c r="BB102" i="13"/>
  <c r="BB106" i="13" s="1"/>
  <c r="BA106" i="13"/>
  <c r="AX97" i="14"/>
  <c r="AW101" i="14"/>
  <c r="AW107" i="13"/>
  <c r="AX104" i="13"/>
  <c r="AY355" i="14"/>
  <c r="AX358" i="14"/>
  <c r="AY337" i="14"/>
  <c r="AX341" i="14"/>
  <c r="AY102" i="14"/>
  <c r="AZ99" i="14"/>
  <c r="AX85" i="14"/>
  <c r="AY81" i="14"/>
  <c r="AZ22" i="13"/>
  <c r="AY26" i="13"/>
  <c r="AX213" i="14"/>
  <c r="AY209" i="14"/>
  <c r="AX147" i="14"/>
  <c r="AW150" i="14"/>
  <c r="AY197" i="14"/>
  <c r="AZ193" i="14"/>
  <c r="AZ75" i="14"/>
  <c r="AY78" i="14"/>
  <c r="AX353" i="14"/>
  <c r="AW357" i="14"/>
  <c r="AX425" i="14"/>
  <c r="AW429" i="14"/>
  <c r="AV136" i="13"/>
  <c r="AV140" i="13" s="1"/>
  <c r="AZ289" i="14"/>
  <c r="AY293" i="14"/>
  <c r="AX449" i="14"/>
  <c r="AW453" i="14"/>
  <c r="AX30" i="13"/>
  <c r="AW34" i="13"/>
  <c r="AZ10" i="13"/>
  <c r="BA6" i="13"/>
  <c r="AY470" i="14"/>
  <c r="AZ467" i="14"/>
  <c r="AV135" i="13"/>
  <c r="AV139" i="13" s="1"/>
  <c r="AV148" i="13" s="1"/>
  <c r="BB361" i="14"/>
  <c r="BB365" i="14" s="1"/>
  <c r="BA365" i="14"/>
  <c r="AZ118" i="13"/>
  <c r="AY122" i="13"/>
  <c r="AY205" i="14"/>
  <c r="AZ201" i="14"/>
  <c r="AY406" i="14"/>
  <c r="AZ403" i="14"/>
  <c r="AX109" i="14"/>
  <c r="AY105" i="14"/>
  <c r="AY419" i="14"/>
  <c r="AX422" i="14"/>
  <c r="AZ155" i="14"/>
  <c r="AY158" i="14"/>
  <c r="AY18" i="13"/>
  <c r="AY127" i="13" s="1"/>
  <c r="AZ14" i="13"/>
  <c r="AY51" i="13"/>
  <c r="AZ48" i="13"/>
  <c r="AX374" i="14"/>
  <c r="AY371" i="14"/>
  <c r="AX275" i="14"/>
  <c r="AW278" i="14"/>
  <c r="AY315" i="14"/>
  <c r="AX318" i="14"/>
  <c r="AX417" i="14"/>
  <c r="AW421" i="14"/>
  <c r="AZ121" i="14"/>
  <c r="AY125" i="14"/>
  <c r="AY297" i="14"/>
  <c r="AX301" i="14"/>
  <c r="AZ225" i="14"/>
  <c r="AY229" i="14"/>
  <c r="AX142" i="14"/>
  <c r="AY139" i="14"/>
  <c r="AZ291" i="14"/>
  <c r="AY294" i="14"/>
  <c r="AW333" i="14"/>
  <c r="AX329" i="14"/>
  <c r="BB107" i="14"/>
  <c r="BB110" i="14" s="1"/>
  <c r="BA110" i="14"/>
  <c r="AY157" i="14"/>
  <c r="AZ153" i="14"/>
  <c r="AX161" i="14"/>
  <c r="AW165" i="14"/>
  <c r="AX285" i="14"/>
  <c r="AY281" i="14"/>
  <c r="AY40" i="13"/>
  <c r="AX43" i="13"/>
  <c r="AX132" i="13" s="1"/>
  <c r="AZ185" i="14"/>
  <c r="AY189" i="14"/>
  <c r="AZ385" i="14"/>
  <c r="AY389" i="14"/>
  <c r="AX462" i="14"/>
  <c r="AY459" i="14"/>
  <c r="AZ171" i="14"/>
  <c r="AY174" i="14"/>
  <c r="AZ345" i="14"/>
  <c r="AY349" i="14"/>
  <c r="AY259" i="14"/>
  <c r="AX262" i="14"/>
  <c r="AX331" i="14"/>
  <c r="AW334" i="14"/>
  <c r="AX454" i="14"/>
  <c r="AY451" i="14"/>
  <c r="AX317" i="14"/>
  <c r="AY313" i="14"/>
  <c r="AX141" i="14"/>
  <c r="AY137" i="14"/>
  <c r="AZ409" i="14"/>
  <c r="AY413" i="14"/>
  <c r="AY77" i="14"/>
  <c r="AZ73" i="14"/>
  <c r="AZ469" i="14"/>
  <c r="BA465" i="14"/>
  <c r="AW269" i="14"/>
  <c r="AX265" i="14"/>
  <c r="AX445" i="14"/>
  <c r="AY441" i="14"/>
  <c r="BA163" i="14"/>
  <c r="AZ166" i="14"/>
  <c r="AX363" i="14"/>
  <c r="AW366" i="14"/>
  <c r="AZ249" i="14"/>
  <c r="AY253" i="14"/>
  <c r="AZ267" i="14"/>
  <c r="AY270" i="14"/>
  <c r="AX70" i="13"/>
  <c r="AW74" i="13"/>
  <c r="BA457" i="14"/>
  <c r="AZ461" i="14"/>
  <c r="AZ42" i="13"/>
  <c r="BA38" i="13"/>
  <c r="AW373" i="14"/>
  <c r="AX369" i="14"/>
  <c r="AW397" i="14"/>
  <c r="AX393" i="14"/>
  <c r="AW110" i="13"/>
  <c r="AV114" i="13"/>
  <c r="AY35" i="13"/>
  <c r="AZ32" i="13"/>
  <c r="AY283" i="14"/>
  <c r="AX286" i="14"/>
  <c r="AU135" i="13"/>
  <c r="AU139" i="13" s="1"/>
  <c r="AX347" i="14"/>
  <c r="AW350" i="14"/>
  <c r="AY89" i="14"/>
  <c r="AX93" i="14"/>
  <c r="AU146" i="13"/>
  <c r="AX69" i="14"/>
  <c r="AY65" i="14"/>
  <c r="AX86" i="13"/>
  <c r="AW90" i="13"/>
  <c r="AX50" i="13"/>
  <c r="AY46" i="13"/>
  <c r="BA305" i="14"/>
  <c r="AZ309" i="14"/>
  <c r="AX446" i="14"/>
  <c r="AY443" i="14"/>
  <c r="AY377" i="14"/>
  <c r="AX381" i="14"/>
  <c r="AU149" i="13"/>
  <c r="AX117" i="14"/>
  <c r="AY113" i="14"/>
  <c r="BA112" i="13"/>
  <c r="AZ115" i="13"/>
  <c r="AX237" i="14"/>
  <c r="AY233" i="14"/>
  <c r="AZ414" i="14"/>
  <c r="BA411" i="14"/>
  <c r="AV144" i="13"/>
  <c r="AV146" i="13" s="1"/>
  <c r="AY401" i="14"/>
  <c r="AX405" i="14"/>
  <c r="AX149" i="14"/>
  <c r="AY145" i="14"/>
  <c r="AY123" i="14"/>
  <c r="AX126" i="14"/>
  <c r="AY438" i="14"/>
  <c r="AZ435" i="14"/>
  <c r="AW66" i="13"/>
  <c r="AW131" i="13" s="1"/>
  <c r="AX62" i="13"/>
  <c r="AX387" i="14"/>
  <c r="AW390" i="14"/>
  <c r="AY82" i="13"/>
  <c r="AZ78" i="13"/>
  <c r="AX129" i="14"/>
  <c r="AW133" i="14"/>
  <c r="AX98" i="13"/>
  <c r="AY94" i="13"/>
  <c r="AW277" i="14"/>
  <c r="AX273" i="14"/>
  <c r="AZ64" i="13"/>
  <c r="AY67" i="13"/>
  <c r="AY307" i="14"/>
  <c r="AX310" i="14"/>
  <c r="AX437" i="14"/>
  <c r="AY433" i="14"/>
  <c r="AX241" i="14"/>
  <c r="AW245" i="14"/>
  <c r="AY221" i="14"/>
  <c r="AZ217" i="14"/>
  <c r="AX56" i="13"/>
  <c r="AW59" i="13"/>
  <c r="AW136" i="13" s="1"/>
  <c r="AW140" i="13" s="1"/>
  <c r="AY99" i="13"/>
  <c r="AZ96" i="13"/>
  <c r="AY83" i="14"/>
  <c r="AX86" i="14"/>
  <c r="AX123" i="13"/>
  <c r="AY120" i="13"/>
  <c r="AX257" i="14"/>
  <c r="AW261" i="14"/>
  <c r="AX54" i="13"/>
  <c r="AW58" i="13"/>
  <c r="AZ315" i="14" l="1"/>
  <c r="AY318" i="14"/>
  <c r="AY353" i="14"/>
  <c r="AX357" i="14"/>
  <c r="BA435" i="14"/>
  <c r="AZ438" i="14"/>
  <c r="BB305" i="14"/>
  <c r="BB309" i="14" s="1"/>
  <c r="BA309" i="14"/>
  <c r="AY265" i="14"/>
  <c r="AX269" i="14"/>
  <c r="AZ470" i="14"/>
  <c r="BA467" i="14"/>
  <c r="AX261" i="14"/>
  <c r="AY257" i="14"/>
  <c r="AY310" i="14"/>
  <c r="AZ307" i="14"/>
  <c r="BB411" i="14"/>
  <c r="BB414" i="14" s="1"/>
  <c r="BA414" i="14"/>
  <c r="AZ67" i="13"/>
  <c r="BA64" i="13"/>
  <c r="AY126" i="14"/>
  <c r="AZ123" i="14"/>
  <c r="AX350" i="14"/>
  <c r="AY347" i="14"/>
  <c r="AY393" i="14"/>
  <c r="AX397" i="14"/>
  <c r="AW144" i="13"/>
  <c r="BA345" i="14"/>
  <c r="AZ349" i="14"/>
  <c r="AZ189" i="14"/>
  <c r="BA185" i="14"/>
  <c r="AZ125" i="14"/>
  <c r="BA121" i="14"/>
  <c r="AZ371" i="14"/>
  <c r="AY374" i="14"/>
  <c r="BA10" i="13"/>
  <c r="BB6" i="13"/>
  <c r="BB10" i="13" s="1"/>
  <c r="AV141" i="13"/>
  <c r="AV150" i="13" s="1"/>
  <c r="AV149" i="13"/>
  <c r="AX277" i="14"/>
  <c r="AY273" i="14"/>
  <c r="AY149" i="14"/>
  <c r="AZ145" i="14"/>
  <c r="AZ233" i="14"/>
  <c r="AY237" i="14"/>
  <c r="AY381" i="14"/>
  <c r="AZ377" i="14"/>
  <c r="AY86" i="13"/>
  <c r="AX90" i="13"/>
  <c r="AU148" i="13"/>
  <c r="AU141" i="13"/>
  <c r="AU150" i="13" s="1"/>
  <c r="AY70" i="13"/>
  <c r="AX74" i="13"/>
  <c r="BB163" i="14"/>
  <c r="BB166" i="14" s="1"/>
  <c r="BA166" i="14"/>
  <c r="BA73" i="14"/>
  <c r="AZ77" i="14"/>
  <c r="AZ451" i="14"/>
  <c r="AY454" i="14"/>
  <c r="AY422" i="14"/>
  <c r="AZ419" i="14"/>
  <c r="AZ122" i="13"/>
  <c r="BA118" i="13"/>
  <c r="BA99" i="14"/>
  <c r="AZ102" i="14"/>
  <c r="AY86" i="14"/>
  <c r="AZ83" i="14"/>
  <c r="AY241" i="14"/>
  <c r="AX245" i="14"/>
  <c r="AX390" i="14"/>
  <c r="AY387" i="14"/>
  <c r="AY446" i="14"/>
  <c r="AZ443" i="14"/>
  <c r="AY69" i="14"/>
  <c r="AZ65" i="14"/>
  <c r="AY369" i="14"/>
  <c r="AX373" i="14"/>
  <c r="AY445" i="14"/>
  <c r="AZ441" i="14"/>
  <c r="BA171" i="14"/>
  <c r="AZ174" i="14"/>
  <c r="AY43" i="13"/>
  <c r="AY132" i="13" s="1"/>
  <c r="AZ40" i="13"/>
  <c r="BA225" i="14"/>
  <c r="AZ229" i="14"/>
  <c r="AY417" i="14"/>
  <c r="AX421" i="14"/>
  <c r="AZ51" i="13"/>
  <c r="BA48" i="13"/>
  <c r="AY109" i="14"/>
  <c r="AZ105" i="14"/>
  <c r="AY425" i="14"/>
  <c r="AX429" i="14"/>
  <c r="AX150" i="14"/>
  <c r="AY147" i="14"/>
  <c r="AX101" i="14"/>
  <c r="AY97" i="14"/>
  <c r="BA96" i="13"/>
  <c r="AZ99" i="13"/>
  <c r="AZ433" i="14"/>
  <c r="AY437" i="14"/>
  <c r="AX66" i="13"/>
  <c r="AY62" i="13"/>
  <c r="AY286" i="14"/>
  <c r="AZ283" i="14"/>
  <c r="BA267" i="14"/>
  <c r="AZ270" i="14"/>
  <c r="AY285" i="14"/>
  <c r="AZ281" i="14"/>
  <c r="AY405" i="14"/>
  <c r="AZ401" i="14"/>
  <c r="BB38" i="13"/>
  <c r="BB42" i="13" s="1"/>
  <c r="BA42" i="13"/>
  <c r="BA409" i="14"/>
  <c r="AZ413" i="14"/>
  <c r="AX334" i="14"/>
  <c r="AY331" i="14"/>
  <c r="AZ297" i="14"/>
  <c r="AY301" i="14"/>
  <c r="BA14" i="13"/>
  <c r="AZ18" i="13"/>
  <c r="AZ127" i="13" s="1"/>
  <c r="BA403" i="14"/>
  <c r="AZ406" i="14"/>
  <c r="AY141" i="14"/>
  <c r="AZ137" i="14"/>
  <c r="AY129" i="14"/>
  <c r="AX133" i="14"/>
  <c r="AY93" i="14"/>
  <c r="AZ89" i="14"/>
  <c r="AZ259" i="14"/>
  <c r="AY262" i="14"/>
  <c r="BA385" i="14"/>
  <c r="AZ389" i="14"/>
  <c r="AY161" i="14"/>
  <c r="AX165" i="14"/>
  <c r="AZ294" i="14"/>
  <c r="BA291" i="14"/>
  <c r="AX278" i="14"/>
  <c r="AY275" i="14"/>
  <c r="BA201" i="14"/>
  <c r="AZ205" i="14"/>
  <c r="BA75" i="14"/>
  <c r="AZ78" i="14"/>
  <c r="AZ26" i="13"/>
  <c r="BA22" i="13"/>
  <c r="AY358" i="14"/>
  <c r="AZ355" i="14"/>
  <c r="AZ94" i="13"/>
  <c r="AY98" i="13"/>
  <c r="AZ459" i="14"/>
  <c r="AY462" i="14"/>
  <c r="AX333" i="14"/>
  <c r="AY329" i="14"/>
  <c r="AX34" i="13"/>
  <c r="AY30" i="13"/>
  <c r="AZ209" i="14"/>
  <c r="AY213" i="14"/>
  <c r="AX58" i="13"/>
  <c r="AY54" i="13"/>
  <c r="BB112" i="13"/>
  <c r="BB115" i="13" s="1"/>
  <c r="BA115" i="13"/>
  <c r="BA32" i="13"/>
  <c r="AZ35" i="13"/>
  <c r="AY341" i="14"/>
  <c r="AZ337" i="14"/>
  <c r="AY117" i="14"/>
  <c r="AZ113" i="14"/>
  <c r="BA249" i="14"/>
  <c r="AZ253" i="14"/>
  <c r="AY449" i="14"/>
  <c r="AX453" i="14"/>
  <c r="BA91" i="14"/>
  <c r="AZ94" i="14"/>
  <c r="AY56" i="13"/>
  <c r="AX59" i="13"/>
  <c r="AX136" i="13" s="1"/>
  <c r="AX140" i="13" s="1"/>
  <c r="AZ46" i="13"/>
  <c r="AY50" i="13"/>
  <c r="AZ120" i="13"/>
  <c r="AY123" i="13"/>
  <c r="BA217" i="14"/>
  <c r="AZ221" i="14"/>
  <c r="AZ82" i="13"/>
  <c r="BA78" i="13"/>
  <c r="AX131" i="13"/>
  <c r="AW114" i="13"/>
  <c r="AW135" i="13" s="1"/>
  <c r="AW139" i="13" s="1"/>
  <c r="AX110" i="13"/>
  <c r="BA461" i="14"/>
  <c r="BB457" i="14"/>
  <c r="BB461" i="14" s="1"/>
  <c r="AY363" i="14"/>
  <c r="AX366" i="14"/>
  <c r="BB465" i="14"/>
  <c r="BB469" i="14" s="1"/>
  <c r="BA469" i="14"/>
  <c r="AY317" i="14"/>
  <c r="AZ313" i="14"/>
  <c r="AZ157" i="14"/>
  <c r="BA153" i="14"/>
  <c r="AZ139" i="14"/>
  <c r="AY142" i="14"/>
  <c r="BA155" i="14"/>
  <c r="AZ158" i="14"/>
  <c r="AW145" i="13"/>
  <c r="AW149" i="13" s="1"/>
  <c r="AZ293" i="14"/>
  <c r="BA289" i="14"/>
  <c r="BA193" i="14"/>
  <c r="AZ197" i="14"/>
  <c r="AZ81" i="14"/>
  <c r="AY85" i="14"/>
  <c r="AY104" i="13"/>
  <c r="AX107" i="13"/>
  <c r="AW148" i="13" l="1"/>
  <c r="AW141" i="13"/>
  <c r="AX149" i="13"/>
  <c r="AY107" i="13"/>
  <c r="AZ104" i="13"/>
  <c r="BA259" i="14"/>
  <c r="AZ262" i="14"/>
  <c r="BA406" i="14"/>
  <c r="BB403" i="14"/>
  <c r="BB406" i="14" s="1"/>
  <c r="BA270" i="14"/>
  <c r="BB267" i="14"/>
  <c r="BB270" i="14" s="1"/>
  <c r="BA145" i="14"/>
  <c r="AZ149" i="14"/>
  <c r="BB467" i="14"/>
  <c r="BB470" i="14" s="1"/>
  <c r="BA470" i="14"/>
  <c r="AY58" i="13"/>
  <c r="AZ54" i="13"/>
  <c r="BA26" i="13"/>
  <c r="BB22" i="13"/>
  <c r="BB26" i="13" s="1"/>
  <c r="BA89" i="14"/>
  <c r="AZ93" i="14"/>
  <c r="AZ286" i="14"/>
  <c r="BA283" i="14"/>
  <c r="AZ446" i="14"/>
  <c r="BA443" i="14"/>
  <c r="AY59" i="13"/>
  <c r="AZ56" i="13"/>
  <c r="AZ273" i="14"/>
  <c r="AY277" i="14"/>
  <c r="BA125" i="14"/>
  <c r="BB121" i="14"/>
  <c r="BB125" i="14" s="1"/>
  <c r="AZ393" i="14"/>
  <c r="AY397" i="14"/>
  <c r="AZ363" i="14"/>
  <c r="AY366" i="14"/>
  <c r="BA337" i="14"/>
  <c r="AZ341" i="14"/>
  <c r="AZ405" i="14"/>
  <c r="BA401" i="14"/>
  <c r="AZ62" i="13"/>
  <c r="AY66" i="13"/>
  <c r="AY131" i="13" s="1"/>
  <c r="AZ147" i="14"/>
  <c r="AY150" i="14"/>
  <c r="AY390" i="14"/>
  <c r="AZ387" i="14"/>
  <c r="BB118" i="13"/>
  <c r="BB122" i="13" s="1"/>
  <c r="BA122" i="13"/>
  <c r="BB73" i="14"/>
  <c r="BB77" i="14" s="1"/>
  <c r="BA77" i="14"/>
  <c r="AZ86" i="13"/>
  <c r="AY90" i="13"/>
  <c r="AY350" i="14"/>
  <c r="AZ347" i="14"/>
  <c r="AZ265" i="14"/>
  <c r="AY269" i="14"/>
  <c r="BB193" i="14"/>
  <c r="BB197" i="14" s="1"/>
  <c r="BA197" i="14"/>
  <c r="BB153" i="14"/>
  <c r="BB157" i="14" s="1"/>
  <c r="BA157" i="14"/>
  <c r="BB217" i="14"/>
  <c r="BB221" i="14" s="1"/>
  <c r="BA221" i="14"/>
  <c r="BB91" i="14"/>
  <c r="BB94" i="14" s="1"/>
  <c r="BA94" i="14"/>
  <c r="BA209" i="14"/>
  <c r="AZ213" i="14"/>
  <c r="BA78" i="14"/>
  <c r="BB75" i="14"/>
  <c r="BB78" i="14" s="1"/>
  <c r="AY165" i="14"/>
  <c r="AZ161" i="14"/>
  <c r="AY133" i="14"/>
  <c r="AZ129" i="14"/>
  <c r="BA297" i="14"/>
  <c r="AZ301" i="14"/>
  <c r="AY421" i="14"/>
  <c r="AZ417" i="14"/>
  <c r="AZ381" i="14"/>
  <c r="BA377" i="14"/>
  <c r="BB185" i="14"/>
  <c r="BB189" i="14" s="1"/>
  <c r="BA189" i="14"/>
  <c r="AZ310" i="14"/>
  <c r="BA307" i="14"/>
  <c r="AZ318" i="14"/>
  <c r="BA315" i="14"/>
  <c r="BA293" i="14"/>
  <c r="BB289" i="14"/>
  <c r="BB293" i="14" s="1"/>
  <c r="AY145" i="13"/>
  <c r="AY34" i="13"/>
  <c r="AZ30" i="13"/>
  <c r="AZ98" i="13"/>
  <c r="BA94" i="13"/>
  <c r="BA137" i="14"/>
  <c r="AZ141" i="14"/>
  <c r="AY334" i="14"/>
  <c r="AZ331" i="14"/>
  <c r="BA281" i="14"/>
  <c r="AZ285" i="14"/>
  <c r="AZ422" i="14"/>
  <c r="BA419" i="14"/>
  <c r="BA123" i="14"/>
  <c r="AZ126" i="14"/>
  <c r="BA253" i="14"/>
  <c r="BB249" i="14"/>
  <c r="BB253" i="14" s="1"/>
  <c r="BA413" i="14"/>
  <c r="BB409" i="14"/>
  <c r="BB413" i="14" s="1"/>
  <c r="BB96" i="13"/>
  <c r="BB99" i="13" s="1"/>
  <c r="BA99" i="13"/>
  <c r="BA113" i="14"/>
  <c r="AZ117" i="14"/>
  <c r="BB48" i="13"/>
  <c r="BB51" i="13" s="1"/>
  <c r="BA51" i="13"/>
  <c r="AX145" i="13"/>
  <c r="BA81" i="14"/>
  <c r="AZ85" i="14"/>
  <c r="BA459" i="14"/>
  <c r="AZ462" i="14"/>
  <c r="BB171" i="14"/>
  <c r="BB174" i="14" s="1"/>
  <c r="BA174" i="14"/>
  <c r="AZ445" i="14"/>
  <c r="BA441" i="14"/>
  <c r="AZ317" i="14"/>
  <c r="BA313" i="14"/>
  <c r="AY110" i="13"/>
  <c r="AX114" i="13"/>
  <c r="AX135" i="13" s="1"/>
  <c r="AX139" i="13" s="1"/>
  <c r="AZ123" i="13"/>
  <c r="BA120" i="13"/>
  <c r="AY453" i="14"/>
  <c r="AZ449" i="14"/>
  <c r="BB32" i="13"/>
  <c r="BB35" i="13" s="1"/>
  <c r="BA35" i="13"/>
  <c r="BB201" i="14"/>
  <c r="BB205" i="14" s="1"/>
  <c r="BA205" i="14"/>
  <c r="BB385" i="14"/>
  <c r="BB389" i="14" s="1"/>
  <c r="BA389" i="14"/>
  <c r="AZ437" i="14"/>
  <c r="BA433" i="14"/>
  <c r="AZ425" i="14"/>
  <c r="AY429" i="14"/>
  <c r="BB225" i="14"/>
  <c r="BB229" i="14" s="1"/>
  <c r="BA229" i="14"/>
  <c r="AZ369" i="14"/>
  <c r="AY373" i="14"/>
  <c r="AY245" i="14"/>
  <c r="AZ241" i="14"/>
  <c r="AY261" i="14"/>
  <c r="AZ257" i="14"/>
  <c r="BA46" i="13"/>
  <c r="AZ50" i="13"/>
  <c r="BA438" i="14"/>
  <c r="BB435" i="14"/>
  <c r="BB438" i="14" s="1"/>
  <c r="BA158" i="14"/>
  <c r="BB155" i="14"/>
  <c r="BB158" i="14" s="1"/>
  <c r="BB78" i="13"/>
  <c r="BB82" i="13" s="1"/>
  <c r="BA82" i="13"/>
  <c r="BA294" i="14"/>
  <c r="BB291" i="14"/>
  <c r="BB294" i="14" s="1"/>
  <c r="AY101" i="14"/>
  <c r="AZ97" i="14"/>
  <c r="BA451" i="14"/>
  <c r="AZ454" i="14"/>
  <c r="BA371" i="14"/>
  <c r="AZ374" i="14"/>
  <c r="BB14" i="13"/>
  <c r="BB18" i="13" s="1"/>
  <c r="BB127" i="13" s="1"/>
  <c r="BA18" i="13"/>
  <c r="BA127" i="13" s="1"/>
  <c r="BA102" i="14"/>
  <c r="BB99" i="14"/>
  <c r="BB102" i="14" s="1"/>
  <c r="AY357" i="14"/>
  <c r="AZ353" i="14"/>
  <c r="BA139" i="14"/>
  <c r="AZ142" i="14"/>
  <c r="AW146" i="13"/>
  <c r="AY333" i="14"/>
  <c r="AZ329" i="14"/>
  <c r="AZ358" i="14"/>
  <c r="BA355" i="14"/>
  <c r="AY278" i="14"/>
  <c r="AZ275" i="14"/>
  <c r="BA105" i="14"/>
  <c r="AZ109" i="14"/>
  <c r="BA40" i="13"/>
  <c r="AZ43" i="13"/>
  <c r="AZ132" i="13" s="1"/>
  <c r="AZ69" i="14"/>
  <c r="BA65" i="14"/>
  <c r="AZ86" i="14"/>
  <c r="BA83" i="14"/>
  <c r="AZ70" i="13"/>
  <c r="AY74" i="13"/>
  <c r="AZ237" i="14"/>
  <c r="BA233" i="14"/>
  <c r="BA349" i="14"/>
  <c r="BB345" i="14"/>
  <c r="BB349" i="14" s="1"/>
  <c r="BA67" i="13"/>
  <c r="BB64" i="13"/>
  <c r="BB67" i="13" s="1"/>
  <c r="AX141" i="13" l="1"/>
  <c r="BB139" i="14"/>
  <c r="BB142" i="14" s="1"/>
  <c r="BA142" i="14"/>
  <c r="BA161" i="14"/>
  <c r="AZ165" i="14"/>
  <c r="BA353" i="14"/>
  <c r="AZ357" i="14"/>
  <c r="BB337" i="14"/>
  <c r="BB341" i="14" s="1"/>
  <c r="BA341" i="14"/>
  <c r="BA273" i="14"/>
  <c r="AZ277" i="14"/>
  <c r="AZ107" i="13"/>
  <c r="BA104" i="13"/>
  <c r="BB40" i="13"/>
  <c r="BB43" i="13" s="1"/>
  <c r="BB132" i="13" s="1"/>
  <c r="BA43" i="13"/>
  <c r="BA132" i="13" s="1"/>
  <c r="BA454" i="14"/>
  <c r="BB451" i="14"/>
  <c r="BB454" i="14" s="1"/>
  <c r="BB313" i="14"/>
  <c r="BB317" i="14" s="1"/>
  <c r="BA317" i="14"/>
  <c r="BA422" i="14"/>
  <c r="BB419" i="14"/>
  <c r="BB422" i="14" s="1"/>
  <c r="AZ90" i="13"/>
  <c r="BA86" i="13"/>
  <c r="BA147" i="14"/>
  <c r="AZ150" i="14"/>
  <c r="AZ59" i="13"/>
  <c r="AZ136" i="13" s="1"/>
  <c r="AZ140" i="13" s="1"/>
  <c r="BA56" i="13"/>
  <c r="BA97" i="14"/>
  <c r="AZ101" i="14"/>
  <c r="AZ429" i="14"/>
  <c r="BA425" i="14"/>
  <c r="BB307" i="14"/>
  <c r="BB310" i="14" s="1"/>
  <c r="BA310" i="14"/>
  <c r="AZ74" i="13"/>
  <c r="BA70" i="13"/>
  <c r="AZ453" i="14"/>
  <c r="BA449" i="14"/>
  <c r="AZ34" i="13"/>
  <c r="BA30" i="13"/>
  <c r="BA301" i="14"/>
  <c r="BB297" i="14"/>
  <c r="BB301" i="14" s="1"/>
  <c r="BB209" i="14"/>
  <c r="BB213" i="14" s="1"/>
  <c r="BA213" i="14"/>
  <c r="BA62" i="13"/>
  <c r="AZ66" i="13"/>
  <c r="AZ397" i="14"/>
  <c r="BA393" i="14"/>
  <c r="BB443" i="14"/>
  <c r="BB446" i="14" s="1"/>
  <c r="BA446" i="14"/>
  <c r="BA54" i="13"/>
  <c r="AZ58" i="13"/>
  <c r="BB65" i="14"/>
  <c r="BB69" i="14" s="1"/>
  <c r="BA69" i="14"/>
  <c r="AZ131" i="13"/>
  <c r="BB377" i="14"/>
  <c r="BB381" i="14" s="1"/>
  <c r="BA381" i="14"/>
  <c r="AZ350" i="14"/>
  <c r="BA347" i="14"/>
  <c r="BB259" i="14"/>
  <c r="BB262" i="14" s="1"/>
  <c r="BA262" i="14"/>
  <c r="BA374" i="14"/>
  <c r="BB371" i="14"/>
  <c r="BB374" i="14" s="1"/>
  <c r="BA117" i="14"/>
  <c r="BB113" i="14"/>
  <c r="BB117" i="14" s="1"/>
  <c r="BB233" i="14"/>
  <c r="BB237" i="14" s="1"/>
  <c r="BA237" i="14"/>
  <c r="AZ333" i="14"/>
  <c r="BA329" i="14"/>
  <c r="BA257" i="14"/>
  <c r="AZ261" i="14"/>
  <c r="AZ110" i="13"/>
  <c r="AY114" i="13"/>
  <c r="AY135" i="13" s="1"/>
  <c r="AY139" i="13" s="1"/>
  <c r="BA462" i="14"/>
  <c r="BB459" i="14"/>
  <c r="BB462" i="14" s="1"/>
  <c r="BB123" i="14"/>
  <c r="BB126" i="14" s="1"/>
  <c r="BA126" i="14"/>
  <c r="BB137" i="14"/>
  <c r="BB141" i="14" s="1"/>
  <c r="BA141" i="14"/>
  <c r="BA318" i="14"/>
  <c r="BB315" i="14"/>
  <c r="BB318" i="14" s="1"/>
  <c r="BA417" i="14"/>
  <c r="AZ421" i="14"/>
  <c r="BB89" i="14"/>
  <c r="BB93" i="14" s="1"/>
  <c r="BA93" i="14"/>
  <c r="BB145" i="14"/>
  <c r="BB149" i="14" s="1"/>
  <c r="BA149" i="14"/>
  <c r="BA98" i="13"/>
  <c r="BB94" i="13"/>
  <c r="BB98" i="13" s="1"/>
  <c r="BA363" i="14"/>
  <c r="AZ366" i="14"/>
  <c r="AX144" i="13"/>
  <c r="AX146" i="13" s="1"/>
  <c r="BA85" i="14"/>
  <c r="BB81" i="14"/>
  <c r="BB85" i="14" s="1"/>
  <c r="AY136" i="13"/>
  <c r="AY140" i="13" s="1"/>
  <c r="BA109" i="14"/>
  <c r="BB105" i="14"/>
  <c r="BB109" i="14" s="1"/>
  <c r="AZ245" i="14"/>
  <c r="BA241" i="14"/>
  <c r="BA437" i="14"/>
  <c r="BB433" i="14"/>
  <c r="BB437" i="14" s="1"/>
  <c r="BB441" i="14"/>
  <c r="BB445" i="14" s="1"/>
  <c r="BA445" i="14"/>
  <c r="BB83" i="14"/>
  <c r="BB86" i="14" s="1"/>
  <c r="BA86" i="14"/>
  <c r="AZ278" i="14"/>
  <c r="BA275" i="14"/>
  <c r="BB281" i="14"/>
  <c r="BB285" i="14" s="1"/>
  <c r="BA285" i="14"/>
  <c r="AZ133" i="14"/>
  <c r="BA129" i="14"/>
  <c r="BB401" i="14"/>
  <c r="BB405" i="14" s="1"/>
  <c r="BA405" i="14"/>
  <c r="AW150" i="13"/>
  <c r="BA358" i="14"/>
  <c r="BB355" i="14"/>
  <c r="BB358" i="14" s="1"/>
  <c r="BA369" i="14"/>
  <c r="AZ373" i="14"/>
  <c r="AZ390" i="14"/>
  <c r="BA387" i="14"/>
  <c r="BB46" i="13"/>
  <c r="BB50" i="13" s="1"/>
  <c r="BA50" i="13"/>
  <c r="BA123" i="13"/>
  <c r="BB120" i="13"/>
  <c r="BB123" i="13" s="1"/>
  <c r="AZ334" i="14"/>
  <c r="BA331" i="14"/>
  <c r="BA265" i="14"/>
  <c r="AZ269" i="14"/>
  <c r="BA286" i="14"/>
  <c r="BB283" i="14"/>
  <c r="BB286" i="14" s="1"/>
  <c r="BB70" i="13" l="1"/>
  <c r="BB74" i="13" s="1"/>
  <c r="BA74" i="13"/>
  <c r="BB331" i="14"/>
  <c r="BB334" i="14" s="1"/>
  <c r="BA334" i="14"/>
  <c r="BB129" i="14"/>
  <c r="BB133" i="14" s="1"/>
  <c r="BA133" i="14"/>
  <c r="AZ114" i="13"/>
  <c r="AZ144" i="13" s="1"/>
  <c r="BA110" i="13"/>
  <c r="BB273" i="14"/>
  <c r="BB277" i="14" s="1"/>
  <c r="BA277" i="14"/>
  <c r="BB329" i="14"/>
  <c r="BB333" i="14" s="1"/>
  <c r="BA333" i="14"/>
  <c r="BB425" i="14"/>
  <c r="BB429" i="14" s="1"/>
  <c r="BA429" i="14"/>
  <c r="BB86" i="13"/>
  <c r="BB90" i="13" s="1"/>
  <c r="BA90" i="13"/>
  <c r="AX148" i="13"/>
  <c r="BA131" i="13"/>
  <c r="BB275" i="14"/>
  <c r="BB278" i="14" s="1"/>
  <c r="BA278" i="14"/>
  <c r="BB241" i="14"/>
  <c r="BB245" i="14" s="1"/>
  <c r="BA245" i="14"/>
  <c r="AY144" i="13"/>
  <c r="AY146" i="13" s="1"/>
  <c r="BB353" i="14"/>
  <c r="BB357" i="14" s="1"/>
  <c r="BA357" i="14"/>
  <c r="BA66" i="13"/>
  <c r="BB62" i="13"/>
  <c r="BB66" i="13" s="1"/>
  <c r="BB449" i="14"/>
  <c r="BB453" i="14" s="1"/>
  <c r="BA453" i="14"/>
  <c r="BB104" i="13"/>
  <c r="BB107" i="13" s="1"/>
  <c r="BA107" i="13"/>
  <c r="BA145" i="13" s="1"/>
  <c r="BB265" i="14"/>
  <c r="BB269" i="14" s="1"/>
  <c r="BA269" i="14"/>
  <c r="BB387" i="14"/>
  <c r="BB390" i="14" s="1"/>
  <c r="BA390" i="14"/>
  <c r="BA366" i="14"/>
  <c r="BB363" i="14"/>
  <c r="BB366" i="14" s="1"/>
  <c r="BB417" i="14"/>
  <c r="BB421" i="14" s="1"/>
  <c r="BA421" i="14"/>
  <c r="BB347" i="14"/>
  <c r="BB350" i="14" s="1"/>
  <c r="BA350" i="14"/>
  <c r="AZ135" i="13"/>
  <c r="AZ139" i="13" s="1"/>
  <c r="BA101" i="14"/>
  <c r="BB97" i="14"/>
  <c r="BB101" i="14" s="1"/>
  <c r="BB161" i="14"/>
  <c r="BB165" i="14" s="1"/>
  <c r="BA165" i="14"/>
  <c r="BB54" i="13"/>
  <c r="BB58" i="13" s="1"/>
  <c r="BA58" i="13"/>
  <c r="AY141" i="13"/>
  <c r="AY149" i="13"/>
  <c r="BA373" i="14"/>
  <c r="BB369" i="14"/>
  <c r="BB373" i="14" s="1"/>
  <c r="BB145" i="13"/>
  <c r="BB257" i="14"/>
  <c r="BB261" i="14" s="1"/>
  <c r="BA261" i="14"/>
  <c r="AZ145" i="13"/>
  <c r="AZ149" i="13" s="1"/>
  <c r="BA397" i="14"/>
  <c r="BB393" i="14"/>
  <c r="BB397" i="14" s="1"/>
  <c r="BB30" i="13"/>
  <c r="BB34" i="13" s="1"/>
  <c r="BB131" i="13" s="1"/>
  <c r="BA34" i="13"/>
  <c r="BA150" i="14"/>
  <c r="BB147" i="14"/>
  <c r="BB150" i="14" s="1"/>
  <c r="AX150" i="13"/>
  <c r="BB56" i="13"/>
  <c r="BB59" i="13" s="1"/>
  <c r="BA59" i="13"/>
  <c r="AZ148" i="13" l="1"/>
  <c r="AZ141" i="13"/>
  <c r="BB144" i="13"/>
  <c r="BB146" i="13" s="1"/>
  <c r="BB110" i="13"/>
  <c r="BB114" i="13" s="1"/>
  <c r="BB135" i="13" s="1"/>
  <c r="BB139" i="13" s="1"/>
  <c r="BB148" i="13" s="1"/>
  <c r="BA114" i="13"/>
  <c r="BA135" i="13" s="1"/>
  <c r="BA139" i="13" s="1"/>
  <c r="BA136" i="13"/>
  <c r="BA140" i="13" s="1"/>
  <c r="BB136" i="13"/>
  <c r="BB140" i="13" s="1"/>
  <c r="AZ146" i="13"/>
  <c r="AY150" i="13"/>
  <c r="AY148" i="13"/>
  <c r="BB141" i="13" l="1"/>
  <c r="BB150" i="13" s="1"/>
  <c r="BB149" i="13"/>
  <c r="BA149" i="13"/>
  <c r="BA141" i="13"/>
  <c r="BA144" i="13"/>
  <c r="BA146" i="13" s="1"/>
  <c r="AZ150" i="13"/>
  <c r="BA150" i="13" l="1"/>
  <c r="BA148" i="13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<sst xmlns="http://schemas.openxmlformats.org/spreadsheetml/2006/main" count="1324" uniqueCount="210">
  <si>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</si>
  <si>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</si>
  <si>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</si>
  <si>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</si>
  <si>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</si>
  <si>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</si>
  <si>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</si>
  <si>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</si>
  <si>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</si>
  <si>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</si>
  <si>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</si>
  <si>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</si>
  <si>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</si>
  <si>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</si>
  <si>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</si>
  <si>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</si>
  <si>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</si>
  <si>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</si>
  <si>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</si>
  <si>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</si>
  <si>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</si>
  <si>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</si>
  <si>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</si>
  <si>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</si>
  <si>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</si>
  <si>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</si>
  <si>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</si>
  <si>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</si>
  <si>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</si>
  <si>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</si>
  <si>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</si>
  <si>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</si>
  <si>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</si>
  <si>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</si>
  <si>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</si>
  <si>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</si>
  <si>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</si>
  <si>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</si>
  <si>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</si>
  <si>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</si>
  <si>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</si>
  <si>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</si>
  <si>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</si>
  <si>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</si>
  <si>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</si>
  <si>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</si>
  <si>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</si>
  <si>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</si>
  <si>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</si>
  <si>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</si>
  <si>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</si>
  <si>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</si>
  <si>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</si>
  <si>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</si>
  <si>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</si>
  <si>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</si>
  <si>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</si>
  <si>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</si>
  <si>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</si>
  <si>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</si>
  <si>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</si>
  <si>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</si>
  <si>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</si>
  <si>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</si>
  <si>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</si>
  <si>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</si>
  <si>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</si>
  <si>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</si>
  <si>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</si>
  <si>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</si>
  <si>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</si>
  <si>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</si>
  <si>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</si>
  <si>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</si>
  <si>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</si>
  <si>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</si>
  <si>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</si>
  <si>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</si>
  <si>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</si>
  <si>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</si>
  <si>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</si>
  <si>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</si>
  <si>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</si>
  <si>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</si>
  <si>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</si>
  <si>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</si>
  <si>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</si>
  <si>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</si>
  <si>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</si>
  <si>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</si>
  <si>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</si>
  <si>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</si>
  <si>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</si>
  <si>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</si>
  <si>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</si>
  <si>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</si>
  <si>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</si>
  <si>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</si>
  <si>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</si>
  <si>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</si>
  <si>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</si>
  <si>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</si>
  <si>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</si>
  <si>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</si>
  <si>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</si>
  <si>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</si>
  <si>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</si>
  <si>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</si>
  <si>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</si>
  <si>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</si>
  <si>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</si>
  <si>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</si>
  <si>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</si>
  <si>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</si>
  <si>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</si>
  <si>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</si>
  <si>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</si>
  <si>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</si>
  <si>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</si>
  <si>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</si>
  <si>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</si>
  <si>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</si>
  <si>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</si>
  <si>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</si>
  <si>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</si>
  <si>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</si>
  <si>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</si>
  <si>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</si>
  <si>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</si>
  <si>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</si>
  <si>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</si>
  <si>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</si>
  <si>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</si>
  <si>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</si>
  <si>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</si>
  <si>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</si>
  <si>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</si>
  <si>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</si>
  <si>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</si>
  <si>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</si>
  <si>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</si>
  <si>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</si>
  <si>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</si>
  <si>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</si>
  <si>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</si>
  <si>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</si>
  <si>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</si>
  <si>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</si>
  <si>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</si>
  <si>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</si>
  <si>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</si>
  <si>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</si>
  <si>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</si>
  <si>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</si>
  <si>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</si>
  <si>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</si>
  <si>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</si>
  <si>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</si>
  <si>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</si>
  <si>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</si>
  <si>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</si>
  <si>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</si>
  <si>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</si>
  <si>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</si>
  <si>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</si>
  <si>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</si>
  <si>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</si>
  <si>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</si>
  <si>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</si>
  <si>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</si>
  <si>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</si>
  <si>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</si>
  <si>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</si>
  <si>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</si>
  <si>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</si>
  <si>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</si>
  <si>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</si>
  <si>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</si>
  <si>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</si>
  <si>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</si>
  <si>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</si>
  <si>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</si>
  <si>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</si>
  <si>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</si>
  <si>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</si>
  <si>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</si>
  <si>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</si>
  <si>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</si>
  <si>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</si>
  <si>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</si>
  <si>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</si>
  <si>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</si>
  <si>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</si>
  <si>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</si>
  <si>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</si>
  <si>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</si>
  <si>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</si>
  <si>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</si>
  <si>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Columbia / Longview</t>
  </si>
  <si>
    <t>Northwestern Corp.</t>
  </si>
  <si>
    <t xml:space="preserve">Negotiations ongoing with 3 to 4 interested parties.  </t>
  </si>
  <si>
    <t>Arcos</t>
  </si>
  <si>
    <t>PGE</t>
  </si>
  <si>
    <t>$9MM Paid</t>
  </si>
  <si>
    <t>EEL/EA</t>
  </si>
  <si>
    <t>TOTAL EEL/EA</t>
  </si>
  <si>
    <t>Proceeding to litigation with Westhinghouse.</t>
  </si>
  <si>
    <t>Submitted PPA to NY controller;  structuring desk issues (formerly LIPA)</t>
  </si>
  <si>
    <t>Submitted PPA to NY controller;  structuring desk issues</t>
  </si>
  <si>
    <t>Final Payment of $1.6MM has not been made as of 7/27/01.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</si>
</sst>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2" formatCode="&quot;$&quot;#,##0.0_);[Red]\(&quot;$&quot;#,##0.0\)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72" fontId="5" fillId="2" borderId="0" xfId="4" applyNumberFormat="1" applyFont="1" applyFill="1"/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6.9871183800602296E-2"/>
          <c:w val="0.91363166014018149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Details'!$D$127:$BB$127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 formatCode="&quot;$&quot;#,##0_);[Red]\(&quot;$&quot;#,##0\)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Details'!$D$128:$BB$128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 formatCode="&quot;$&quot;#,##0_);[Red]\(&quot;$&quot;#,##0\)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Details'!$D$131:$BB$131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>
                  <c:v>90.803500000000014</c:v>
                </c:pt>
                <c:pt idx="32">
                  <c:v>106.2312</c:v>
                </c:pt>
                <c:pt idx="33" formatCode="&quot;$&quot;#,##0.0_);[Red]\(&quot;$&quot;#,##0.0\)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Details'!$D$132:$BB$132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>
                  <c:v>147.32</c:v>
                </c:pt>
                <c:pt idx="32">
                  <c:v>148.10400000000001</c:v>
                </c:pt>
                <c:pt idx="33" formatCode="#,##0.0_);[Red]\(#,##0.0\)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6.5427</c:v>
                </c:pt>
                <c:pt idx="17">
                  <c:v>10.904500000000001</c:v>
                </c:pt>
                <c:pt idx="18">
                  <c:v>10.904500000000001</c:v>
                </c:pt>
                <c:pt idx="19">
                  <c:v>58.404499999999999</c:v>
                </c:pt>
                <c:pt idx="20">
                  <c:v>89.972200000000015</c:v>
                </c:pt>
                <c:pt idx="21">
                  <c:v>89.972200000000015</c:v>
                </c:pt>
                <c:pt idx="22">
                  <c:v>89.972200000000015</c:v>
                </c:pt>
                <c:pt idx="23">
                  <c:v>147.52970000000002</c:v>
                </c:pt>
                <c:pt idx="24">
                  <c:v>160.04220000000001</c:v>
                </c:pt>
                <c:pt idx="25">
                  <c:v>172.55470000000003</c:v>
                </c:pt>
                <c:pt idx="26">
                  <c:v>185.06719999999999</c:v>
                </c:pt>
                <c:pt idx="27">
                  <c:v>206.30330000000001</c:v>
                </c:pt>
                <c:pt idx="28">
                  <c:v>218.81580000000002</c:v>
                </c:pt>
                <c:pt idx="29">
                  <c:v>228.82580000000007</c:v>
                </c:pt>
                <c:pt idx="30">
                  <c:v>245.05690000000004</c:v>
                </c:pt>
                <c:pt idx="31">
                  <c:v>252.56440000000006</c:v>
                </c:pt>
                <c:pt idx="32">
                  <c:v>268.79550000000006</c:v>
                </c:pt>
                <c:pt idx="33" formatCode="&quot;$&quot;#,##0.0_);[Red]\(&quot;$&quot;#,##0.0\)">
                  <c:v>273.80050000000006</c:v>
                </c:pt>
                <c:pt idx="34">
                  <c:v>278.80550000000005</c:v>
                </c:pt>
                <c:pt idx="35">
                  <c:v>283.81050000000005</c:v>
                </c:pt>
                <c:pt idx="36">
                  <c:v>288.8155000000001</c:v>
                </c:pt>
                <c:pt idx="37">
                  <c:v>303.83050000000009</c:v>
                </c:pt>
                <c:pt idx="38">
                  <c:v>321.34800000000007</c:v>
                </c:pt>
                <c:pt idx="39">
                  <c:v>336.36300000000017</c:v>
                </c:pt>
                <c:pt idx="40">
                  <c:v>338.86550000000011</c:v>
                </c:pt>
                <c:pt idx="41">
                  <c:v>341.36800000000017</c:v>
                </c:pt>
                <c:pt idx="42">
                  <c:v>341.36800000000017</c:v>
                </c:pt>
                <c:pt idx="43">
                  <c:v>341.36800000000017</c:v>
                </c:pt>
                <c:pt idx="44">
                  <c:v>341.36800000000017</c:v>
                </c:pt>
                <c:pt idx="45">
                  <c:v>341.36800000000017</c:v>
                </c:pt>
                <c:pt idx="46">
                  <c:v>341.36800000000017</c:v>
                </c:pt>
                <c:pt idx="47">
                  <c:v>341.36800000000017</c:v>
                </c:pt>
                <c:pt idx="48">
                  <c:v>341.36800000000017</c:v>
                </c:pt>
                <c:pt idx="49">
                  <c:v>341.36800000000017</c:v>
                </c:pt>
                <c:pt idx="50">
                  <c:v>341.36800000000017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>
                  <c:v>246.273</c:v>
                </c:pt>
                <c:pt idx="32">
                  <c:v>254.28100000000006</c:v>
                </c:pt>
                <c:pt idx="33" formatCode="#,##0.0_);[Red]\(#,##0.0\)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33.915500000000002</c:v>
                </c:pt>
                <c:pt idx="17">
                  <c:v>43.251750000000001</c:v>
                </c:pt>
                <c:pt idx="18">
                  <c:v>43.864400000000003</c:v>
                </c:pt>
                <c:pt idx="19">
                  <c:v>93.364320225</c:v>
                </c:pt>
                <c:pt idx="20">
                  <c:v>134.52660000000003</c:v>
                </c:pt>
                <c:pt idx="21">
                  <c:v>143.33233750000002</c:v>
                </c:pt>
                <c:pt idx="22">
                  <c:v>145.99257500000002</c:v>
                </c:pt>
                <c:pt idx="23">
                  <c:v>205.08067500000004</c:v>
                </c:pt>
                <c:pt idx="24">
                  <c:v>219.12377500000002</c:v>
                </c:pt>
                <c:pt idx="25">
                  <c:v>233.16687500000003</c:v>
                </c:pt>
                <c:pt idx="26">
                  <c:v>248.35792499999999</c:v>
                </c:pt>
                <c:pt idx="27">
                  <c:v>287.09825000000001</c:v>
                </c:pt>
                <c:pt idx="28">
                  <c:v>309.96872500000006</c:v>
                </c:pt>
                <c:pt idx="29">
                  <c:v>328.47182500000008</c:v>
                </c:pt>
                <c:pt idx="30">
                  <c:v>357.28107500000004</c:v>
                </c:pt>
                <c:pt idx="31">
                  <c:v>372.83195000000006</c:v>
                </c:pt>
                <c:pt idx="32">
                  <c:v>405.63870000000009</c:v>
                </c:pt>
                <c:pt idx="33">
                  <c:v>412.58500000000004</c:v>
                </c:pt>
                <c:pt idx="34">
                  <c:v>419.5313000000001</c:v>
                </c:pt>
                <c:pt idx="35">
                  <c:v>426.28627500000005</c:v>
                </c:pt>
                <c:pt idx="36">
                  <c:v>432.8499250000001</c:v>
                </c:pt>
                <c:pt idx="37">
                  <c:v>449.04092500000007</c:v>
                </c:pt>
                <c:pt idx="38">
                  <c:v>475.10522500000008</c:v>
                </c:pt>
                <c:pt idx="39">
                  <c:v>498.66702500000019</c:v>
                </c:pt>
                <c:pt idx="40">
                  <c:v>506.94667500000014</c:v>
                </c:pt>
                <c:pt idx="41">
                  <c:v>519.34460000000013</c:v>
                </c:pt>
                <c:pt idx="42">
                  <c:v>528.28340000000014</c:v>
                </c:pt>
                <c:pt idx="43">
                  <c:v>537.22220000000016</c:v>
                </c:pt>
                <c:pt idx="44">
                  <c:v>546.16100000000017</c:v>
                </c:pt>
                <c:pt idx="45">
                  <c:v>547.72900000000016</c:v>
                </c:pt>
                <c:pt idx="46">
                  <c:v>549.29700000000014</c:v>
                </c:pt>
                <c:pt idx="47">
                  <c:v>550.86500000000012</c:v>
                </c:pt>
                <c:pt idx="48">
                  <c:v>558.70500000000015</c:v>
                </c:pt>
                <c:pt idx="49">
                  <c:v>560.66500000000019</c:v>
                </c:pt>
                <c:pt idx="50">
                  <c:v>560.66500000000019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04656"/>
        <c:axId val="94105216"/>
      </c:lineChart>
      <c:dateAx>
        <c:axId val="94104656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4105216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94105216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4104656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5957326968822002E-2"/>
          <c:y val="1.5284321456381752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51</xdr:row>
      <xdr:rowOff>76200</xdr:rowOff>
    </xdr:from>
    <xdr:to>
      <xdr:col>4</xdr:col>
      <xdr:colOff>180975</xdr:colOff>
      <xdr:row>51</xdr:row>
      <xdr:rowOff>76200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419350" y="95345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1657350</xdr:colOff>
      <xdr:row>49</xdr:row>
      <xdr:rowOff>114300</xdr:rowOff>
    </xdr:from>
    <xdr:to>
      <xdr:col>3</xdr:col>
      <xdr:colOff>2085975</xdr:colOff>
      <xdr:row>50</xdr:row>
      <xdr:rowOff>114300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409825" y="924877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$434MM</a:t>
          </a:r>
        </a:p>
      </xdr:txBody>
    </xdr:sp>
    <xdr:clientData/>
  </xdr:twoCellAnchor>
  <xdr:twoCellAnchor>
    <xdr:from>
      <xdr:col>3</xdr:col>
      <xdr:colOff>1447800</xdr:colOff>
      <xdr:row>47</xdr:row>
      <xdr:rowOff>152400</xdr:rowOff>
    </xdr:from>
    <xdr:to>
      <xdr:col>3</xdr:col>
      <xdr:colOff>1971675</xdr:colOff>
      <xdr:row>51</xdr:row>
      <xdr:rowOff>28575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172075" y="8963025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44</xdr:row>
      <xdr:rowOff>114300</xdr:rowOff>
    </xdr:from>
    <xdr:to>
      <xdr:col>4</xdr:col>
      <xdr:colOff>200025</xdr:colOff>
      <xdr:row>48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362325" y="843915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$21MM</a:t>
          </a:r>
        </a:p>
      </xdr:txBody>
    </xdr:sp>
    <xdr:clientData/>
  </xdr:twoCellAnchor>
  <xdr:twoCellAnchor>
    <xdr:from>
      <xdr:col>1</xdr:col>
      <xdr:colOff>1638300</xdr:colOff>
      <xdr:row>51</xdr:row>
      <xdr:rowOff>66675</xdr:rowOff>
    </xdr:from>
    <xdr:to>
      <xdr:col>3</xdr:col>
      <xdr:colOff>2066925</xdr:colOff>
      <xdr:row>52</xdr:row>
      <xdr:rowOff>66675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390775" y="95250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$413MM</a:t>
          </a:r>
        </a:p>
      </xdr:txBody>
    </xdr:sp>
    <xdr:clientData/>
  </xdr:twoCellAnchor>
  <xdr:twoCellAnchor>
    <xdr:from>
      <xdr:col>1</xdr:col>
      <xdr:colOff>1666875</xdr:colOff>
      <xdr:row>50</xdr:row>
      <xdr:rowOff>95250</xdr:rowOff>
    </xdr:from>
    <xdr:to>
      <xdr:col>4</xdr:col>
      <xdr:colOff>180975</xdr:colOff>
      <xdr:row>50</xdr:row>
      <xdr:rowOff>95250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419350" y="939165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1971675</xdr:colOff>
      <xdr:row>50</xdr:row>
      <xdr:rowOff>114300</xdr:rowOff>
    </xdr:from>
    <xdr:to>
      <xdr:col>3</xdr:col>
      <xdr:colOff>2114550</xdr:colOff>
      <xdr:row>51</xdr:row>
      <xdr:rowOff>95250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695950" y="9410700"/>
          <a:ext cx="142875" cy="142875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0.63302</cdr:x>
      <cdr:y>0.37992</cdr:y>
    </cdr:from>
    <cdr:to>
      <cdr:x>0.63302</cdr:x>
      <cdr:y>0.91916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569289" y="1664195"/>
          <a:ext cx="0" cy="2357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0.54161</cdr:x>
      <cdr:y>0.30656</cdr:y>
    </cdr:from>
    <cdr:to>
      <cdr:x>0.72244</cdr:x>
      <cdr:y>0.36452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21191" y="1343440"/>
          <a:ext cx="1875640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July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13" sqref="A13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68.5" style="3" bestFit="1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94</v>
      </c>
      <c r="B2" s="1"/>
      <c r="C2" s="2"/>
    </row>
    <row r="3" spans="1:158" ht="14.25" customHeight="1" x14ac:dyDescent="0.2">
      <c r="A3" s="285">
        <v>37099</v>
      </c>
      <c r="B3" s="285"/>
      <c r="C3" s="285"/>
      <c r="D3" s="285"/>
      <c r="J3" s="148" t="s">
        <v>105</v>
      </c>
      <c r="K3" s="147">
        <v>37103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131</v>
      </c>
      <c r="V5" s="151" t="s">
        <v>113</v>
      </c>
      <c r="W5" s="5" t="s">
        <v>30</v>
      </c>
      <c r="X5" s="5" t="s">
        <v>178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59" customFormat="1" ht="56.1" customHeight="1" x14ac:dyDescent="0.2">
      <c r="A6" s="35">
        <v>1</v>
      </c>
      <c r="B6" s="254" t="s">
        <v>9</v>
      </c>
      <c r="C6" s="254">
        <v>3</v>
      </c>
      <c r="D6" s="255" t="s">
        <v>4</v>
      </c>
      <c r="E6" s="254" t="s">
        <v>86</v>
      </c>
      <c r="F6" s="255"/>
      <c r="G6" s="254" t="s">
        <v>18</v>
      </c>
      <c r="H6" s="255">
        <v>83</v>
      </c>
      <c r="I6" s="256">
        <v>11900</v>
      </c>
      <c r="J6" s="255" t="s">
        <v>32</v>
      </c>
      <c r="K6" s="257">
        <v>36586</v>
      </c>
      <c r="L6" s="255" t="s">
        <v>191</v>
      </c>
      <c r="M6" s="255" t="s">
        <v>203</v>
      </c>
      <c r="N6" s="255" t="s">
        <v>52</v>
      </c>
      <c r="O6" s="255" t="s">
        <v>43</v>
      </c>
      <c r="P6" s="255" t="s">
        <v>184</v>
      </c>
      <c r="Q6" s="254"/>
      <c r="R6" s="254"/>
      <c r="S6" s="254" t="s">
        <v>199</v>
      </c>
      <c r="T6" s="258">
        <f>+'Cost Cancel Details'!C10</f>
        <v>19.1325</v>
      </c>
      <c r="U6" s="258">
        <f>+'Cost Cancel Details'!AK10</f>
        <v>12.244800000000003</v>
      </c>
      <c r="V6" s="260">
        <f>+'Cost Cancel Details'!AK11</f>
        <v>7.6530000000000005</v>
      </c>
      <c r="W6" s="254" t="s">
        <v>68</v>
      </c>
      <c r="X6" s="254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59" customFormat="1" ht="56.1" customHeight="1" x14ac:dyDescent="0.2">
      <c r="A7" s="35">
        <f t="shared" ref="A7:A21" si="0">1+A6</f>
        <v>2</v>
      </c>
      <c r="B7" s="254" t="s">
        <v>9</v>
      </c>
      <c r="C7" s="254">
        <v>2</v>
      </c>
      <c r="D7" s="255" t="s">
        <v>4</v>
      </c>
      <c r="E7" s="254" t="s">
        <v>86</v>
      </c>
      <c r="F7" s="255"/>
      <c r="G7" s="254" t="s">
        <v>18</v>
      </c>
      <c r="H7" s="255">
        <v>83</v>
      </c>
      <c r="I7" s="256">
        <v>11900</v>
      </c>
      <c r="J7" s="255" t="s">
        <v>32</v>
      </c>
      <c r="K7" s="257">
        <v>36951</v>
      </c>
      <c r="L7" s="255" t="s">
        <v>191</v>
      </c>
      <c r="M7" s="255" t="s">
        <v>203</v>
      </c>
      <c r="N7" s="255" t="s">
        <v>52</v>
      </c>
      <c r="O7" s="255" t="s">
        <v>43</v>
      </c>
      <c r="P7" s="255" t="s">
        <v>184</v>
      </c>
      <c r="Q7" s="254"/>
      <c r="R7" s="254"/>
      <c r="S7" s="254" t="s">
        <v>199</v>
      </c>
      <c r="T7" s="258">
        <f>+'Cost Cancel Details'!C18</f>
        <v>19.1325</v>
      </c>
      <c r="U7" s="258">
        <f>+'Cost Cancel Details'!AK18</f>
        <v>19.1325</v>
      </c>
      <c r="V7" s="260">
        <f>+'Cost Cancel Details'!AK19</f>
        <v>19.1325</v>
      </c>
      <c r="W7" s="254" t="s">
        <v>145</v>
      </c>
      <c r="X7" s="254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1" customFormat="1" ht="27.95" customHeight="1" x14ac:dyDescent="0.2">
      <c r="A8" s="35">
        <f t="shared" si="0"/>
        <v>3</v>
      </c>
      <c r="B8" s="261" t="s">
        <v>57</v>
      </c>
      <c r="C8" s="261">
        <v>4</v>
      </c>
      <c r="D8" s="262" t="s">
        <v>4</v>
      </c>
      <c r="E8" s="261"/>
      <c r="F8" s="262"/>
      <c r="G8" s="261" t="s">
        <v>10</v>
      </c>
      <c r="H8" s="262"/>
      <c r="I8" s="268"/>
      <c r="J8" s="262"/>
      <c r="K8" s="264"/>
      <c r="L8" s="262" t="s">
        <v>191</v>
      </c>
      <c r="M8" s="267" t="s">
        <v>189</v>
      </c>
      <c r="N8" s="262" t="s">
        <v>52</v>
      </c>
      <c r="O8" s="262" t="s">
        <v>43</v>
      </c>
      <c r="P8" s="262" t="s">
        <v>184</v>
      </c>
      <c r="Q8" s="261" t="s">
        <v>190</v>
      </c>
      <c r="R8" s="261"/>
      <c r="S8" s="261" t="s">
        <v>198</v>
      </c>
      <c r="T8" s="265">
        <f>'Cost Cancel Details'!C26</f>
        <v>39.200000000000003</v>
      </c>
      <c r="U8" s="265">
        <f>'Cost Cancel Details'!AK26</f>
        <v>9.8000000000000007</v>
      </c>
      <c r="V8" s="265">
        <f>'Cost Cancel Details'!AK27</f>
        <v>7.056</v>
      </c>
      <c r="W8" s="261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1" customFormat="1" ht="27.95" customHeight="1" x14ac:dyDescent="0.2">
      <c r="A9" s="35">
        <f t="shared" si="0"/>
        <v>4</v>
      </c>
      <c r="B9" s="261" t="s">
        <v>57</v>
      </c>
      <c r="C9" s="261">
        <v>2</v>
      </c>
      <c r="D9" s="262" t="s">
        <v>17</v>
      </c>
      <c r="E9" s="261"/>
      <c r="F9" s="262"/>
      <c r="G9" s="261" t="s">
        <v>167</v>
      </c>
      <c r="H9" s="262">
        <v>184</v>
      </c>
      <c r="I9" s="263">
        <v>10256</v>
      </c>
      <c r="J9" s="262" t="s">
        <v>32</v>
      </c>
      <c r="K9" s="264">
        <v>37043</v>
      </c>
      <c r="L9" s="262" t="s">
        <v>6</v>
      </c>
      <c r="M9" s="262" t="s">
        <v>181</v>
      </c>
      <c r="N9" s="262" t="s">
        <v>52</v>
      </c>
      <c r="O9" s="262" t="s">
        <v>43</v>
      </c>
      <c r="P9" s="262" t="s">
        <v>184</v>
      </c>
      <c r="Q9" s="261"/>
      <c r="R9" s="261"/>
      <c r="S9" s="261" t="s">
        <v>180</v>
      </c>
      <c r="T9" s="265">
        <f>+'Cost Cancel Details'!C34</f>
        <v>43.618000000000002</v>
      </c>
      <c r="U9" s="265">
        <f>+'Cost Cancel Details'!AK34</f>
        <v>43.618000000000002</v>
      </c>
      <c r="V9" s="266">
        <f>+'Cost Cancel Details'!AK35</f>
        <v>43.618000000000002</v>
      </c>
      <c r="W9" s="261"/>
      <c r="X9" s="261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1" customFormat="1" ht="27.95" customHeight="1" x14ac:dyDescent="0.2">
      <c r="A10" s="35">
        <f t="shared" si="0"/>
        <v>5</v>
      </c>
      <c r="B10" s="261" t="s">
        <v>57</v>
      </c>
      <c r="C10" s="261">
        <v>2</v>
      </c>
      <c r="D10" s="262" t="s">
        <v>17</v>
      </c>
      <c r="E10" s="261"/>
      <c r="F10" s="262"/>
      <c r="G10" s="261" t="s">
        <v>167</v>
      </c>
      <c r="H10" s="262">
        <v>184</v>
      </c>
      <c r="I10" s="263">
        <v>10256</v>
      </c>
      <c r="J10" s="262" t="s">
        <v>32</v>
      </c>
      <c r="K10" s="264">
        <v>37377</v>
      </c>
      <c r="L10" s="262" t="s">
        <v>6</v>
      </c>
      <c r="M10" s="267" t="s">
        <v>125</v>
      </c>
      <c r="N10" s="262" t="s">
        <v>52</v>
      </c>
      <c r="O10" s="262" t="s">
        <v>43</v>
      </c>
      <c r="P10" s="262" t="s">
        <v>184</v>
      </c>
      <c r="Q10" s="261"/>
      <c r="R10" s="261" t="s">
        <v>82</v>
      </c>
      <c r="S10" s="261" t="s">
        <v>194</v>
      </c>
      <c r="T10" s="265">
        <f>+'Cost Cancel Details'!C42</f>
        <v>36.853999999999999</v>
      </c>
      <c r="U10" s="265">
        <f>+'Cost Cancel Details'!AK42</f>
        <v>14.7416</v>
      </c>
      <c r="V10" s="266">
        <f>+'Cost Cancel Details'!AK43</f>
        <v>36.853999999999999</v>
      </c>
      <c r="W10" s="261"/>
      <c r="X10" s="261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1" customFormat="1" ht="27.95" customHeight="1" x14ac:dyDescent="0.2">
      <c r="A11" s="35">
        <f t="shared" si="0"/>
        <v>6</v>
      </c>
      <c r="B11" s="261" t="s">
        <v>57</v>
      </c>
      <c r="C11" s="261">
        <v>2</v>
      </c>
      <c r="D11" s="262" t="s">
        <v>17</v>
      </c>
      <c r="E11" s="261"/>
      <c r="F11" s="262"/>
      <c r="G11" s="261" t="s">
        <v>167</v>
      </c>
      <c r="H11" s="262">
        <v>184</v>
      </c>
      <c r="I11" s="263">
        <v>10256</v>
      </c>
      <c r="J11" s="262" t="s">
        <v>32</v>
      </c>
      <c r="K11" s="264">
        <v>37377</v>
      </c>
      <c r="L11" s="262" t="s">
        <v>6</v>
      </c>
      <c r="M11" s="267" t="s">
        <v>125</v>
      </c>
      <c r="N11" s="262" t="s">
        <v>52</v>
      </c>
      <c r="O11" s="262" t="s">
        <v>43</v>
      </c>
      <c r="P11" s="262" t="s">
        <v>184</v>
      </c>
      <c r="Q11" s="261"/>
      <c r="R11" s="261" t="s">
        <v>82</v>
      </c>
      <c r="S11" s="261" t="s">
        <v>194</v>
      </c>
      <c r="T11" s="265">
        <f>+'Cost Cancel Details'!C50</f>
        <v>36.853999999999999</v>
      </c>
      <c r="U11" s="265">
        <f>+'Cost Cancel Details'!AK50</f>
        <v>14.7416</v>
      </c>
      <c r="V11" s="266">
        <f>+'Cost Cancel Details'!AK51</f>
        <v>36.853999999999999</v>
      </c>
      <c r="W11" s="261"/>
      <c r="X11" s="261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6" customFormat="1" ht="27.95" customHeight="1" x14ac:dyDescent="0.2">
      <c r="A12" s="35">
        <f t="shared" si="0"/>
        <v>7</v>
      </c>
      <c r="B12" s="269" t="s">
        <v>11</v>
      </c>
      <c r="C12" s="269">
        <v>2</v>
      </c>
      <c r="D12" s="270" t="s">
        <v>17</v>
      </c>
      <c r="E12" s="269"/>
      <c r="F12" s="270"/>
      <c r="G12" s="269" t="s">
        <v>167</v>
      </c>
      <c r="H12" s="270">
        <v>184</v>
      </c>
      <c r="I12" s="271">
        <v>10256</v>
      </c>
      <c r="J12" s="270" t="s">
        <v>32</v>
      </c>
      <c r="K12" s="272">
        <v>37135</v>
      </c>
      <c r="L12" s="270" t="s">
        <v>6</v>
      </c>
      <c r="M12" s="273" t="s">
        <v>125</v>
      </c>
      <c r="N12" s="270" t="s">
        <v>52</v>
      </c>
      <c r="O12" s="270" t="s">
        <v>43</v>
      </c>
      <c r="P12" s="270" t="s">
        <v>184</v>
      </c>
      <c r="Q12" s="269"/>
      <c r="R12" s="269"/>
      <c r="S12" s="269" t="s">
        <v>41</v>
      </c>
      <c r="T12" s="274">
        <f>+'Cost Cancel Details'!C58</f>
        <v>43.618000000000002</v>
      </c>
      <c r="U12" s="274">
        <f>+'Cost Cancel Details'!AK58</f>
        <v>43.618000000000002</v>
      </c>
      <c r="V12" s="275">
        <f>+'Cost Cancel Details'!AK59</f>
        <v>43.618000000000002</v>
      </c>
      <c r="W12" s="269"/>
      <c r="X12" s="269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6" customFormat="1" ht="27.95" customHeight="1" x14ac:dyDescent="0.2">
      <c r="A13" s="35">
        <f t="shared" si="0"/>
        <v>8</v>
      </c>
      <c r="B13" s="269" t="s">
        <v>11</v>
      </c>
      <c r="C13" s="269">
        <v>3</v>
      </c>
      <c r="D13" s="270" t="s">
        <v>53</v>
      </c>
      <c r="E13" s="269" t="s">
        <v>83</v>
      </c>
      <c r="F13" s="270"/>
      <c r="G13" s="269" t="s">
        <v>15</v>
      </c>
      <c r="H13" s="270">
        <v>122</v>
      </c>
      <c r="I13" s="271">
        <v>10856</v>
      </c>
      <c r="J13" s="270" t="s">
        <v>32</v>
      </c>
      <c r="K13" s="272" t="s">
        <v>16</v>
      </c>
      <c r="L13" s="270" t="s">
        <v>58</v>
      </c>
      <c r="M13" s="273" t="s">
        <v>125</v>
      </c>
      <c r="N13" s="270" t="s">
        <v>52</v>
      </c>
      <c r="O13" s="270" t="s">
        <v>43</v>
      </c>
      <c r="P13" s="270" t="s">
        <v>184</v>
      </c>
      <c r="Q13" s="269" t="s">
        <v>182</v>
      </c>
      <c r="R13" s="269"/>
      <c r="S13" s="269" t="s">
        <v>41</v>
      </c>
      <c r="T13" s="274">
        <f>+'Cost Cancel Details'!C66</f>
        <v>24.506</v>
      </c>
      <c r="U13" s="274">
        <f>+'Cost Cancel Details'!AK66</f>
        <v>24.506000000000007</v>
      </c>
      <c r="V13" s="275">
        <f>+'Cost Cancel Details'!AK67</f>
        <v>24.506</v>
      </c>
      <c r="W13" s="269" t="s">
        <v>90</v>
      </c>
      <c r="X13" s="269" t="s">
        <v>209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6" customFormat="1" ht="27.95" customHeight="1" x14ac:dyDescent="0.2">
      <c r="A14" s="35">
        <f t="shared" si="0"/>
        <v>9</v>
      </c>
      <c r="B14" s="269" t="s">
        <v>11</v>
      </c>
      <c r="C14" s="269">
        <v>1</v>
      </c>
      <c r="D14" s="270"/>
      <c r="E14" s="269"/>
      <c r="F14" s="270"/>
      <c r="G14" s="269" t="s">
        <v>22</v>
      </c>
      <c r="H14" s="270">
        <v>375</v>
      </c>
      <c r="I14" s="271">
        <v>10456</v>
      </c>
      <c r="J14" s="270" t="s">
        <v>32</v>
      </c>
      <c r="K14" s="272">
        <v>37165</v>
      </c>
      <c r="L14" s="270" t="s">
        <v>171</v>
      </c>
      <c r="M14" s="273" t="s">
        <v>125</v>
      </c>
      <c r="N14" s="270" t="s">
        <v>52</v>
      </c>
      <c r="O14" s="270" t="s">
        <v>43</v>
      </c>
      <c r="P14" s="270" t="s">
        <v>204</v>
      </c>
      <c r="Q14" s="269" t="s">
        <v>133</v>
      </c>
      <c r="R14" s="269" t="s">
        <v>84</v>
      </c>
      <c r="S14" s="269" t="s">
        <v>201</v>
      </c>
      <c r="T14" s="274">
        <f>+'Cost Cancel Details'!C74</f>
        <v>83.416666666666671</v>
      </c>
      <c r="U14" s="274">
        <f>+'Cost Cancel Details'!AK74</f>
        <v>60.894166666666685</v>
      </c>
      <c r="V14" s="275">
        <f>+'Cost Cancel Details'!AK75</f>
        <v>55.889166666666675</v>
      </c>
      <c r="W14" s="269" t="s">
        <v>206</v>
      </c>
      <c r="X14" s="26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6" customFormat="1" ht="27.95" customHeight="1" x14ac:dyDescent="0.2">
      <c r="A15" s="35">
        <f t="shared" si="0"/>
        <v>10</v>
      </c>
      <c r="B15" s="269" t="s">
        <v>11</v>
      </c>
      <c r="C15" s="269">
        <v>1</v>
      </c>
      <c r="D15" s="270"/>
      <c r="E15" s="269"/>
      <c r="F15" s="270"/>
      <c r="G15" s="269" t="s">
        <v>22</v>
      </c>
      <c r="H15" s="270">
        <v>375</v>
      </c>
      <c r="I15" s="271">
        <v>10456</v>
      </c>
      <c r="J15" s="270" t="s">
        <v>32</v>
      </c>
      <c r="K15" s="272">
        <v>37196</v>
      </c>
      <c r="L15" s="270" t="s">
        <v>171</v>
      </c>
      <c r="M15" s="273" t="s">
        <v>125</v>
      </c>
      <c r="N15" s="270" t="s">
        <v>52</v>
      </c>
      <c r="O15" s="270" t="s">
        <v>43</v>
      </c>
      <c r="P15" s="270" t="s">
        <v>204</v>
      </c>
      <c r="Q15" s="269" t="s">
        <v>133</v>
      </c>
      <c r="R15" s="269" t="s">
        <v>84</v>
      </c>
      <c r="S15" s="269" t="s">
        <v>201</v>
      </c>
      <c r="T15" s="274">
        <f>+'Cost Cancel Details'!C82</f>
        <v>83.416666666666671</v>
      </c>
      <c r="U15" s="274">
        <f>+'Cost Cancel Details'!AK82</f>
        <v>60.894166666666685</v>
      </c>
      <c r="V15" s="275">
        <f>+'Cost Cancel Details'!AK83</f>
        <v>55.889166666666675</v>
      </c>
      <c r="W15" s="269" t="s">
        <v>206</v>
      </c>
      <c r="X15" s="26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6" customFormat="1" ht="27.95" customHeight="1" x14ac:dyDescent="0.2">
      <c r="A16" s="35">
        <f t="shared" si="0"/>
        <v>11</v>
      </c>
      <c r="B16" s="269" t="s">
        <v>11</v>
      </c>
      <c r="C16" s="269">
        <v>1</v>
      </c>
      <c r="D16" s="270"/>
      <c r="E16" s="269"/>
      <c r="F16" s="270"/>
      <c r="G16" s="269" t="s">
        <v>22</v>
      </c>
      <c r="H16" s="270">
        <v>375</v>
      </c>
      <c r="I16" s="271">
        <v>10456</v>
      </c>
      <c r="J16" s="270" t="s">
        <v>32</v>
      </c>
      <c r="K16" s="272">
        <v>37226</v>
      </c>
      <c r="L16" s="270" t="s">
        <v>171</v>
      </c>
      <c r="M16" s="273" t="s">
        <v>125</v>
      </c>
      <c r="N16" s="270" t="s">
        <v>52</v>
      </c>
      <c r="O16" s="270" t="s">
        <v>43</v>
      </c>
      <c r="P16" s="270" t="s">
        <v>204</v>
      </c>
      <c r="Q16" s="269" t="s">
        <v>133</v>
      </c>
      <c r="R16" s="269" t="s">
        <v>84</v>
      </c>
      <c r="S16" s="269" t="s">
        <v>201</v>
      </c>
      <c r="T16" s="274">
        <f>+'Cost Cancel Details'!C90</f>
        <v>83.416666666666671</v>
      </c>
      <c r="U16" s="274">
        <f>+'Cost Cancel Details'!AK90</f>
        <v>60.894166666666685</v>
      </c>
      <c r="V16" s="275">
        <f>+'Cost Cancel Details'!AK91</f>
        <v>55.889166666666675</v>
      </c>
      <c r="W16" s="269" t="s">
        <v>206</v>
      </c>
      <c r="X16" s="269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6" customFormat="1" ht="42" customHeight="1" x14ac:dyDescent="0.2">
      <c r="A17" s="35">
        <f t="shared" si="0"/>
        <v>12</v>
      </c>
      <c r="B17" s="269" t="s">
        <v>11</v>
      </c>
      <c r="C17" s="269">
        <v>3</v>
      </c>
      <c r="D17" s="270" t="s">
        <v>36</v>
      </c>
      <c r="E17" s="269"/>
      <c r="F17" s="270"/>
      <c r="G17" s="269" t="s">
        <v>13</v>
      </c>
      <c r="H17" s="270">
        <f>166/2</f>
        <v>83</v>
      </c>
      <c r="I17" s="271">
        <v>11447</v>
      </c>
      <c r="J17" s="270" t="s">
        <v>35</v>
      </c>
      <c r="K17" s="272" t="s">
        <v>42</v>
      </c>
      <c r="L17" s="270" t="s">
        <v>6</v>
      </c>
      <c r="M17" s="270" t="s">
        <v>125</v>
      </c>
      <c r="N17" s="270" t="s">
        <v>52</v>
      </c>
      <c r="O17" s="270" t="s">
        <v>43</v>
      </c>
      <c r="P17" s="270" t="s">
        <v>184</v>
      </c>
      <c r="Q17" s="269"/>
      <c r="R17" s="269"/>
      <c r="S17" s="269" t="s">
        <v>41</v>
      </c>
      <c r="T17" s="274">
        <f>+'Cost Cancel Details'!C98</f>
        <v>17.25</v>
      </c>
      <c r="U17" s="274">
        <f>+'Cost Cancel Details'!AK98</f>
        <v>17.25</v>
      </c>
      <c r="V17" s="275">
        <f>+'Cost Cancel Details'!AK99</f>
        <v>17.25</v>
      </c>
      <c r="W17" s="269"/>
      <c r="X17" s="269" t="s">
        <v>200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6" customFormat="1" ht="42" customHeight="1" x14ac:dyDescent="0.2">
      <c r="A18" s="35">
        <f t="shared" si="0"/>
        <v>13</v>
      </c>
      <c r="B18" s="269" t="s">
        <v>11</v>
      </c>
      <c r="C18" s="269">
        <v>3</v>
      </c>
      <c r="D18" s="270" t="s">
        <v>36</v>
      </c>
      <c r="E18" s="269"/>
      <c r="F18" s="270"/>
      <c r="G18" s="269" t="s">
        <v>13</v>
      </c>
      <c r="H18" s="270">
        <v>83</v>
      </c>
      <c r="I18" s="271">
        <v>11447</v>
      </c>
      <c r="J18" s="270" t="s">
        <v>35</v>
      </c>
      <c r="K18" s="272" t="s">
        <v>42</v>
      </c>
      <c r="L18" s="270" t="s">
        <v>6</v>
      </c>
      <c r="M18" s="270" t="s">
        <v>125</v>
      </c>
      <c r="N18" s="270" t="s">
        <v>52</v>
      </c>
      <c r="O18" s="270" t="s">
        <v>43</v>
      </c>
      <c r="P18" s="270" t="s">
        <v>184</v>
      </c>
      <c r="Q18" s="269"/>
      <c r="R18" s="269"/>
      <c r="S18" s="269" t="s">
        <v>41</v>
      </c>
      <c r="T18" s="274">
        <f>+'Cost Cancel Details'!C106</f>
        <v>17.25</v>
      </c>
      <c r="U18" s="274">
        <f>+'Cost Cancel Details'!AK106</f>
        <v>17.25</v>
      </c>
      <c r="V18" s="275">
        <f>+'Cost Cancel Details'!AK107</f>
        <v>17.25</v>
      </c>
      <c r="W18" s="269"/>
      <c r="X18" s="269" t="s">
        <v>200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6" customFormat="1" ht="41.25" customHeight="1" x14ac:dyDescent="0.2">
      <c r="A19" s="35">
        <f t="shared" si="0"/>
        <v>14</v>
      </c>
      <c r="B19" s="269" t="s">
        <v>11</v>
      </c>
      <c r="C19" s="269">
        <v>2</v>
      </c>
      <c r="D19" s="270" t="s">
        <v>4</v>
      </c>
      <c r="E19" s="269"/>
      <c r="F19" s="270"/>
      <c r="G19" s="269" t="s">
        <v>149</v>
      </c>
      <c r="H19" s="270">
        <v>31</v>
      </c>
      <c r="I19" s="271">
        <v>10151</v>
      </c>
      <c r="J19" s="270" t="s">
        <v>35</v>
      </c>
      <c r="K19" s="272" t="s">
        <v>42</v>
      </c>
      <c r="L19" s="270" t="s">
        <v>58</v>
      </c>
      <c r="M19" s="270" t="s">
        <v>125</v>
      </c>
      <c r="N19" s="270" t="s">
        <v>52</v>
      </c>
      <c r="O19" s="270" t="s">
        <v>43</v>
      </c>
      <c r="P19" s="270" t="s">
        <v>169</v>
      </c>
      <c r="Q19" s="269"/>
      <c r="R19" s="269"/>
      <c r="S19" s="269" t="s">
        <v>41</v>
      </c>
      <c r="T19" s="274">
        <f>+'Cost Cancel Details'!C114</f>
        <v>6.5</v>
      </c>
      <c r="U19" s="274">
        <f>+'Cost Cancel Details'!AK114</f>
        <v>6.5</v>
      </c>
      <c r="V19" s="275">
        <f>+'Cost Cancel Details'!AK115</f>
        <v>6.5</v>
      </c>
      <c r="W19" s="269" t="s">
        <v>207</v>
      </c>
      <c r="X19" s="269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6" customFormat="1" ht="40.5" customHeight="1" x14ac:dyDescent="0.2">
      <c r="A20" s="35">
        <f t="shared" si="0"/>
        <v>15</v>
      </c>
      <c r="B20" s="269" t="s">
        <v>11</v>
      </c>
      <c r="C20" s="269">
        <v>2</v>
      </c>
      <c r="D20" s="270" t="s">
        <v>4</v>
      </c>
      <c r="E20" s="269"/>
      <c r="F20" s="270"/>
      <c r="G20" s="269" t="s">
        <v>149</v>
      </c>
      <c r="H20" s="270">
        <v>31</v>
      </c>
      <c r="I20" s="271">
        <v>10151</v>
      </c>
      <c r="J20" s="270" t="s">
        <v>35</v>
      </c>
      <c r="K20" s="272" t="s">
        <v>42</v>
      </c>
      <c r="L20" s="270" t="s">
        <v>58</v>
      </c>
      <c r="M20" s="270" t="s">
        <v>125</v>
      </c>
      <c r="N20" s="270" t="s">
        <v>52</v>
      </c>
      <c r="O20" s="270" t="s">
        <v>43</v>
      </c>
      <c r="P20" s="270" t="s">
        <v>169</v>
      </c>
      <c r="Q20" s="269"/>
      <c r="R20" s="269"/>
      <c r="S20" s="269" t="s">
        <v>41</v>
      </c>
      <c r="T20" s="274">
        <f>+'Cost Cancel Details'!C122</f>
        <v>6.5</v>
      </c>
      <c r="U20" s="274">
        <f>+'Cost Cancel Details'!AK122</f>
        <v>6.5</v>
      </c>
      <c r="V20" s="275">
        <f>+'Cost Cancel Details'!AK123</f>
        <v>6.5</v>
      </c>
      <c r="W20" s="269" t="s">
        <v>208</v>
      </c>
      <c r="X20" s="269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6" customFormat="1" ht="40.5" customHeight="1" x14ac:dyDescent="0.2">
      <c r="A21" s="35">
        <f t="shared" si="0"/>
        <v>16</v>
      </c>
      <c r="B21" s="269" t="s">
        <v>11</v>
      </c>
      <c r="C21" s="269"/>
      <c r="D21" s="270" t="s">
        <v>4</v>
      </c>
      <c r="E21" s="269"/>
      <c r="F21" s="270"/>
      <c r="G21" s="269" t="s">
        <v>5</v>
      </c>
      <c r="H21" s="270"/>
      <c r="I21" s="271"/>
      <c r="J21" s="270"/>
      <c r="K21" s="272"/>
      <c r="L21" s="270" t="s">
        <v>202</v>
      </c>
      <c r="M21" s="270" t="s">
        <v>125</v>
      </c>
      <c r="N21" s="270"/>
      <c r="O21" s="270"/>
      <c r="P21" s="270" t="s">
        <v>202</v>
      </c>
      <c r="Q21" s="269"/>
      <c r="R21" s="269"/>
      <c r="S21" s="269" t="s">
        <v>41</v>
      </c>
      <c r="T21" s="274">
        <v>0</v>
      </c>
      <c r="U21" s="274">
        <v>0</v>
      </c>
      <c r="V21" s="275">
        <v>0</v>
      </c>
      <c r="W21" s="269"/>
      <c r="X21" s="269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8"/>
      <c r="C22" s="278"/>
      <c r="D22" s="279"/>
      <c r="E22" s="278"/>
      <c r="F22" s="279"/>
      <c r="G22" s="278"/>
      <c r="H22" s="279"/>
      <c r="I22" s="280"/>
      <c r="J22" s="279"/>
      <c r="K22" s="281"/>
      <c r="L22" s="279"/>
      <c r="M22" s="279"/>
      <c r="N22" s="279"/>
      <c r="O22" s="279"/>
      <c r="P22" s="279"/>
      <c r="Q22" s="278"/>
      <c r="R22" s="278"/>
      <c r="S22" s="278"/>
      <c r="T22" s="282"/>
      <c r="U22" s="282"/>
      <c r="V22" s="283"/>
      <c r="W22" s="278"/>
      <c r="X22" s="278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A23" s="35"/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7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H1" s="229" t="s">
        <v>134</v>
      </c>
    </row>
    <row r="2" spans="1:9" ht="19.5" x14ac:dyDescent="0.25">
      <c r="A2" s="173" t="s">
        <v>93</v>
      </c>
      <c r="B2" s="174"/>
      <c r="C2" s="2"/>
    </row>
    <row r="3" spans="1:9" ht="19.5" x14ac:dyDescent="0.25">
      <c r="A3" s="286">
        <f>'Detail by Turbine'!A3:C3</f>
        <v>37099</v>
      </c>
      <c r="B3" s="286"/>
      <c r="C3" s="19"/>
    </row>
    <row r="4" spans="1:9" ht="19.5" x14ac:dyDescent="0.25">
      <c r="A4" s="173" t="s">
        <v>124</v>
      </c>
      <c r="B4" s="175"/>
      <c r="H4" s="182"/>
    </row>
    <row r="5" spans="1:9" ht="14.25" x14ac:dyDescent="0.2">
      <c r="G5" s="155" t="s">
        <v>120</v>
      </c>
      <c r="H5" s="156">
        <f>'Detail by Turbine'!K3</f>
        <v>37103</v>
      </c>
    </row>
    <row r="6" spans="1:9" ht="60.7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126</v>
      </c>
      <c r="F6" s="21" t="s">
        <v>77</v>
      </c>
      <c r="G6" s="21" t="s">
        <v>135</v>
      </c>
      <c r="H6" s="21" t="s">
        <v>142</v>
      </c>
      <c r="I6" s="21" t="s">
        <v>76</v>
      </c>
    </row>
    <row r="7" spans="1:9" s="26" customFormat="1" ht="24.95" customHeight="1" x14ac:dyDescent="0.2">
      <c r="A7" s="216" t="s">
        <v>141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5"/>
      <c r="G8" s="245"/>
      <c r="H8" s="246"/>
      <c r="I8" s="27"/>
    </row>
    <row r="9" spans="1:9" s="26" customFormat="1" ht="12.75" customHeight="1" x14ac:dyDescent="0.2">
      <c r="A9" s="277">
        <v>2</v>
      </c>
      <c r="B9" s="26" t="s">
        <v>18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$9MM Paid</v>
      </c>
      <c r="F9" s="48">
        <f>+'Detail by Turbine'!T6+'Detail by Turbine'!T7</f>
        <v>38.265000000000001</v>
      </c>
      <c r="G9" s="48">
        <f>+'Detail by Turbine'!U6+'Detail by Turbine'!U7</f>
        <v>31.377300000000005</v>
      </c>
      <c r="H9" s="244">
        <f>+'Detail by Turbine'!V6+'Detail by Turbine'!V7</f>
        <v>26.785499999999999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31.377300000000005</v>
      </c>
      <c r="H10" s="49">
        <f>SUM(H9:H9)</f>
        <v>26.785499999999999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129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168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43.618000000000002</v>
      </c>
      <c r="G14" s="51">
        <f>SUM('Detail by Turbine'!U9:U9)</f>
        <v>43.618000000000002</v>
      </c>
      <c r="H14" s="51">
        <f>SUM('Detail by Turbine'!V9:V9)</f>
        <v>43.618000000000002</v>
      </c>
      <c r="I14" s="30" t="s">
        <v>57</v>
      </c>
    </row>
    <row r="15" spans="1:9" s="29" customFormat="1" x14ac:dyDescent="0.2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9.8000000000000007</v>
      </c>
      <c r="H15" s="51">
        <f>'Detail by Turbine'!V8</f>
        <v>7.056</v>
      </c>
      <c r="I15" s="30" t="s">
        <v>57</v>
      </c>
    </row>
    <row r="16" spans="1:9" s="29" customFormat="1" x14ac:dyDescent="0.2">
      <c r="A16" s="40">
        <v>2</v>
      </c>
      <c r="B16" s="29" t="s">
        <v>168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73.707999999999998</v>
      </c>
      <c r="G16" s="52">
        <f>SUM('Detail by Turbine'!U10:U11)</f>
        <v>29.4832</v>
      </c>
      <c r="H16" s="168">
        <f>SUM('Detail by Turbine'!V10:V11)</f>
        <v>73.707999999999998</v>
      </c>
      <c r="I16" s="30" t="s">
        <v>57</v>
      </c>
    </row>
    <row r="17" spans="1:9" s="28" customFormat="1" x14ac:dyDescent="0.2">
      <c r="A17" s="61">
        <f>SUM(A14:A16)</f>
        <v>4</v>
      </c>
      <c r="C17" s="41"/>
      <c r="D17" s="42" t="s">
        <v>101</v>
      </c>
      <c r="E17" s="41"/>
      <c r="F17" s="53">
        <f>SUM(F14:F16)</f>
        <v>156.52600000000001</v>
      </c>
      <c r="G17" s="53">
        <f>SUM(G14:G16)</f>
        <v>82.901200000000003</v>
      </c>
      <c r="H17" s="53">
        <f>SUM(H14:H16)</f>
        <v>124.38200000000001</v>
      </c>
      <c r="I17" s="41"/>
    </row>
    <row r="18" spans="1:9" ht="5.0999999999999996" customHeight="1" x14ac:dyDescent="0.2">
      <c r="A18" s="18"/>
      <c r="E18" s="18"/>
      <c r="F18" s="50"/>
      <c r="G18" s="50"/>
      <c r="H18" s="166"/>
    </row>
    <row r="19" spans="1:9" s="23" customFormat="1" ht="24.95" customHeight="1" x14ac:dyDescent="0.2">
      <c r="A19" s="218" t="s">
        <v>130</v>
      </c>
      <c r="C19" s="24"/>
      <c r="E19" s="24"/>
      <c r="F19" s="54"/>
      <c r="G19" s="54"/>
      <c r="H19" s="169"/>
      <c r="I19" s="24"/>
    </row>
    <row r="20" spans="1:9" s="23" customFormat="1" ht="9.9499999999999993" customHeight="1" x14ac:dyDescent="0.2">
      <c r="A20" s="22"/>
      <c r="C20" s="24"/>
      <c r="E20" s="24"/>
      <c r="F20" s="54"/>
      <c r="G20" s="54"/>
      <c r="H20" s="169"/>
      <c r="I20" s="24"/>
    </row>
    <row r="21" spans="1:9" s="29" customFormat="1" x14ac:dyDescent="0.2">
      <c r="A21" s="24">
        <v>1</v>
      </c>
      <c r="B21" s="23" t="s">
        <v>168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43.618000000000002</v>
      </c>
      <c r="G21" s="54">
        <f>SUM('Detail by Turbine'!U12:U12)</f>
        <v>43.618000000000002</v>
      </c>
      <c r="H21" s="169">
        <f>SUM('Detail by Turbine'!V12:V12)</f>
        <v>43.618000000000002</v>
      </c>
      <c r="I21" s="24" t="s">
        <v>11</v>
      </c>
    </row>
    <row r="22" spans="1:9" s="29" customFormat="1" x14ac:dyDescent="0.2">
      <c r="A22" s="24">
        <v>1</v>
      </c>
      <c r="B22" s="23" t="s">
        <v>74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24.506000000000007</v>
      </c>
      <c r="H22" s="169">
        <f>'Detail by Turbine'!V13</f>
        <v>24.506</v>
      </c>
      <c r="I22" s="24" t="s">
        <v>11</v>
      </c>
    </row>
    <row r="23" spans="1:9" s="29" customFormat="1" x14ac:dyDescent="0.2">
      <c r="A23" s="24">
        <v>3</v>
      </c>
      <c r="B23" s="23" t="s">
        <v>75</v>
      </c>
      <c r="C23" s="24" t="str">
        <f>'Detail by Turbine'!P14</f>
        <v>EEL/EA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182.68250000000006</v>
      </c>
      <c r="H23" s="169">
        <f>SUM('Detail by Turbine'!V14:V16)</f>
        <v>167.66750000000002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150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">
      <c r="A26" s="63">
        <v>1</v>
      </c>
      <c r="B26" s="23" t="s">
        <v>5</v>
      </c>
      <c r="C26" s="24" t="str">
        <f>+'Detail by Turbine'!P21</f>
        <v>PGE</v>
      </c>
      <c r="D26" s="23" t="str">
        <f>'Detail by Turbine'!S21</f>
        <v>Unassigned</v>
      </c>
      <c r="E26" s="243" t="str">
        <f>+'Detail by Turbine'!M21</f>
        <v>Analyzing</v>
      </c>
      <c r="F26" s="55">
        <f>'Detail by Turbine'!T21</f>
        <v>0</v>
      </c>
      <c r="G26" s="55">
        <f>'Detail by Turbine'!U21</f>
        <v>0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SUM(A21:A26)</f>
        <v>10</v>
      </c>
      <c r="C27" s="24"/>
      <c r="D27" s="43" t="s">
        <v>102</v>
      </c>
      <c r="E27" s="62"/>
      <c r="F27" s="56">
        <f>SUM(F21:F26)</f>
        <v>365.87400000000002</v>
      </c>
      <c r="G27" s="56">
        <f>SUM(G21:G26)</f>
        <v>298.30650000000009</v>
      </c>
      <c r="H27" s="56">
        <f>SUM(H21:H26)</f>
        <v>283.29150000000004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128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/>
      <c r="C31" s="33"/>
      <c r="E31" s="33"/>
      <c r="F31" s="58"/>
      <c r="G31" s="58"/>
      <c r="H31" s="172"/>
      <c r="I31" s="24"/>
    </row>
    <row r="32" spans="1:9" s="32" customFormat="1" x14ac:dyDescent="0.2">
      <c r="A32" s="65">
        <f>SUM(A31:A31)</f>
        <v>0</v>
      </c>
      <c r="C32" s="33"/>
      <c r="D32" s="44" t="s">
        <v>103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+A32+A27+A17+A10</f>
        <v>16</v>
      </c>
      <c r="B34" s="45" t="s">
        <v>121</v>
      </c>
      <c r="D34" s="46" t="s">
        <v>104</v>
      </c>
      <c r="E34" s="46"/>
      <c r="F34" s="222">
        <f>+F32+F27+F17+F10</f>
        <v>560.66500000000008</v>
      </c>
      <c r="G34" s="222">
        <f>+G27+G17+G10</f>
        <v>412.58500000000009</v>
      </c>
      <c r="H34" s="222">
        <f>+H27+H17+H10</f>
        <v>434.45900000000006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119</v>
      </c>
    </row>
    <row r="38" spans="1:8" x14ac:dyDescent="0.2">
      <c r="A38" s="45" t="s">
        <v>124</v>
      </c>
    </row>
    <row r="42" spans="1:8" x14ac:dyDescent="0.2">
      <c r="F42" s="37"/>
    </row>
    <row r="66" spans="1:5" ht="14.25" x14ac:dyDescent="0.2">
      <c r="A66" s="231" t="s">
        <v>148</v>
      </c>
      <c r="E66" s="250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A7" sqref="A7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I1" s="229" t="s">
        <v>134</v>
      </c>
    </row>
    <row r="2" spans="1:9" ht="19.5" x14ac:dyDescent="0.25">
      <c r="A2" s="173" t="s">
        <v>122</v>
      </c>
      <c r="B2" s="174"/>
      <c r="C2" s="2"/>
    </row>
    <row r="3" spans="1:9" ht="19.5" x14ac:dyDescent="0.25">
      <c r="A3" s="286">
        <f>'Detail by Turbine'!A3:C3</f>
        <v>37099</v>
      </c>
      <c r="B3" s="286"/>
      <c r="C3" s="19"/>
      <c r="I3" s="159"/>
    </row>
    <row r="4" spans="1:9" ht="19.5" x14ac:dyDescent="0.25">
      <c r="A4" s="173" t="s">
        <v>124</v>
      </c>
      <c r="B4" s="175"/>
      <c r="I4" s="182"/>
    </row>
    <row r="5" spans="1:9" ht="14.25" x14ac:dyDescent="0.2">
      <c r="G5" s="16"/>
      <c r="H5" s="155" t="s">
        <v>120</v>
      </c>
      <c r="I5" s="156">
        <f>+'Detail by Turbine'!K3</f>
        <v>37103</v>
      </c>
    </row>
    <row r="6" spans="1:9" ht="59.2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126</v>
      </c>
      <c r="F6" s="21" t="s">
        <v>77</v>
      </c>
      <c r="G6" s="21" t="s">
        <v>135</v>
      </c>
      <c r="H6" s="21" t="s">
        <v>136</v>
      </c>
      <c r="I6" s="21" t="s">
        <v>76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24.506000000000007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73.707999999999998</v>
      </c>
      <c r="G12" s="11">
        <f>+'Summary by Status'!G16</f>
        <v>29.4832</v>
      </c>
      <c r="H12" s="11">
        <f>+'Summary by Status'!H16</f>
        <v>73.707999999999998</v>
      </c>
      <c r="I12" s="2" t="str">
        <f>+'Summary by Status'!I16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43.618000000000002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43.618000000000002</v>
      </c>
      <c r="G14" s="11">
        <f>+'Summary by Status'!G21</f>
        <v>43.618000000000002</v>
      </c>
      <c r="H14" s="11">
        <f>+'Summary by Status'!H21</f>
        <v>43.618000000000002</v>
      </c>
      <c r="I14" s="2" t="str">
        <f>+'Summary by Status'!I21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$9MM Paid</v>
      </c>
      <c r="F16" s="11">
        <f>+'Summary by Status'!F9</f>
        <v>38.265000000000001</v>
      </c>
      <c r="G16" s="11">
        <f>+'Summary by Status'!G9</f>
        <v>31.377300000000005</v>
      </c>
      <c r="H16" s="11">
        <f>+'Summary by Status'!H9</f>
        <v>26.785499999999999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9.8000000000000007</v>
      </c>
      <c r="H18" s="11">
        <f>+'Summary by Status'!H15</f>
        <v>7.056</v>
      </c>
      <c r="I18" s="2" t="str">
        <f>+'Summary by Status'!I15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EEL/EA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182.68250000000006</v>
      </c>
      <c r="H20" s="11">
        <f>+'Summary by Status'!H23</f>
        <v>167.66750000000002</v>
      </c>
      <c r="I20" s="2" t="str">
        <f>+'Summary by Status'!I23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9" customFormat="1" x14ac:dyDescent="0.2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0</v>
      </c>
      <c r="G24" s="11">
        <f>+'Summary by Status'!G26</f>
        <v>0</v>
      </c>
      <c r="H24" s="11">
        <f>+'Summary by Status'!H26</f>
        <v>0</v>
      </c>
      <c r="I24" s="2" t="str">
        <f>+'Summary by Status'!I26</f>
        <v>Available</v>
      </c>
    </row>
    <row r="25" spans="1:9" s="29" customFormat="1" x14ac:dyDescent="0.2">
      <c r="A25" s="2"/>
      <c r="B25" s="3"/>
      <c r="C25" s="2"/>
      <c r="D25" s="3"/>
      <c r="E25" s="214"/>
      <c r="F25" s="11"/>
      <c r="G25" s="11"/>
      <c r="H25" s="11"/>
      <c r="I25" s="2"/>
    </row>
    <row r="27" spans="1:9" x14ac:dyDescent="0.2">
      <c r="A27" s="16">
        <f>SUM(A8:A25)</f>
        <v>16</v>
      </c>
      <c r="E27" s="145" t="s">
        <v>163</v>
      </c>
      <c r="F27" s="159">
        <f>SUM(F7:F25)</f>
        <v>560.66499999999996</v>
      </c>
      <c r="G27" s="159">
        <f>SUM(G7:G25)</f>
        <v>412.58500000000009</v>
      </c>
      <c r="H27" s="159">
        <f>SUM(H7:H25)</f>
        <v>434.45900000000006</v>
      </c>
    </row>
    <row r="28" spans="1:9" x14ac:dyDescent="0.2">
      <c r="A28" s="16">
        <f>+'Summary by Status'!A34</f>
        <v>16</v>
      </c>
      <c r="E28" s="145" t="s">
        <v>161</v>
      </c>
      <c r="F28" s="159">
        <f>+'Summary by Status'!F34</f>
        <v>560.66500000000008</v>
      </c>
      <c r="G28" s="159">
        <f>+'Summary by Status'!G34</f>
        <v>412.58500000000009</v>
      </c>
      <c r="H28" s="159">
        <f>+'Summary by Status'!H34</f>
        <v>434.45900000000006</v>
      </c>
    </row>
    <row r="29" spans="1:9" x14ac:dyDescent="0.2">
      <c r="A29" s="159">
        <f>+A27-A28</f>
        <v>0</v>
      </c>
      <c r="E29" s="145" t="s">
        <v>162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view="pageBreakPreview" zoomScale="80" zoomScaleNormal="100" workbookViewId="0">
      <selection activeCell="E13" sqref="E13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23</v>
      </c>
      <c r="B1" s="177"/>
      <c r="C1" s="2"/>
      <c r="I1" s="229" t="s">
        <v>134</v>
      </c>
    </row>
    <row r="2" spans="1:9" ht="19.5" x14ac:dyDescent="0.25">
      <c r="A2" s="178" t="s">
        <v>95</v>
      </c>
      <c r="B2" s="177"/>
      <c r="C2" s="2"/>
    </row>
    <row r="3" spans="1:9" ht="19.5" x14ac:dyDescent="0.25">
      <c r="A3" s="286">
        <f>'Detail by Turbine'!A3:C3</f>
        <v>37099</v>
      </c>
      <c r="B3" s="286"/>
      <c r="C3" s="19"/>
    </row>
    <row r="4" spans="1:9" ht="19.5" x14ac:dyDescent="0.25">
      <c r="A4" s="173" t="s">
        <v>124</v>
      </c>
      <c r="B4" s="179"/>
      <c r="I4" s="182"/>
    </row>
    <row r="5" spans="1:9" ht="14.25" x14ac:dyDescent="0.2">
      <c r="H5" s="157" t="s">
        <v>120</v>
      </c>
      <c r="I5" s="156">
        <f>+'Detail by Turbine'!K3</f>
        <v>37103</v>
      </c>
    </row>
    <row r="6" spans="1:9" ht="58.5" customHeight="1" x14ac:dyDescent="0.2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126</v>
      </c>
      <c r="F6" s="20" t="s">
        <v>72</v>
      </c>
      <c r="G6" s="158" t="s">
        <v>77</v>
      </c>
      <c r="H6" s="21" t="s">
        <v>135</v>
      </c>
      <c r="I6" s="21" t="s">
        <v>136</v>
      </c>
    </row>
    <row r="7" spans="1:9" s="29" customFormat="1" x14ac:dyDescent="0.2">
      <c r="A7" s="69" t="s">
        <v>204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EEL/EA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182.68250000000006</v>
      </c>
      <c r="I8" s="221">
        <f>+'Summary by Status'!H23</f>
        <v>167.66750000000002</v>
      </c>
    </row>
    <row r="9" spans="1:9" s="29" customFormat="1" x14ac:dyDescent="0.2">
      <c r="A9" s="67"/>
      <c r="B9" s="68"/>
      <c r="C9" s="67"/>
      <c r="D9" s="67"/>
      <c r="E9" s="67"/>
      <c r="F9" s="72" t="s">
        <v>205</v>
      </c>
      <c r="G9" s="161">
        <f>SUM(G8:G8)</f>
        <v>250.25</v>
      </c>
      <c r="H9" s="161">
        <f>SUM(H8:H8)</f>
        <v>182.68250000000006</v>
      </c>
      <c r="I9" s="161">
        <f>SUM(I8:I8)</f>
        <v>167.66750000000002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184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24.506000000000007</v>
      </c>
      <c r="I12" s="215">
        <f>+'Summary by Status'!H22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43.618000000000002</v>
      </c>
      <c r="I13" s="215">
        <f>+'Summary by Status'!H14</f>
        <v>43.618000000000002</v>
      </c>
    </row>
    <row r="14" spans="1:9" s="3" customFormat="1" x14ac:dyDescent="0.2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9.8000000000000007</v>
      </c>
      <c r="I14" s="215">
        <f>+'Summary by Status'!H15</f>
        <v>7.056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$9MM Paid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31.377300000000005</v>
      </c>
      <c r="I16" s="215">
        <f>+'Summary by Status'!H9</f>
        <v>26.785499999999999</v>
      </c>
    </row>
    <row r="17" spans="1:9" x14ac:dyDescent="0.2">
      <c r="A17" s="2">
        <f>+'Summary by Status'!A16</f>
        <v>2</v>
      </c>
      <c r="B17" s="3" t="str">
        <f>+'Summary by Status'!B16</f>
        <v>MHI 501F simple cycle</v>
      </c>
      <c r="C17" s="2" t="str">
        <f>+'Summary by Status'!C16</f>
        <v>EA</v>
      </c>
      <c r="D17" s="2" t="str">
        <f>+'Summary by Status'!I16</f>
        <v>Tentative</v>
      </c>
      <c r="E17" s="214" t="str">
        <f>+'Summary by Status'!E16</f>
        <v>Analyzing</v>
      </c>
      <c r="F17" s="164" t="str">
        <f>+'Summary by Status'!D16</f>
        <v>Eletrobolt II</v>
      </c>
      <c r="G17" s="11">
        <f>+'Summary by Status'!F16</f>
        <v>73.707999999999998</v>
      </c>
      <c r="H17" s="11">
        <f>+'Summary by Status'!G16</f>
        <v>29.4832</v>
      </c>
      <c r="I17" s="215">
        <f>+'Summary by Status'!H16</f>
        <v>73.707999999999998</v>
      </c>
    </row>
    <row r="18" spans="1:9" x14ac:dyDescent="0.2">
      <c r="A18" s="2">
        <f>+'Summary by Status'!A21</f>
        <v>1</v>
      </c>
      <c r="B18" s="3" t="str">
        <f>+'Summary by Status'!B21</f>
        <v>MHI 501F simple cycle</v>
      </c>
      <c r="C18" s="2" t="str">
        <f>+'Summary by Status'!C21</f>
        <v>EA</v>
      </c>
      <c r="D18" s="2" t="str">
        <f>+'Summary by Status'!I21</f>
        <v>Available</v>
      </c>
      <c r="E18" s="214" t="str">
        <f>+'Summary by Status'!E21</f>
        <v>Analyzing</v>
      </c>
      <c r="F18" s="164" t="str">
        <f>+'Summary by Status'!D21</f>
        <v>Unassigned</v>
      </c>
      <c r="G18" s="220">
        <f>+'Summary by Status'!F21</f>
        <v>43.618000000000002</v>
      </c>
      <c r="H18" s="220">
        <f>+'Summary by Status'!G21</f>
        <v>43.618000000000002</v>
      </c>
      <c r="I18" s="221">
        <f>+'Summary by Status'!H21</f>
        <v>43.618000000000002</v>
      </c>
    </row>
    <row r="19" spans="1:9" s="31" customFormat="1" x14ac:dyDescent="0.2">
      <c r="A19" s="70"/>
      <c r="B19" s="71"/>
      <c r="C19" s="70"/>
      <c r="D19" s="70"/>
      <c r="E19" s="70"/>
      <c r="F19" s="72" t="s">
        <v>188</v>
      </c>
      <c r="G19" s="161">
        <f>SUM(G12:G18)</f>
        <v>297.41500000000002</v>
      </c>
      <c r="H19" s="161">
        <f>SUM(H12:H18)</f>
        <v>216.90250000000003</v>
      </c>
      <c r="I19" s="161">
        <f>SUM(I12:I18)</f>
        <v>253.79149999999998</v>
      </c>
    </row>
    <row r="20" spans="1:9" s="31" customFormat="1" x14ac:dyDescent="0.2">
      <c r="A20" s="70"/>
      <c r="B20" s="71"/>
      <c r="C20" s="70"/>
      <c r="D20" s="70"/>
      <c r="E20" s="70"/>
      <c r="F20" s="72"/>
      <c r="G20" s="161"/>
      <c r="H20" s="161"/>
      <c r="I20" s="161"/>
    </row>
    <row r="21" spans="1:9" s="31" customFormat="1" x14ac:dyDescent="0.2">
      <c r="A21" s="69" t="s">
        <v>169</v>
      </c>
      <c r="B21" s="71"/>
      <c r="C21" s="70"/>
      <c r="D21" s="70"/>
      <c r="E21" s="70"/>
      <c r="F21" s="72"/>
      <c r="G21" s="161"/>
      <c r="H21" s="161"/>
      <c r="I21" s="161"/>
    </row>
    <row r="22" spans="1:9" s="3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2" t="str">
        <f>+'Summary by Status'!I25</f>
        <v>Available</v>
      </c>
      <c r="E22" s="214" t="str">
        <f>+'Summary by Status'!E25</f>
        <v>Analyzing</v>
      </c>
      <c r="F22" s="164" t="str">
        <f>+'Summary by Status'!D25</f>
        <v>Unassigned</v>
      </c>
      <c r="G22" s="11">
        <f>+'Summary by Status'!F25</f>
        <v>13</v>
      </c>
      <c r="H22" s="11">
        <f>+'Summary by Status'!G25</f>
        <v>13</v>
      </c>
      <c r="I22" s="215">
        <f>+'Summary by Status'!H25</f>
        <v>13</v>
      </c>
    </row>
    <row r="23" spans="1:9" s="3" customFormat="1" x14ac:dyDescent="0.2">
      <c r="A23" s="2"/>
      <c r="C23" s="2"/>
      <c r="D23" s="2"/>
      <c r="E23" s="214"/>
      <c r="F23" s="164"/>
      <c r="G23" s="11"/>
      <c r="H23" s="11"/>
      <c r="I23" s="215"/>
    </row>
    <row r="24" spans="1:9" s="3" customFormat="1" x14ac:dyDescent="0.2">
      <c r="A24" s="69" t="s">
        <v>202</v>
      </c>
      <c r="C24" s="2"/>
      <c r="D24" s="2"/>
      <c r="E24" s="214"/>
      <c r="F24" s="164"/>
      <c r="G24" s="11"/>
      <c r="H24" s="11"/>
      <c r="I24" s="215"/>
    </row>
    <row r="25" spans="1:9" s="3" customFormat="1" x14ac:dyDescent="0.2">
      <c r="A25" s="2">
        <f>+'Summary by Status'!A26</f>
        <v>1</v>
      </c>
      <c r="B25" s="3" t="str">
        <f>+'Summary by Status'!B26</f>
        <v>LM6000</v>
      </c>
      <c r="C25" s="2" t="str">
        <f>+'Summary by Status'!C26</f>
        <v>PGE</v>
      </c>
      <c r="D25" s="2" t="str">
        <f>+'Summary by Status'!I26</f>
        <v>Available</v>
      </c>
      <c r="E25" s="214" t="str">
        <f>+'Summary by Status'!E26</f>
        <v>Analyzing</v>
      </c>
      <c r="F25" s="164" t="str">
        <f>+'Summary by Status'!D26</f>
        <v>Unassigned</v>
      </c>
      <c r="G25" s="11">
        <f>+'Summary by Status'!F26</f>
        <v>0</v>
      </c>
      <c r="H25" s="11">
        <f>+'Summary by Status'!G26</f>
        <v>0</v>
      </c>
      <c r="I25" s="215">
        <f>+'Summary by Status'!H26</f>
        <v>0</v>
      </c>
    </row>
    <row r="26" spans="1:9" s="3" customFormat="1" x14ac:dyDescent="0.2">
      <c r="A26" s="2"/>
      <c r="C26" s="2"/>
      <c r="D26" s="2"/>
      <c r="E26" s="214"/>
      <c r="F26" s="164"/>
      <c r="G26" s="11"/>
      <c r="H26" s="11"/>
      <c r="I26" s="215"/>
    </row>
    <row r="27" spans="1:9" s="45" customFormat="1" ht="13.5" thickBot="1" x14ac:dyDescent="0.25">
      <c r="A27" s="73">
        <f>SUM(A8:A26)</f>
        <v>16</v>
      </c>
      <c r="B27" s="45" t="s">
        <v>121</v>
      </c>
      <c r="C27" s="73"/>
      <c r="D27" s="73"/>
      <c r="E27" s="73"/>
      <c r="F27" s="72" t="s">
        <v>104</v>
      </c>
      <c r="G27" s="222">
        <f>+G19+G9+G22</f>
        <v>560.66499999999996</v>
      </c>
      <c r="H27" s="222">
        <f>+H19+H9+H22</f>
        <v>412.58500000000009</v>
      </c>
      <c r="I27" s="222">
        <f>+I19+I9+I22</f>
        <v>434.459</v>
      </c>
    </row>
    <row r="28" spans="1:9" ht="13.5" thickTop="1" x14ac:dyDescent="0.2"/>
    <row r="29" spans="1:9" x14ac:dyDescent="0.2">
      <c r="F29" s="146" t="s">
        <v>161</v>
      </c>
      <c r="G29" s="159">
        <f>+'Summary by Status'!F34</f>
        <v>560.66500000000008</v>
      </c>
      <c r="H29" s="159">
        <f>+'Summary by Status'!G34</f>
        <v>412.58500000000009</v>
      </c>
      <c r="I29" s="159">
        <f>+'Summary by Status'!H34</f>
        <v>434.45900000000006</v>
      </c>
    </row>
    <row r="30" spans="1:9" x14ac:dyDescent="0.2">
      <c r="F30" s="146" t="s">
        <v>162</v>
      </c>
      <c r="G30" s="159">
        <f>+G27-G29</f>
        <v>0</v>
      </c>
      <c r="H30" s="159">
        <f>+H27-H29</f>
        <v>0</v>
      </c>
      <c r="I30" s="159">
        <f>+I27-I29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17"/>
  <sheetViews>
    <sheetView view="pageBreakPreview" zoomScale="70" zoomScaleNormal="80" workbookViewId="0">
      <pane xSplit="3" ySplit="3" topLeftCell="AD4" activePane="bottomRight" state="frozen"/>
      <selection pane="topRight" activeCell="E1" sqref="E1"/>
      <selection pane="bottomLeft" activeCell="A6" sqref="A6"/>
      <selection pane="bottomRight" activeCell="AP19" sqref="AP19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6" width="11.83203125" style="74" customWidth="1"/>
    <col min="37" max="37" width="11.83203125" style="79" customWidth="1"/>
    <col min="38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23</v>
      </c>
    </row>
    <row r="2" spans="1:102" ht="18" x14ac:dyDescent="0.25">
      <c r="B2" s="230" t="s">
        <v>106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80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118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93">
        <v>1</v>
      </c>
      <c r="B4" s="189" t="str">
        <f>+'Detail by Turbine'!G6</f>
        <v>7EA</v>
      </c>
      <c r="C4" s="291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84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94"/>
      <c r="B5" s="193" t="s">
        <v>107</v>
      </c>
      <c r="C5" s="292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194">
        <v>0.06</v>
      </c>
      <c r="AK5" s="82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94"/>
      <c r="B6" s="193" t="s">
        <v>108</v>
      </c>
      <c r="C6" s="292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194">
        <f t="shared" ref="AJ6:BB6" si="2">+AI6+AJ5</f>
        <v>0.60000000000000009</v>
      </c>
      <c r="AK6" s="82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94"/>
      <c r="B7" s="193" t="s">
        <v>109</v>
      </c>
      <c r="C7" s="292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194">
        <f t="shared" si="3"/>
        <v>2.0000000000000018E-2</v>
      </c>
      <c r="AK7" s="82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94"/>
      <c r="B8" s="193" t="s">
        <v>110</v>
      </c>
      <c r="C8" s="292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194">
        <v>0.38</v>
      </c>
      <c r="AK8" s="82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94"/>
      <c r="B9" s="208"/>
      <c r="C9" s="292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83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94"/>
      <c r="B10" s="197" t="s">
        <v>111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199">
        <f t="shared" ref="AJ10:BB10" si="6">+AJ6*$C10</f>
        <v>11.479500000000002</v>
      </c>
      <c r="AK10" s="90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95"/>
      <c r="B11" s="202" t="s">
        <v>112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204">
        <f t="shared" ref="AJ11:BB11" si="8">+AJ8*$C10</f>
        <v>7.2703500000000005</v>
      </c>
      <c r="AK11" s="136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93">
        <f>+A4+1</f>
        <v>2</v>
      </c>
      <c r="B12" s="189" t="str">
        <f>+'Detail by Turbine'!G7</f>
        <v>7EA</v>
      </c>
      <c r="C12" s="291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84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94"/>
      <c r="B13" s="193" t="s">
        <v>107</v>
      </c>
      <c r="C13" s="292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194">
        <v>0</v>
      </c>
      <c r="AK13" s="82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94"/>
      <c r="B14" s="193" t="s">
        <v>108</v>
      </c>
      <c r="C14" s="292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194">
        <f t="shared" ref="AJ14:BB14" si="10">+AI14+AJ13</f>
        <v>1</v>
      </c>
      <c r="AK14" s="82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94"/>
      <c r="B15" s="193" t="s">
        <v>109</v>
      </c>
      <c r="C15" s="292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194">
        <f t="shared" si="11"/>
        <v>0</v>
      </c>
      <c r="AK15" s="82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94"/>
      <c r="B16" s="193" t="s">
        <v>110</v>
      </c>
      <c r="C16" s="292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194">
        <v>1</v>
      </c>
      <c r="AK16" s="82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94"/>
      <c r="B17" s="208"/>
      <c r="C17" s="292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83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94"/>
      <c r="B18" s="197" t="s">
        <v>111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199">
        <f t="shared" ref="AJ18:BB18" si="14">+AJ14*$C18</f>
        <v>19.1325</v>
      </c>
      <c r="AK18" s="90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95"/>
      <c r="B19" s="202" t="s">
        <v>112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204">
        <f t="shared" ref="AJ19:BB19" si="16">+AJ16*$C18</f>
        <v>19.1325</v>
      </c>
      <c r="AK19" s="136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93">
        <f>+A12+1</f>
        <v>3</v>
      </c>
      <c r="B20" s="98" t="str">
        <f>+'Detail by Turbine'!G8</f>
        <v>7FA</v>
      </c>
      <c r="C20" s="289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84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94"/>
      <c r="B21" s="101" t="s">
        <v>107</v>
      </c>
      <c r="C21" s="290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0.05</v>
      </c>
      <c r="AG21" s="103">
        <v>0.08</v>
      </c>
      <c r="AH21" s="103">
        <v>0.03</v>
      </c>
      <c r="AI21" s="103">
        <v>0.03</v>
      </c>
      <c r="AJ21" s="103">
        <v>0.03</v>
      </c>
      <c r="AK21" s="82">
        <v>0.03</v>
      </c>
      <c r="AL21" s="103">
        <v>0.03</v>
      </c>
      <c r="AM21" s="103">
        <v>0.03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1.0000000000000004</v>
      </c>
      <c r="BD21" s="101"/>
    </row>
    <row r="22" spans="1:89" s="105" customFormat="1" x14ac:dyDescent="0.2">
      <c r="A22" s="294"/>
      <c r="B22" s="101" t="s">
        <v>108</v>
      </c>
      <c r="C22" s="290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0.05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103">
        <f t="shared" si="17"/>
        <v>0.22</v>
      </c>
      <c r="AK22" s="82">
        <f t="shared" ref="AK22:BB22" si="18">+AJ22+AK21</f>
        <v>0.25</v>
      </c>
      <c r="AL22" s="103">
        <f t="shared" si="18"/>
        <v>0.28000000000000003</v>
      </c>
      <c r="AM22" s="103">
        <f t="shared" si="18"/>
        <v>0.31000000000000005</v>
      </c>
      <c r="AN22" s="103">
        <f t="shared" si="18"/>
        <v>0.34000000000000008</v>
      </c>
      <c r="AO22" s="103">
        <f t="shared" si="18"/>
        <v>0.37000000000000011</v>
      </c>
      <c r="AP22" s="103">
        <f t="shared" si="18"/>
        <v>0.40000000000000013</v>
      </c>
      <c r="AQ22" s="103">
        <f t="shared" si="18"/>
        <v>0.43000000000000016</v>
      </c>
      <c r="AR22" s="103">
        <f t="shared" si="18"/>
        <v>0.47000000000000014</v>
      </c>
      <c r="AS22" s="103">
        <f t="shared" si="18"/>
        <v>0.51000000000000012</v>
      </c>
      <c r="AT22" s="103">
        <f t="shared" si="18"/>
        <v>0.55000000000000016</v>
      </c>
      <c r="AU22" s="103">
        <f t="shared" si="18"/>
        <v>0.59000000000000019</v>
      </c>
      <c r="AV22" s="103">
        <f t="shared" si="18"/>
        <v>0.63000000000000023</v>
      </c>
      <c r="AW22" s="103">
        <f t="shared" si="18"/>
        <v>0.67000000000000026</v>
      </c>
      <c r="AX22" s="103">
        <f t="shared" si="18"/>
        <v>0.7100000000000003</v>
      </c>
      <c r="AY22" s="103">
        <f t="shared" si="18"/>
        <v>0.75000000000000033</v>
      </c>
      <c r="AZ22" s="103">
        <f t="shared" si="18"/>
        <v>0.9500000000000004</v>
      </c>
      <c r="BA22" s="103">
        <f t="shared" si="18"/>
        <v>1.0000000000000004</v>
      </c>
      <c r="BB22" s="103">
        <f t="shared" si="18"/>
        <v>1.0000000000000004</v>
      </c>
      <c r="BC22" s="104"/>
      <c r="BD22" s="101"/>
    </row>
    <row r="23" spans="1:89" s="105" customFormat="1" x14ac:dyDescent="0.2">
      <c r="A23" s="294"/>
      <c r="B23" s="101" t="s">
        <v>109</v>
      </c>
      <c r="C23" s="290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103">
        <f t="shared" si="19"/>
        <v>1.999999999999999E-2</v>
      </c>
      <c r="AK23" s="82">
        <f t="shared" si="19"/>
        <v>1.999999999999999E-2</v>
      </c>
      <c r="AL23" s="103">
        <f t="shared" si="19"/>
        <v>2.0000000000000018E-2</v>
      </c>
      <c r="AM23" s="103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">
      <c r="A24" s="294"/>
      <c r="B24" s="101" t="s">
        <v>110</v>
      </c>
      <c r="C24" s="290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103">
        <v>0.16</v>
      </c>
      <c r="AK24" s="82">
        <v>0.18</v>
      </c>
      <c r="AL24" s="103">
        <v>0.2</v>
      </c>
      <c r="AM24" s="103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82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94"/>
      <c r="B26" s="91" t="s">
        <v>111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1.9600000000000002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4">
        <f t="shared" si="21"/>
        <v>8.6240000000000006</v>
      </c>
      <c r="AK26" s="90">
        <f t="shared" si="21"/>
        <v>9.8000000000000007</v>
      </c>
      <c r="AL26" s="94">
        <f t="shared" si="21"/>
        <v>10.976000000000003</v>
      </c>
      <c r="AM26" s="94">
        <f t="shared" si="21"/>
        <v>12.152000000000003</v>
      </c>
      <c r="AN26" s="94">
        <f t="shared" si="21"/>
        <v>13.328000000000005</v>
      </c>
      <c r="AO26" s="94">
        <f t="shared" si="21"/>
        <v>14.504000000000005</v>
      </c>
      <c r="AP26" s="94">
        <f t="shared" si="21"/>
        <v>15.680000000000007</v>
      </c>
      <c r="AQ26" s="94">
        <f t="shared" si="21"/>
        <v>16.856000000000009</v>
      </c>
      <c r="AR26" s="94">
        <f t="shared" si="21"/>
        <v>18.424000000000007</v>
      </c>
      <c r="AS26" s="94">
        <f t="shared" si="21"/>
        <v>19.992000000000004</v>
      </c>
      <c r="AT26" s="94">
        <f t="shared" si="21"/>
        <v>21.560000000000009</v>
      </c>
      <c r="AU26" s="94">
        <f t="shared" si="21"/>
        <v>23.128000000000011</v>
      </c>
      <c r="AV26" s="94">
        <f t="shared" si="21"/>
        <v>24.696000000000012</v>
      </c>
      <c r="AW26" s="94">
        <f t="shared" si="21"/>
        <v>26.264000000000014</v>
      </c>
      <c r="AX26" s="94">
        <f t="shared" si="21"/>
        <v>27.832000000000015</v>
      </c>
      <c r="AY26" s="94">
        <f t="shared" si="21"/>
        <v>29.400000000000016</v>
      </c>
      <c r="AZ26" s="94">
        <f t="shared" si="21"/>
        <v>37.240000000000016</v>
      </c>
      <c r="BA26" s="94">
        <f t="shared" si="21"/>
        <v>39.200000000000017</v>
      </c>
      <c r="BB26" s="94">
        <f t="shared" si="21"/>
        <v>39.200000000000017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5"/>
      <c r="B27" s="133" t="s">
        <v>112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5">
        <f t="shared" si="22"/>
        <v>6.2720000000000002</v>
      </c>
      <c r="AK27" s="136">
        <f t="shared" si="22"/>
        <v>7.056</v>
      </c>
      <c r="AL27" s="135">
        <f t="shared" si="22"/>
        <v>7.8400000000000007</v>
      </c>
      <c r="AM27" s="135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93">
        <f>+A20+1</f>
        <v>4</v>
      </c>
      <c r="B28" s="98" t="str">
        <f>+'Detail by Turbine'!G9</f>
        <v>MHI 501F Simple Cycle</v>
      </c>
      <c r="C28" s="289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84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94"/>
      <c r="B29" s="101" t="s">
        <v>107</v>
      </c>
      <c r="C29" s="290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0.15</v>
      </c>
      <c r="U29" s="103">
        <v>0.1</v>
      </c>
      <c r="V29" s="103">
        <v>0</v>
      </c>
      <c r="W29" s="103">
        <v>0</v>
      </c>
      <c r="X29" s="103">
        <v>0.15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0.2</v>
      </c>
      <c r="AF29" s="103">
        <v>0</v>
      </c>
      <c r="AG29" s="103">
        <v>0</v>
      </c>
      <c r="AH29" s="103">
        <v>0.2</v>
      </c>
      <c r="AI29" s="103">
        <v>0</v>
      </c>
      <c r="AJ29" s="103">
        <v>0.2</v>
      </c>
      <c r="AK29" s="82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">
      <c r="A30" s="294"/>
      <c r="B30" s="101" t="s">
        <v>108</v>
      </c>
      <c r="C30" s="290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0.15</v>
      </c>
      <c r="U30" s="103">
        <f t="shared" si="23"/>
        <v>0.25</v>
      </c>
      <c r="V30" s="103">
        <f t="shared" si="23"/>
        <v>0.25</v>
      </c>
      <c r="W30" s="103">
        <f t="shared" si="23"/>
        <v>0.25</v>
      </c>
      <c r="X30" s="103">
        <f t="shared" si="23"/>
        <v>0.4</v>
      </c>
      <c r="Y30" s="103">
        <f t="shared" si="23"/>
        <v>0.4</v>
      </c>
      <c r="Z30" s="103">
        <f t="shared" si="23"/>
        <v>0.4</v>
      </c>
      <c r="AA30" s="103">
        <f t="shared" si="23"/>
        <v>0.4</v>
      </c>
      <c r="AB30" s="103">
        <f t="shared" si="23"/>
        <v>0.4</v>
      </c>
      <c r="AC30" s="103">
        <f t="shared" si="23"/>
        <v>0.4</v>
      </c>
      <c r="AD30" s="103">
        <f t="shared" si="23"/>
        <v>0.4</v>
      </c>
      <c r="AE30" s="103">
        <f t="shared" si="23"/>
        <v>0.60000000000000009</v>
      </c>
      <c r="AF30" s="103">
        <f t="shared" si="23"/>
        <v>0.60000000000000009</v>
      </c>
      <c r="AG30" s="103">
        <f t="shared" si="23"/>
        <v>0.60000000000000009</v>
      </c>
      <c r="AH30" s="103">
        <f t="shared" si="23"/>
        <v>0.8</v>
      </c>
      <c r="AI30" s="103">
        <f t="shared" si="23"/>
        <v>0.8</v>
      </c>
      <c r="AJ30" s="103">
        <f t="shared" si="23"/>
        <v>1</v>
      </c>
      <c r="AK30" s="82">
        <f t="shared" ref="AK30:BB30" si="24">+AJ30+AK29</f>
        <v>1</v>
      </c>
      <c r="AL30" s="103">
        <f t="shared" si="24"/>
        <v>1</v>
      </c>
      <c r="AM30" s="103">
        <f t="shared" si="24"/>
        <v>1</v>
      </c>
      <c r="AN30" s="103">
        <f t="shared" si="24"/>
        <v>1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">
      <c r="A31" s="294"/>
      <c r="B31" s="101" t="s">
        <v>109</v>
      </c>
      <c r="C31" s="290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82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">
      <c r="A32" s="294"/>
      <c r="B32" s="101" t="s">
        <v>110</v>
      </c>
      <c r="C32" s="290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82">
        <f t="shared" ref="AK32:BB32" si="26">+AJ32+AK31</f>
        <v>1</v>
      </c>
      <c r="AL32" s="103">
        <f t="shared" si="26"/>
        <v>1</v>
      </c>
      <c r="AM32" s="103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">
      <c r="A33" s="294"/>
      <c r="B33" s="106"/>
      <c r="C33" s="290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83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">
      <c r="A34" s="294"/>
      <c r="B34" s="91" t="s">
        <v>111</v>
      </c>
      <c r="C34" s="93">
        <v>43.618000000000002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6.5427</v>
      </c>
      <c r="U34" s="94">
        <f t="shared" si="27"/>
        <v>10.904500000000001</v>
      </c>
      <c r="V34" s="94">
        <f t="shared" si="27"/>
        <v>10.904500000000001</v>
      </c>
      <c r="W34" s="94">
        <f t="shared" si="27"/>
        <v>10.904500000000001</v>
      </c>
      <c r="X34" s="94">
        <f t="shared" si="27"/>
        <v>17.447200000000002</v>
      </c>
      <c r="Y34" s="94">
        <f t="shared" si="27"/>
        <v>17.447200000000002</v>
      </c>
      <c r="Z34" s="94">
        <f t="shared" si="27"/>
        <v>17.447200000000002</v>
      </c>
      <c r="AA34" s="94">
        <f t="shared" si="27"/>
        <v>17.447200000000002</v>
      </c>
      <c r="AB34" s="94">
        <f t="shared" si="27"/>
        <v>17.447200000000002</v>
      </c>
      <c r="AC34" s="94">
        <f t="shared" si="27"/>
        <v>17.447200000000002</v>
      </c>
      <c r="AD34" s="94">
        <f t="shared" si="27"/>
        <v>17.447200000000002</v>
      </c>
      <c r="AE34" s="94">
        <f t="shared" si="27"/>
        <v>26.170800000000003</v>
      </c>
      <c r="AF34" s="94">
        <f t="shared" si="27"/>
        <v>26.170800000000003</v>
      </c>
      <c r="AG34" s="94">
        <f t="shared" si="27"/>
        <v>26.170800000000003</v>
      </c>
      <c r="AH34" s="94">
        <f t="shared" si="27"/>
        <v>34.894400000000005</v>
      </c>
      <c r="AI34" s="94">
        <f t="shared" si="27"/>
        <v>34.894400000000005</v>
      </c>
      <c r="AJ34" s="94">
        <f t="shared" ref="AJ34:BB34" si="28">+AJ30*$C34</f>
        <v>43.618000000000002</v>
      </c>
      <c r="AK34" s="90">
        <f t="shared" si="28"/>
        <v>43.618000000000002</v>
      </c>
      <c r="AL34" s="94">
        <f t="shared" si="28"/>
        <v>43.618000000000002</v>
      </c>
      <c r="AM34" s="94">
        <f t="shared" si="28"/>
        <v>43.618000000000002</v>
      </c>
      <c r="AN34" s="94">
        <f t="shared" si="28"/>
        <v>43.618000000000002</v>
      </c>
      <c r="AO34" s="94">
        <f t="shared" si="28"/>
        <v>43.618000000000002</v>
      </c>
      <c r="AP34" s="94">
        <f t="shared" si="28"/>
        <v>43.618000000000002</v>
      </c>
      <c r="AQ34" s="94">
        <f t="shared" si="28"/>
        <v>43.618000000000002</v>
      </c>
      <c r="AR34" s="94">
        <f t="shared" si="28"/>
        <v>43.618000000000002</v>
      </c>
      <c r="AS34" s="94">
        <f t="shared" si="28"/>
        <v>43.618000000000002</v>
      </c>
      <c r="AT34" s="94">
        <f t="shared" si="28"/>
        <v>43.618000000000002</v>
      </c>
      <c r="AU34" s="94">
        <f t="shared" si="28"/>
        <v>43.618000000000002</v>
      </c>
      <c r="AV34" s="94">
        <f t="shared" si="28"/>
        <v>43.618000000000002</v>
      </c>
      <c r="AW34" s="94">
        <f t="shared" si="28"/>
        <v>43.618000000000002</v>
      </c>
      <c r="AX34" s="94">
        <f t="shared" si="28"/>
        <v>43.618000000000002</v>
      </c>
      <c r="AY34" s="94">
        <f t="shared" si="28"/>
        <v>43.618000000000002</v>
      </c>
      <c r="AZ34" s="94">
        <f t="shared" si="28"/>
        <v>43.618000000000002</v>
      </c>
      <c r="BA34" s="94">
        <f t="shared" si="28"/>
        <v>43.618000000000002</v>
      </c>
      <c r="BB34" s="94">
        <f t="shared" si="28"/>
        <v>43.618000000000002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5"/>
      <c r="B35" s="133" t="s">
        <v>112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43.618000000000002</v>
      </c>
      <c r="V35" s="135">
        <f t="shared" si="29"/>
        <v>43.618000000000002</v>
      </c>
      <c r="W35" s="135">
        <f t="shared" si="29"/>
        <v>43.618000000000002</v>
      </c>
      <c r="X35" s="135">
        <f t="shared" si="29"/>
        <v>43.618000000000002</v>
      </c>
      <c r="Y35" s="135">
        <f t="shared" si="29"/>
        <v>43.618000000000002</v>
      </c>
      <c r="Z35" s="135">
        <f t="shared" si="29"/>
        <v>43.618000000000002</v>
      </c>
      <c r="AA35" s="135">
        <f t="shared" si="29"/>
        <v>43.618000000000002</v>
      </c>
      <c r="AB35" s="135">
        <f t="shared" si="29"/>
        <v>43.618000000000002</v>
      </c>
      <c r="AC35" s="135">
        <f t="shared" si="29"/>
        <v>43.618000000000002</v>
      </c>
      <c r="AD35" s="135">
        <f t="shared" si="29"/>
        <v>43.618000000000002</v>
      </c>
      <c r="AE35" s="135">
        <f t="shared" si="29"/>
        <v>43.618000000000002</v>
      </c>
      <c r="AF35" s="135">
        <f t="shared" si="29"/>
        <v>43.618000000000002</v>
      </c>
      <c r="AG35" s="135">
        <f t="shared" si="29"/>
        <v>43.618000000000002</v>
      </c>
      <c r="AH35" s="135">
        <f t="shared" si="29"/>
        <v>43.618000000000002</v>
      </c>
      <c r="AI35" s="135">
        <f t="shared" si="29"/>
        <v>43.618000000000002</v>
      </c>
      <c r="AJ35" s="135">
        <f t="shared" ref="AJ35:BB35" si="30">+AJ32*$C34</f>
        <v>43.618000000000002</v>
      </c>
      <c r="AK35" s="136">
        <f t="shared" si="30"/>
        <v>43.618000000000002</v>
      </c>
      <c r="AL35" s="135">
        <f t="shared" si="30"/>
        <v>43.618000000000002</v>
      </c>
      <c r="AM35" s="135">
        <f t="shared" si="30"/>
        <v>43.618000000000002</v>
      </c>
      <c r="AN35" s="135">
        <f t="shared" si="30"/>
        <v>43.618000000000002</v>
      </c>
      <c r="AO35" s="135">
        <f t="shared" si="30"/>
        <v>43.618000000000002</v>
      </c>
      <c r="AP35" s="135">
        <f t="shared" si="30"/>
        <v>43.618000000000002</v>
      </c>
      <c r="AQ35" s="135">
        <f t="shared" si="30"/>
        <v>43.618000000000002</v>
      </c>
      <c r="AR35" s="135">
        <f t="shared" si="30"/>
        <v>43.618000000000002</v>
      </c>
      <c r="AS35" s="135">
        <f t="shared" si="30"/>
        <v>43.618000000000002</v>
      </c>
      <c r="AT35" s="135">
        <f t="shared" si="30"/>
        <v>43.618000000000002</v>
      </c>
      <c r="AU35" s="135">
        <f t="shared" si="30"/>
        <v>43.618000000000002</v>
      </c>
      <c r="AV35" s="135">
        <f t="shared" si="30"/>
        <v>43.618000000000002</v>
      </c>
      <c r="AW35" s="135">
        <f t="shared" si="30"/>
        <v>43.618000000000002</v>
      </c>
      <c r="AX35" s="135">
        <f t="shared" si="30"/>
        <v>43.618000000000002</v>
      </c>
      <c r="AY35" s="135">
        <f t="shared" si="30"/>
        <v>43.618000000000002</v>
      </c>
      <c r="AZ35" s="135">
        <f t="shared" si="30"/>
        <v>43.618000000000002</v>
      </c>
      <c r="BA35" s="135">
        <f t="shared" si="30"/>
        <v>43.618000000000002</v>
      </c>
      <c r="BB35" s="135">
        <f t="shared" si="30"/>
        <v>43.618000000000002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93">
        <f>+A28+1</f>
        <v>5</v>
      </c>
      <c r="B36" s="98" t="str">
        <f>+'Detail by Turbine'!G10</f>
        <v>MHI 501F Simple Cycle</v>
      </c>
      <c r="C36" s="289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84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94"/>
      <c r="B37" s="101" t="s">
        <v>107</v>
      </c>
      <c r="C37" s="290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0.1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0.15</v>
      </c>
      <c r="AF37" s="103">
        <v>0</v>
      </c>
      <c r="AG37" s="103">
        <v>0</v>
      </c>
      <c r="AH37" s="103">
        <v>0</v>
      </c>
      <c r="AI37" s="103">
        <v>0.15</v>
      </c>
      <c r="AJ37" s="103">
        <v>0</v>
      </c>
      <c r="AK37" s="82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0.2</v>
      </c>
      <c r="AQ37" s="103">
        <v>0</v>
      </c>
      <c r="AR37" s="103">
        <v>0</v>
      </c>
      <c r="AS37" s="103">
        <v>0.2</v>
      </c>
      <c r="AT37" s="103">
        <v>0</v>
      </c>
      <c r="AU37" s="103">
        <v>0.2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94"/>
      <c r="B38" s="101" t="s">
        <v>108</v>
      </c>
      <c r="C38" s="290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0.1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0.25</v>
      </c>
      <c r="AF38" s="103">
        <f t="shared" si="31"/>
        <v>0.25</v>
      </c>
      <c r="AG38" s="103">
        <f t="shared" si="31"/>
        <v>0.25</v>
      </c>
      <c r="AH38" s="103">
        <f t="shared" si="31"/>
        <v>0.25</v>
      </c>
      <c r="AI38" s="103">
        <f t="shared" si="31"/>
        <v>0.4</v>
      </c>
      <c r="AJ38" s="103">
        <f t="shared" si="31"/>
        <v>0.4</v>
      </c>
      <c r="AK38" s="82">
        <f t="shared" ref="AK38:BB38" si="32">+AJ38+AK37</f>
        <v>0.4</v>
      </c>
      <c r="AL38" s="103">
        <f t="shared" si="32"/>
        <v>0.4</v>
      </c>
      <c r="AM38" s="103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0.60000000000000009</v>
      </c>
      <c r="AQ38" s="103">
        <f t="shared" si="32"/>
        <v>0.60000000000000009</v>
      </c>
      <c r="AR38" s="103">
        <f t="shared" si="32"/>
        <v>0.60000000000000009</v>
      </c>
      <c r="AS38" s="103">
        <f t="shared" si="32"/>
        <v>0.8</v>
      </c>
      <c r="AT38" s="103">
        <f t="shared" si="32"/>
        <v>0.8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94"/>
      <c r="B39" s="101" t="s">
        <v>109</v>
      </c>
      <c r="C39" s="290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82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94"/>
      <c r="B40" s="101" t="s">
        <v>110</v>
      </c>
      <c r="C40" s="290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103">
        <f t="shared" si="33"/>
        <v>1</v>
      </c>
      <c r="AK40" s="82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94"/>
      <c r="B41" s="106"/>
      <c r="C41" s="290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83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94"/>
      <c r="B42" s="91" t="s">
        <v>111</v>
      </c>
      <c r="C42" s="93">
        <v>36.853999999999999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3.6854</v>
      </c>
      <c r="Z42" s="94">
        <f t="shared" si="35"/>
        <v>3.6854</v>
      </c>
      <c r="AA42" s="94">
        <f t="shared" si="35"/>
        <v>3.6854</v>
      </c>
      <c r="AB42" s="94">
        <f t="shared" si="35"/>
        <v>3.6854</v>
      </c>
      <c r="AC42" s="94">
        <f t="shared" si="35"/>
        <v>3.6854</v>
      </c>
      <c r="AD42" s="94">
        <f t="shared" si="35"/>
        <v>3.6854</v>
      </c>
      <c r="AE42" s="94">
        <f t="shared" si="35"/>
        <v>9.2134999999999998</v>
      </c>
      <c r="AF42" s="94">
        <f t="shared" si="35"/>
        <v>9.2134999999999998</v>
      </c>
      <c r="AG42" s="94">
        <f t="shared" si="35"/>
        <v>9.2134999999999998</v>
      </c>
      <c r="AH42" s="94">
        <f t="shared" si="35"/>
        <v>9.2134999999999998</v>
      </c>
      <c r="AI42" s="94">
        <f t="shared" si="35"/>
        <v>14.7416</v>
      </c>
      <c r="AJ42" s="94">
        <f t="shared" ref="AJ42:BB42" si="36">+AJ38*$C42</f>
        <v>14.7416</v>
      </c>
      <c r="AK42" s="90">
        <f t="shared" si="36"/>
        <v>14.7416</v>
      </c>
      <c r="AL42" s="94">
        <f t="shared" si="36"/>
        <v>14.7416</v>
      </c>
      <c r="AM42" s="94">
        <f t="shared" si="36"/>
        <v>14.7416</v>
      </c>
      <c r="AN42" s="94">
        <f t="shared" si="36"/>
        <v>14.7416</v>
      </c>
      <c r="AO42" s="94">
        <f t="shared" si="36"/>
        <v>14.7416</v>
      </c>
      <c r="AP42" s="94">
        <f t="shared" si="36"/>
        <v>22.112400000000004</v>
      </c>
      <c r="AQ42" s="94">
        <f t="shared" si="36"/>
        <v>22.112400000000004</v>
      </c>
      <c r="AR42" s="94">
        <f t="shared" si="36"/>
        <v>22.112400000000004</v>
      </c>
      <c r="AS42" s="94">
        <f t="shared" si="36"/>
        <v>29.4832</v>
      </c>
      <c r="AT42" s="94">
        <f t="shared" si="36"/>
        <v>29.4832</v>
      </c>
      <c r="AU42" s="94">
        <f t="shared" si="36"/>
        <v>36.853999999999999</v>
      </c>
      <c r="AV42" s="94">
        <f t="shared" si="36"/>
        <v>36.853999999999999</v>
      </c>
      <c r="AW42" s="94">
        <f t="shared" si="36"/>
        <v>36.853999999999999</v>
      </c>
      <c r="AX42" s="94">
        <f t="shared" si="36"/>
        <v>36.853999999999999</v>
      </c>
      <c r="AY42" s="94">
        <f t="shared" si="36"/>
        <v>36.853999999999999</v>
      </c>
      <c r="AZ42" s="94">
        <f t="shared" si="36"/>
        <v>36.853999999999999</v>
      </c>
      <c r="BA42" s="94">
        <f t="shared" si="36"/>
        <v>36.853999999999999</v>
      </c>
      <c r="BB42" s="94">
        <f t="shared" si="36"/>
        <v>36.853999999999999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5"/>
      <c r="B43" s="133" t="s">
        <v>112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36.853999999999999</v>
      </c>
      <c r="Z43" s="135">
        <f t="shared" si="37"/>
        <v>36.853999999999999</v>
      </c>
      <c r="AA43" s="135">
        <f t="shared" si="37"/>
        <v>36.853999999999999</v>
      </c>
      <c r="AB43" s="135">
        <f t="shared" si="37"/>
        <v>36.853999999999999</v>
      </c>
      <c r="AC43" s="135">
        <f t="shared" si="37"/>
        <v>36.853999999999999</v>
      </c>
      <c r="AD43" s="135">
        <f t="shared" si="37"/>
        <v>36.853999999999999</v>
      </c>
      <c r="AE43" s="135">
        <f t="shared" si="37"/>
        <v>36.853999999999999</v>
      </c>
      <c r="AF43" s="135">
        <f t="shared" si="37"/>
        <v>36.853999999999999</v>
      </c>
      <c r="AG43" s="135">
        <f t="shared" si="37"/>
        <v>36.853999999999999</v>
      </c>
      <c r="AH43" s="135">
        <f t="shared" si="37"/>
        <v>36.853999999999999</v>
      </c>
      <c r="AI43" s="135">
        <f t="shared" si="37"/>
        <v>36.853999999999999</v>
      </c>
      <c r="AJ43" s="135">
        <f t="shared" ref="AJ43:BB43" si="38">+AJ40*$C42</f>
        <v>36.853999999999999</v>
      </c>
      <c r="AK43" s="136">
        <f t="shared" si="38"/>
        <v>36.853999999999999</v>
      </c>
      <c r="AL43" s="135">
        <f t="shared" si="38"/>
        <v>36.853999999999999</v>
      </c>
      <c r="AM43" s="135">
        <f t="shared" si="38"/>
        <v>36.853999999999999</v>
      </c>
      <c r="AN43" s="135">
        <f t="shared" si="38"/>
        <v>36.853999999999999</v>
      </c>
      <c r="AO43" s="135">
        <f t="shared" si="38"/>
        <v>36.853999999999999</v>
      </c>
      <c r="AP43" s="135">
        <f t="shared" si="38"/>
        <v>36.853999999999999</v>
      </c>
      <c r="AQ43" s="135">
        <f t="shared" si="38"/>
        <v>36.853999999999999</v>
      </c>
      <c r="AR43" s="135">
        <f t="shared" si="38"/>
        <v>36.853999999999999</v>
      </c>
      <c r="AS43" s="135">
        <f t="shared" si="38"/>
        <v>36.853999999999999</v>
      </c>
      <c r="AT43" s="135">
        <f t="shared" si="38"/>
        <v>36.853999999999999</v>
      </c>
      <c r="AU43" s="135">
        <f t="shared" si="38"/>
        <v>36.853999999999999</v>
      </c>
      <c r="AV43" s="135">
        <f t="shared" si="38"/>
        <v>36.853999999999999</v>
      </c>
      <c r="AW43" s="135">
        <f t="shared" si="38"/>
        <v>36.853999999999999</v>
      </c>
      <c r="AX43" s="135">
        <f t="shared" si="38"/>
        <v>36.853999999999999</v>
      </c>
      <c r="AY43" s="135">
        <f t="shared" si="38"/>
        <v>36.853999999999999</v>
      </c>
      <c r="AZ43" s="135">
        <f t="shared" si="38"/>
        <v>36.853999999999999</v>
      </c>
      <c r="BA43" s="135">
        <f t="shared" si="38"/>
        <v>36.853999999999999</v>
      </c>
      <c r="BB43" s="135">
        <f t="shared" si="38"/>
        <v>36.853999999999999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93">
        <f>+A36+1</f>
        <v>6</v>
      </c>
      <c r="B44" s="98" t="str">
        <f>+'Detail by Turbine'!G11</f>
        <v>MHI 501F Simple Cycle</v>
      </c>
      <c r="C44" s="289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84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94"/>
      <c r="B45" s="101" t="s">
        <v>107</v>
      </c>
      <c r="C45" s="290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0.15</v>
      </c>
      <c r="AG45" s="103">
        <v>0</v>
      </c>
      <c r="AH45" s="103">
        <v>0</v>
      </c>
      <c r="AI45" s="103">
        <v>0</v>
      </c>
      <c r="AJ45" s="103">
        <v>0.15</v>
      </c>
      <c r="AK45" s="82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</v>
      </c>
      <c r="AQ45" s="103">
        <v>0.2</v>
      </c>
      <c r="AR45" s="103">
        <v>0</v>
      </c>
      <c r="AS45" s="103">
        <v>0</v>
      </c>
      <c r="AT45" s="103">
        <v>0.2</v>
      </c>
      <c r="AU45" s="103">
        <v>0</v>
      </c>
      <c r="AV45" s="103">
        <v>0.2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94"/>
      <c r="B46" s="101" t="s">
        <v>108</v>
      </c>
      <c r="C46" s="290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103">
        <f t="shared" si="39"/>
        <v>0.4</v>
      </c>
      <c r="AK46" s="82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0.60000000000000009</v>
      </c>
      <c r="AT46" s="103">
        <f t="shared" si="40"/>
        <v>0.8</v>
      </c>
      <c r="AU46" s="103">
        <f t="shared" si="40"/>
        <v>0.8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94"/>
      <c r="B47" s="101" t="s">
        <v>109</v>
      </c>
      <c r="C47" s="290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82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94"/>
      <c r="B48" s="101" t="s">
        <v>110</v>
      </c>
      <c r="C48" s="290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103">
        <f t="shared" si="41"/>
        <v>1</v>
      </c>
      <c r="AK48" s="82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94"/>
      <c r="B49" s="106"/>
      <c r="C49" s="290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83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94"/>
      <c r="B50" s="91" t="s">
        <v>111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3.6854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4">
        <f t="shared" si="43"/>
        <v>9.2134999999999998</v>
      </c>
      <c r="AJ50" s="94">
        <f t="shared" ref="AJ50:BB50" si="44">+AJ46*$C50</f>
        <v>14.7416</v>
      </c>
      <c r="AK50" s="90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14.7416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22.112400000000004</v>
      </c>
      <c r="AT50" s="94">
        <f t="shared" si="44"/>
        <v>29.4832</v>
      </c>
      <c r="AU50" s="94">
        <f t="shared" si="44"/>
        <v>29.4832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5"/>
      <c r="B51" s="133" t="s">
        <v>112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5">
        <f t="shared" si="45"/>
        <v>36.853999999999999</v>
      </c>
      <c r="AJ51" s="135">
        <f t="shared" ref="AJ51:BB51" si="46">+AJ48*$C50</f>
        <v>36.853999999999999</v>
      </c>
      <c r="AK51" s="136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93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84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94"/>
      <c r="B53" s="115" t="s">
        <v>107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0.15</v>
      </c>
      <c r="U53" s="116">
        <v>0.1</v>
      </c>
      <c r="V53" s="116">
        <v>0</v>
      </c>
      <c r="W53" s="116">
        <v>0</v>
      </c>
      <c r="X53" s="116">
        <v>0.15</v>
      </c>
      <c r="Y53" s="116">
        <v>0</v>
      </c>
      <c r="Z53" s="116">
        <v>0</v>
      </c>
      <c r="AA53" s="116">
        <v>0</v>
      </c>
      <c r="AB53" s="116">
        <v>0</v>
      </c>
      <c r="AC53" s="116">
        <v>0</v>
      </c>
      <c r="AD53" s="116">
        <v>0</v>
      </c>
      <c r="AE53" s="116">
        <v>0.2</v>
      </c>
      <c r="AF53" s="116">
        <v>0</v>
      </c>
      <c r="AG53" s="116">
        <v>0</v>
      </c>
      <c r="AH53" s="116">
        <v>0.2</v>
      </c>
      <c r="AI53" s="116">
        <v>0</v>
      </c>
      <c r="AJ53" s="116">
        <v>0.2</v>
      </c>
      <c r="AK53" s="82">
        <v>0</v>
      </c>
      <c r="AL53" s="116">
        <v>0</v>
      </c>
      <c r="AM53" s="116">
        <v>0</v>
      </c>
      <c r="AN53" s="116">
        <v>0</v>
      </c>
      <c r="AO53" s="116">
        <v>0</v>
      </c>
      <c r="AP53" s="116">
        <v>0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">
      <c r="A54" s="294"/>
      <c r="B54" s="115" t="s">
        <v>108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0.15</v>
      </c>
      <c r="U54" s="116">
        <f t="shared" si="47"/>
        <v>0.25</v>
      </c>
      <c r="V54" s="116">
        <f t="shared" si="47"/>
        <v>0.25</v>
      </c>
      <c r="W54" s="116">
        <f t="shared" si="47"/>
        <v>0.25</v>
      </c>
      <c r="X54" s="116">
        <f t="shared" si="47"/>
        <v>0.4</v>
      </c>
      <c r="Y54" s="116">
        <f t="shared" si="47"/>
        <v>0.4</v>
      </c>
      <c r="Z54" s="116">
        <f t="shared" si="47"/>
        <v>0.4</v>
      </c>
      <c r="AA54" s="116">
        <f t="shared" si="47"/>
        <v>0.4</v>
      </c>
      <c r="AB54" s="116">
        <f t="shared" si="47"/>
        <v>0.4</v>
      </c>
      <c r="AC54" s="116">
        <f t="shared" si="47"/>
        <v>0.4</v>
      </c>
      <c r="AD54" s="116">
        <f t="shared" si="47"/>
        <v>0.4</v>
      </c>
      <c r="AE54" s="116">
        <f t="shared" si="47"/>
        <v>0.60000000000000009</v>
      </c>
      <c r="AF54" s="116">
        <f t="shared" si="47"/>
        <v>0.60000000000000009</v>
      </c>
      <c r="AG54" s="116">
        <f t="shared" si="47"/>
        <v>0.60000000000000009</v>
      </c>
      <c r="AH54" s="116">
        <f t="shared" si="47"/>
        <v>0.8</v>
      </c>
      <c r="AI54" s="116">
        <f t="shared" si="47"/>
        <v>0.8</v>
      </c>
      <c r="AJ54" s="116">
        <f t="shared" si="47"/>
        <v>1</v>
      </c>
      <c r="AK54" s="82">
        <f t="shared" ref="AK54:BB54" si="48">+AJ54+AK53</f>
        <v>1</v>
      </c>
      <c r="AL54" s="116">
        <f t="shared" si="48"/>
        <v>1</v>
      </c>
      <c r="AM54" s="116">
        <f t="shared" si="48"/>
        <v>1</v>
      </c>
      <c r="AN54" s="116">
        <f t="shared" si="48"/>
        <v>1</v>
      </c>
      <c r="AO54" s="116">
        <f t="shared" si="48"/>
        <v>1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">
      <c r="A55" s="294"/>
      <c r="B55" s="115" t="s">
        <v>109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82">
        <v>0</v>
      </c>
      <c r="AL55" s="116">
        <v>0</v>
      </c>
      <c r="AM55" s="116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">
      <c r="A56" s="294"/>
      <c r="B56" s="115" t="s">
        <v>110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116">
        <f t="shared" si="49"/>
        <v>1</v>
      </c>
      <c r="AK56" s="82">
        <f t="shared" ref="AK56:BB56" si="50">+AJ56+AK55</f>
        <v>1</v>
      </c>
      <c r="AL56" s="116">
        <f t="shared" si="50"/>
        <v>1</v>
      </c>
      <c r="AM56" s="116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">
      <c r="A57" s="294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83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94"/>
      <c r="B58" s="122" t="s">
        <v>111</v>
      </c>
      <c r="C58" s="123">
        <v>43.618000000000002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6.5427</v>
      </c>
      <c r="U58" s="124">
        <f t="shared" si="51"/>
        <v>10.904500000000001</v>
      </c>
      <c r="V58" s="124">
        <f t="shared" si="51"/>
        <v>10.904500000000001</v>
      </c>
      <c r="W58" s="124">
        <f t="shared" si="51"/>
        <v>10.904500000000001</v>
      </c>
      <c r="X58" s="124">
        <f t="shared" si="51"/>
        <v>17.447200000000002</v>
      </c>
      <c r="Y58" s="124">
        <f t="shared" si="51"/>
        <v>17.447200000000002</v>
      </c>
      <c r="Z58" s="124">
        <f t="shared" si="51"/>
        <v>17.447200000000002</v>
      </c>
      <c r="AA58" s="124">
        <f t="shared" si="51"/>
        <v>17.447200000000002</v>
      </c>
      <c r="AB58" s="124">
        <f t="shared" si="51"/>
        <v>17.447200000000002</v>
      </c>
      <c r="AC58" s="124">
        <f t="shared" si="51"/>
        <v>17.447200000000002</v>
      </c>
      <c r="AD58" s="124">
        <f t="shared" si="51"/>
        <v>17.447200000000002</v>
      </c>
      <c r="AE58" s="124">
        <f t="shared" si="51"/>
        <v>26.170800000000003</v>
      </c>
      <c r="AF58" s="124">
        <f t="shared" si="51"/>
        <v>26.170800000000003</v>
      </c>
      <c r="AG58" s="124">
        <f t="shared" si="51"/>
        <v>26.170800000000003</v>
      </c>
      <c r="AH58" s="124">
        <f t="shared" si="51"/>
        <v>34.894400000000005</v>
      </c>
      <c r="AI58" s="124">
        <f t="shared" si="51"/>
        <v>34.894400000000005</v>
      </c>
      <c r="AJ58" s="124">
        <f t="shared" ref="AJ58:BB58" si="52">+AJ54*$C58</f>
        <v>43.618000000000002</v>
      </c>
      <c r="AK58" s="90">
        <f t="shared" si="52"/>
        <v>43.618000000000002</v>
      </c>
      <c r="AL58" s="124">
        <f t="shared" si="52"/>
        <v>43.618000000000002</v>
      </c>
      <c r="AM58" s="124">
        <f t="shared" si="52"/>
        <v>43.618000000000002</v>
      </c>
      <c r="AN58" s="124">
        <f t="shared" si="52"/>
        <v>43.618000000000002</v>
      </c>
      <c r="AO58" s="124">
        <f t="shared" si="52"/>
        <v>43.618000000000002</v>
      </c>
      <c r="AP58" s="124">
        <f t="shared" si="52"/>
        <v>43.618000000000002</v>
      </c>
      <c r="AQ58" s="124">
        <f t="shared" si="52"/>
        <v>43.618000000000002</v>
      </c>
      <c r="AR58" s="124">
        <f t="shared" si="52"/>
        <v>43.618000000000002</v>
      </c>
      <c r="AS58" s="124">
        <f t="shared" si="52"/>
        <v>43.618000000000002</v>
      </c>
      <c r="AT58" s="124">
        <f t="shared" si="52"/>
        <v>43.618000000000002</v>
      </c>
      <c r="AU58" s="124">
        <f t="shared" si="52"/>
        <v>43.618000000000002</v>
      </c>
      <c r="AV58" s="124">
        <f t="shared" si="52"/>
        <v>43.618000000000002</v>
      </c>
      <c r="AW58" s="124">
        <f t="shared" si="52"/>
        <v>43.618000000000002</v>
      </c>
      <c r="AX58" s="124">
        <f t="shared" si="52"/>
        <v>43.618000000000002</v>
      </c>
      <c r="AY58" s="124">
        <f t="shared" si="52"/>
        <v>43.618000000000002</v>
      </c>
      <c r="AZ58" s="124">
        <f t="shared" si="52"/>
        <v>43.618000000000002</v>
      </c>
      <c r="BA58" s="124">
        <f t="shared" si="52"/>
        <v>43.618000000000002</v>
      </c>
      <c r="BB58" s="124">
        <f t="shared" si="52"/>
        <v>43.618000000000002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5"/>
      <c r="B59" s="139" t="s">
        <v>112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43.618000000000002</v>
      </c>
      <c r="V59" s="141">
        <f t="shared" si="53"/>
        <v>43.618000000000002</v>
      </c>
      <c r="W59" s="141">
        <f t="shared" si="53"/>
        <v>43.618000000000002</v>
      </c>
      <c r="X59" s="141">
        <f t="shared" si="53"/>
        <v>43.618000000000002</v>
      </c>
      <c r="Y59" s="141">
        <f t="shared" si="53"/>
        <v>43.618000000000002</v>
      </c>
      <c r="Z59" s="141">
        <f t="shared" si="53"/>
        <v>43.618000000000002</v>
      </c>
      <c r="AA59" s="141">
        <f t="shared" si="53"/>
        <v>43.618000000000002</v>
      </c>
      <c r="AB59" s="141">
        <f t="shared" si="53"/>
        <v>43.618000000000002</v>
      </c>
      <c r="AC59" s="141">
        <f t="shared" si="53"/>
        <v>43.618000000000002</v>
      </c>
      <c r="AD59" s="141">
        <f t="shared" si="53"/>
        <v>43.618000000000002</v>
      </c>
      <c r="AE59" s="141">
        <f t="shared" si="53"/>
        <v>43.618000000000002</v>
      </c>
      <c r="AF59" s="141">
        <f t="shared" si="53"/>
        <v>43.618000000000002</v>
      </c>
      <c r="AG59" s="141">
        <f t="shared" si="53"/>
        <v>43.618000000000002</v>
      </c>
      <c r="AH59" s="141">
        <f t="shared" si="53"/>
        <v>43.618000000000002</v>
      </c>
      <c r="AI59" s="141">
        <f t="shared" si="53"/>
        <v>43.618000000000002</v>
      </c>
      <c r="AJ59" s="141">
        <f t="shared" ref="AJ59:BB59" si="54">+AJ56*$C58</f>
        <v>43.618000000000002</v>
      </c>
      <c r="AK59" s="136">
        <f t="shared" si="54"/>
        <v>43.618000000000002</v>
      </c>
      <c r="AL59" s="141">
        <f t="shared" si="54"/>
        <v>43.618000000000002</v>
      </c>
      <c r="AM59" s="141">
        <f t="shared" si="54"/>
        <v>43.618000000000002</v>
      </c>
      <c r="AN59" s="141">
        <f t="shared" si="54"/>
        <v>43.618000000000002</v>
      </c>
      <c r="AO59" s="141">
        <f t="shared" si="54"/>
        <v>43.618000000000002</v>
      </c>
      <c r="AP59" s="141">
        <f t="shared" si="54"/>
        <v>43.618000000000002</v>
      </c>
      <c r="AQ59" s="141">
        <f t="shared" si="54"/>
        <v>43.618000000000002</v>
      </c>
      <c r="AR59" s="141">
        <f t="shared" si="54"/>
        <v>43.618000000000002</v>
      </c>
      <c r="AS59" s="141">
        <f t="shared" si="54"/>
        <v>43.618000000000002</v>
      </c>
      <c r="AT59" s="141">
        <f t="shared" si="54"/>
        <v>43.618000000000002</v>
      </c>
      <c r="AU59" s="141">
        <f t="shared" si="54"/>
        <v>43.618000000000002</v>
      </c>
      <c r="AV59" s="141">
        <f t="shared" si="54"/>
        <v>43.618000000000002</v>
      </c>
      <c r="AW59" s="141">
        <f t="shared" si="54"/>
        <v>43.618000000000002</v>
      </c>
      <c r="AX59" s="141">
        <f t="shared" si="54"/>
        <v>43.618000000000002</v>
      </c>
      <c r="AY59" s="141">
        <f t="shared" si="54"/>
        <v>43.618000000000002</v>
      </c>
      <c r="AZ59" s="141">
        <f t="shared" si="54"/>
        <v>43.618000000000002</v>
      </c>
      <c r="BA59" s="141">
        <f t="shared" si="54"/>
        <v>43.618000000000002</v>
      </c>
      <c r="BB59" s="141">
        <f t="shared" si="54"/>
        <v>43.618000000000002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93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84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94"/>
      <c r="B61" s="115" t="s">
        <v>107</v>
      </c>
      <c r="C61" s="288"/>
      <c r="D61" s="116">
        <v>0</v>
      </c>
      <c r="E61" s="116">
        <v>0</v>
      </c>
      <c r="F61" s="116">
        <v>0</v>
      </c>
      <c r="G61" s="116">
        <v>0</v>
      </c>
      <c r="H61" s="116">
        <v>0.15</v>
      </c>
      <c r="I61" s="116">
        <v>0.1</v>
      </c>
      <c r="J61" s="116">
        <v>0.1</v>
      </c>
      <c r="K61" s="116">
        <v>0.1</v>
      </c>
      <c r="L61" s="116">
        <v>7.4999999999999997E-2</v>
      </c>
      <c r="M61" s="116">
        <v>7.4999999999999997E-2</v>
      </c>
      <c r="N61" s="116">
        <v>0.05</v>
      </c>
      <c r="O61" s="116">
        <v>0.05</v>
      </c>
      <c r="P61" s="116">
        <v>0.05</v>
      </c>
      <c r="Q61" s="116">
        <v>2.5000000000000001E-2</v>
      </c>
      <c r="R61" s="116">
        <v>2.5000000000000001E-2</v>
      </c>
      <c r="S61" s="116">
        <v>2.5000000000000001E-2</v>
      </c>
      <c r="T61" s="116">
        <v>2.5000000000000001E-2</v>
      </c>
      <c r="U61" s="116">
        <v>2.5000000000000001E-2</v>
      </c>
      <c r="V61" s="116">
        <v>2.5000000000000001E-2</v>
      </c>
      <c r="W61" s="116">
        <v>0</v>
      </c>
      <c r="X61" s="116">
        <v>0.05</v>
      </c>
      <c r="Y61" s="116">
        <v>0</v>
      </c>
      <c r="Z61" s="116">
        <v>0.05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82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1.0000000000000002</v>
      </c>
      <c r="BD61" s="101"/>
    </row>
    <row r="62" spans="1:89" s="105" customFormat="1" x14ac:dyDescent="0.2">
      <c r="A62" s="294"/>
      <c r="B62" s="115" t="s">
        <v>108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0.15</v>
      </c>
      <c r="I62" s="116">
        <f t="shared" si="55"/>
        <v>0.25</v>
      </c>
      <c r="J62" s="116">
        <f t="shared" si="55"/>
        <v>0.35</v>
      </c>
      <c r="K62" s="116">
        <f t="shared" si="55"/>
        <v>0.44999999999999996</v>
      </c>
      <c r="L62" s="116">
        <f t="shared" si="55"/>
        <v>0.52499999999999991</v>
      </c>
      <c r="M62" s="116">
        <f t="shared" si="55"/>
        <v>0.59999999999999987</v>
      </c>
      <c r="N62" s="116">
        <f t="shared" si="55"/>
        <v>0.64999999999999991</v>
      </c>
      <c r="O62" s="116">
        <f t="shared" si="55"/>
        <v>0.7</v>
      </c>
      <c r="P62" s="116">
        <f t="shared" si="55"/>
        <v>0.75</v>
      </c>
      <c r="Q62" s="116">
        <f t="shared" si="55"/>
        <v>0.77500000000000002</v>
      </c>
      <c r="R62" s="116">
        <f t="shared" si="55"/>
        <v>0.8</v>
      </c>
      <c r="S62" s="116">
        <f t="shared" si="55"/>
        <v>0.82500000000000007</v>
      </c>
      <c r="T62" s="116">
        <f t="shared" si="55"/>
        <v>0.85000000000000009</v>
      </c>
      <c r="U62" s="116">
        <f t="shared" si="55"/>
        <v>0.87500000000000011</v>
      </c>
      <c r="V62" s="116">
        <f t="shared" si="55"/>
        <v>0.90000000000000013</v>
      </c>
      <c r="W62" s="116">
        <f t="shared" si="55"/>
        <v>0.90000000000000013</v>
      </c>
      <c r="X62" s="116">
        <f t="shared" si="55"/>
        <v>0.95000000000000018</v>
      </c>
      <c r="Y62" s="116">
        <f t="shared" si="55"/>
        <v>0.95000000000000018</v>
      </c>
      <c r="Z62" s="116">
        <f t="shared" si="55"/>
        <v>1.0000000000000002</v>
      </c>
      <c r="AA62" s="116">
        <f t="shared" si="55"/>
        <v>1.0000000000000002</v>
      </c>
      <c r="AB62" s="116">
        <f t="shared" si="55"/>
        <v>1.0000000000000002</v>
      </c>
      <c r="AC62" s="116">
        <f t="shared" si="55"/>
        <v>1.0000000000000002</v>
      </c>
      <c r="AD62" s="116">
        <f t="shared" si="55"/>
        <v>1.0000000000000002</v>
      </c>
      <c r="AE62" s="116">
        <f t="shared" si="55"/>
        <v>1.0000000000000002</v>
      </c>
      <c r="AF62" s="116">
        <f t="shared" si="55"/>
        <v>1.0000000000000002</v>
      </c>
      <c r="AG62" s="116">
        <f t="shared" si="55"/>
        <v>1.0000000000000002</v>
      </c>
      <c r="AH62" s="116">
        <f t="shared" si="55"/>
        <v>1.0000000000000002</v>
      </c>
      <c r="AI62" s="116">
        <f t="shared" si="55"/>
        <v>1.0000000000000002</v>
      </c>
      <c r="AJ62" s="116">
        <f t="shared" ref="AJ62:BB62" si="56">+AI62+AJ61</f>
        <v>1.0000000000000002</v>
      </c>
      <c r="AK62" s="82">
        <f t="shared" si="56"/>
        <v>1.0000000000000002</v>
      </c>
      <c r="AL62" s="116">
        <f t="shared" si="56"/>
        <v>1.0000000000000002</v>
      </c>
      <c r="AM62" s="116">
        <f t="shared" si="56"/>
        <v>1.0000000000000002</v>
      </c>
      <c r="AN62" s="116">
        <f t="shared" si="56"/>
        <v>1.0000000000000002</v>
      </c>
      <c r="AO62" s="116">
        <f t="shared" si="56"/>
        <v>1.0000000000000002</v>
      </c>
      <c r="AP62" s="116">
        <f t="shared" si="56"/>
        <v>1.0000000000000002</v>
      </c>
      <c r="AQ62" s="116">
        <f t="shared" si="56"/>
        <v>1.0000000000000002</v>
      </c>
      <c r="AR62" s="116">
        <f t="shared" si="56"/>
        <v>1.0000000000000002</v>
      </c>
      <c r="AS62" s="116">
        <f t="shared" si="56"/>
        <v>1.0000000000000002</v>
      </c>
      <c r="AT62" s="116">
        <f t="shared" si="56"/>
        <v>1.0000000000000002</v>
      </c>
      <c r="AU62" s="116">
        <f t="shared" si="56"/>
        <v>1.0000000000000002</v>
      </c>
      <c r="AV62" s="116">
        <f t="shared" si="56"/>
        <v>1.0000000000000002</v>
      </c>
      <c r="AW62" s="116">
        <f t="shared" si="56"/>
        <v>1.0000000000000002</v>
      </c>
      <c r="AX62" s="116">
        <f t="shared" si="56"/>
        <v>1.0000000000000002</v>
      </c>
      <c r="AY62" s="116">
        <f t="shared" si="56"/>
        <v>1.0000000000000002</v>
      </c>
      <c r="AZ62" s="116">
        <f t="shared" si="56"/>
        <v>1.0000000000000002</v>
      </c>
      <c r="BA62" s="116">
        <f t="shared" si="56"/>
        <v>1.0000000000000002</v>
      </c>
      <c r="BB62" s="116">
        <f t="shared" si="56"/>
        <v>1.0000000000000002</v>
      </c>
      <c r="BC62" s="104"/>
      <c r="BD62" s="101"/>
    </row>
    <row r="63" spans="1:89" s="105" customFormat="1" x14ac:dyDescent="0.2">
      <c r="A63" s="294"/>
      <c r="B63" s="115" t="s">
        <v>109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116">
        <v>0</v>
      </c>
      <c r="AK63" s="82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94"/>
      <c r="B64" s="115" t="s">
        <v>110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116">
        <f t="shared" ref="AJ64:BB64" si="58">+AI64+AJ63</f>
        <v>1</v>
      </c>
      <c r="AK64" s="82">
        <f t="shared" si="58"/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83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94"/>
      <c r="B66" s="122" t="s">
        <v>111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3.6758999999999999</v>
      </c>
      <c r="I66" s="124">
        <f t="shared" si="59"/>
        <v>6.1265000000000001</v>
      </c>
      <c r="J66" s="124">
        <f t="shared" si="59"/>
        <v>8.5770999999999997</v>
      </c>
      <c r="K66" s="124">
        <f t="shared" si="59"/>
        <v>11.027699999999999</v>
      </c>
      <c r="L66" s="124">
        <f t="shared" si="59"/>
        <v>12.865649999999999</v>
      </c>
      <c r="M66" s="124">
        <f t="shared" si="59"/>
        <v>14.703599999999996</v>
      </c>
      <c r="N66" s="124">
        <f t="shared" si="59"/>
        <v>15.928899999999999</v>
      </c>
      <c r="O66" s="124">
        <f t="shared" si="59"/>
        <v>17.154199999999999</v>
      </c>
      <c r="P66" s="124">
        <f t="shared" si="59"/>
        <v>18.3795</v>
      </c>
      <c r="Q66" s="124">
        <f t="shared" si="59"/>
        <v>18.992150000000002</v>
      </c>
      <c r="R66" s="124">
        <f t="shared" si="59"/>
        <v>19.604800000000001</v>
      </c>
      <c r="S66" s="124">
        <f t="shared" si="59"/>
        <v>20.217450000000003</v>
      </c>
      <c r="T66" s="124">
        <f t="shared" si="59"/>
        <v>20.830100000000002</v>
      </c>
      <c r="U66" s="124">
        <f t="shared" si="59"/>
        <v>21.442750000000004</v>
      </c>
      <c r="V66" s="124">
        <f t="shared" si="59"/>
        <v>22.055400000000002</v>
      </c>
      <c r="W66" s="124">
        <f t="shared" si="59"/>
        <v>22.055400000000002</v>
      </c>
      <c r="X66" s="124">
        <f t="shared" si="59"/>
        <v>23.280700000000003</v>
      </c>
      <c r="Y66" s="124">
        <f t="shared" si="59"/>
        <v>23.280700000000003</v>
      </c>
      <c r="Z66" s="124">
        <f t="shared" si="59"/>
        <v>24.506000000000007</v>
      </c>
      <c r="AA66" s="124">
        <f t="shared" si="59"/>
        <v>24.506000000000007</v>
      </c>
      <c r="AB66" s="124">
        <f t="shared" si="59"/>
        <v>24.506000000000007</v>
      </c>
      <c r="AC66" s="124">
        <f t="shared" si="59"/>
        <v>24.506000000000007</v>
      </c>
      <c r="AD66" s="124">
        <f t="shared" si="59"/>
        <v>24.506000000000007</v>
      </c>
      <c r="AE66" s="124">
        <f t="shared" si="59"/>
        <v>24.506000000000007</v>
      </c>
      <c r="AF66" s="124">
        <f t="shared" si="59"/>
        <v>24.506000000000007</v>
      </c>
      <c r="AG66" s="124">
        <f t="shared" si="59"/>
        <v>24.506000000000007</v>
      </c>
      <c r="AH66" s="124">
        <f t="shared" si="59"/>
        <v>24.506000000000007</v>
      </c>
      <c r="AI66" s="124">
        <f t="shared" si="59"/>
        <v>24.506000000000007</v>
      </c>
      <c r="AJ66" s="124">
        <f t="shared" ref="AJ66:BB66" si="60">+AJ62*$C66</f>
        <v>24.506000000000007</v>
      </c>
      <c r="AK66" s="90">
        <f t="shared" si="60"/>
        <v>24.506000000000007</v>
      </c>
      <c r="AL66" s="124">
        <f t="shared" si="60"/>
        <v>24.506000000000007</v>
      </c>
      <c r="AM66" s="124">
        <f t="shared" si="60"/>
        <v>24.506000000000007</v>
      </c>
      <c r="AN66" s="124">
        <f t="shared" si="60"/>
        <v>24.506000000000007</v>
      </c>
      <c r="AO66" s="124">
        <f t="shared" si="60"/>
        <v>24.506000000000007</v>
      </c>
      <c r="AP66" s="124">
        <f t="shared" si="60"/>
        <v>24.506000000000007</v>
      </c>
      <c r="AQ66" s="124">
        <f t="shared" si="60"/>
        <v>24.506000000000007</v>
      </c>
      <c r="AR66" s="124">
        <f t="shared" si="60"/>
        <v>24.506000000000007</v>
      </c>
      <c r="AS66" s="124">
        <f t="shared" si="60"/>
        <v>24.506000000000007</v>
      </c>
      <c r="AT66" s="124">
        <f t="shared" si="60"/>
        <v>24.506000000000007</v>
      </c>
      <c r="AU66" s="124">
        <f t="shared" si="60"/>
        <v>24.506000000000007</v>
      </c>
      <c r="AV66" s="124">
        <f t="shared" si="60"/>
        <v>24.506000000000007</v>
      </c>
      <c r="AW66" s="124">
        <f t="shared" si="60"/>
        <v>24.506000000000007</v>
      </c>
      <c r="AX66" s="124">
        <f t="shared" si="60"/>
        <v>24.506000000000007</v>
      </c>
      <c r="AY66" s="124">
        <f t="shared" si="60"/>
        <v>24.506000000000007</v>
      </c>
      <c r="AZ66" s="124">
        <f t="shared" si="60"/>
        <v>24.506000000000007</v>
      </c>
      <c r="BA66" s="124">
        <f t="shared" si="60"/>
        <v>24.506000000000007</v>
      </c>
      <c r="BB66" s="124">
        <f t="shared" si="60"/>
        <v>24.506000000000007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5"/>
      <c r="B67" s="139" t="s">
        <v>112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41">
        <f t="shared" ref="AJ67:BB67" si="62">+AJ64*$C66</f>
        <v>24.506</v>
      </c>
      <c r="AK67" s="136">
        <f t="shared" si="62"/>
        <v>24.506</v>
      </c>
      <c r="AL67" s="141">
        <f t="shared" si="62"/>
        <v>24.506</v>
      </c>
      <c r="AM67" s="141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84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94"/>
      <c r="B69" s="115" t="s">
        <v>107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82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94"/>
      <c r="B70" s="115" t="s">
        <v>108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82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94"/>
      <c r="B71" s="115" t="s">
        <v>109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82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94"/>
      <c r="B72" s="115" t="s">
        <v>110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82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83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94"/>
      <c r="B74" s="122" t="s">
        <v>111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90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5"/>
      <c r="B75" s="139" t="s">
        <v>112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36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84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94"/>
      <c r="B77" s="115" t="s">
        <v>107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116">
        <v>0.03</v>
      </c>
      <c r="AK77" s="82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94"/>
      <c r="B78" s="115" t="s">
        <v>108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116">
        <f t="shared" si="71"/>
        <v>0.71000000000000019</v>
      </c>
      <c r="AK78" s="82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94"/>
      <c r="B79" s="115" t="s">
        <v>109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116">
        <f t="shared" si="73"/>
        <v>3.2000000000000028E-2</v>
      </c>
      <c r="AK79" s="82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94"/>
      <c r="B80" s="115" t="s">
        <v>110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116">
        <v>0.65200000000000002</v>
      </c>
      <c r="AK80" s="82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83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94"/>
      <c r="B82" s="122" t="s">
        <v>111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124">
        <f t="shared" ref="AJ82:BB82" si="76">+AJ78*$C82</f>
        <v>59.225833333333355</v>
      </c>
      <c r="AK82" s="90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95"/>
      <c r="B83" s="139" t="s">
        <v>112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41">
        <f t="shared" ref="AJ83:BB83" si="78">+AJ80*$C82</f>
        <v>54.387666666666675</v>
      </c>
      <c r="AK83" s="136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84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94"/>
      <c r="B85" s="115" t="s">
        <v>107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116">
        <v>0.03</v>
      </c>
      <c r="AK85" s="82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94"/>
      <c r="B86" s="115" t="s">
        <v>108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116">
        <f t="shared" si="79"/>
        <v>0.71000000000000019</v>
      </c>
      <c r="AK86" s="82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94"/>
      <c r="B87" s="115" t="s">
        <v>109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116">
        <f t="shared" si="81"/>
        <v>3.2000000000000028E-2</v>
      </c>
      <c r="AK87" s="82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94"/>
      <c r="B88" s="115" t="s">
        <v>110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116">
        <v>0.65200000000000002</v>
      </c>
      <c r="AK88" s="82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83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94"/>
      <c r="B90" s="122" t="s">
        <v>111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124">
        <f t="shared" ref="AJ90:BB90" si="84">+AJ86*$C90</f>
        <v>59.225833333333355</v>
      </c>
      <c r="AK90" s="90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95"/>
      <c r="B91" s="139" t="s">
        <v>112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41">
        <f t="shared" ref="AJ91:BB91" si="86">+AJ88*$C90</f>
        <v>54.387666666666675</v>
      </c>
      <c r="AK91" s="136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85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94"/>
      <c r="B93" s="115" t="s">
        <v>107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82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94"/>
      <c r="B94" s="115" t="s">
        <v>108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ref="AJ94:BB94" si="88">+AI94+AJ93</f>
        <v>1</v>
      </c>
      <c r="AK94" s="82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94"/>
      <c r="B95" s="115" t="s">
        <v>109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82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94"/>
      <c r="B96" s="115" t="s">
        <v>110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ref="AJ96:BB96" si="90">+AI96+AJ95</f>
        <v>1</v>
      </c>
      <c r="AK96" s="82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83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94"/>
      <c r="B98" s="122" t="s">
        <v>111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124">
        <f t="shared" ref="AJ98:BB98" si="92">+AJ94*$C98</f>
        <v>17.25</v>
      </c>
      <c r="AK98" s="90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5"/>
      <c r="B99" s="139" t="s">
        <v>112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41">
        <f t="shared" ref="AJ99:BB99" si="94">+AJ96*$C98</f>
        <v>17.25</v>
      </c>
      <c r="AK99" s="136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85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94"/>
      <c r="B101" s="115" t="s">
        <v>107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82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94"/>
      <c r="B102" s="115" t="s">
        <v>108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ref="AJ102:BB102" si="96">+AI102+AJ101</f>
        <v>1</v>
      </c>
      <c r="AK102" s="82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94"/>
      <c r="B103" s="115" t="s">
        <v>109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82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94"/>
      <c r="B104" s="115" t="s">
        <v>110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ref="AJ104:BB104" si="98">+AI104+AJ103</f>
        <v>1</v>
      </c>
      <c r="AK104" s="82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83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94"/>
      <c r="B106" s="122" t="s">
        <v>111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124">
        <f t="shared" ref="AJ106:BB106" si="100">+AJ102*$C106</f>
        <v>17.25</v>
      </c>
      <c r="AK106" s="90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5"/>
      <c r="B107" s="139" t="s">
        <v>112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41">
        <f t="shared" ref="AJ107:BB107" si="102">+AJ104*$C106</f>
        <v>17.25</v>
      </c>
      <c r="AK107" s="136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85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94"/>
      <c r="B109" s="115" t="s">
        <v>107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116">
        <v>0</v>
      </c>
      <c r="AK109" s="82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94"/>
      <c r="B110" s="115" t="s">
        <v>108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116">
        <f t="shared" si="103"/>
        <v>1</v>
      </c>
      <c r="AK110" s="82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94"/>
      <c r="B111" s="115" t="s">
        <v>109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116">
        <v>0</v>
      </c>
      <c r="AK111" s="82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94"/>
      <c r="B112" s="115" t="s">
        <v>110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116">
        <f t="shared" si="105"/>
        <v>1</v>
      </c>
      <c r="AK112" s="82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83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94"/>
      <c r="B114" s="122" t="s">
        <v>111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124">
        <f t="shared" ref="AJ114:BB114" si="108">+AJ110*$C114</f>
        <v>6.5</v>
      </c>
      <c r="AK114" s="90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95"/>
      <c r="B115" s="139" t="s">
        <v>112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41">
        <f t="shared" ref="AJ115:BB115" si="110">+AJ112*$C114</f>
        <v>6.5</v>
      </c>
      <c r="AK115" s="136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85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94"/>
      <c r="B117" s="115" t="s">
        <v>107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116">
        <v>0</v>
      </c>
      <c r="AK117" s="82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94"/>
      <c r="B118" s="115" t="s">
        <v>108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116">
        <f t="shared" si="111"/>
        <v>1</v>
      </c>
      <c r="AK118" s="82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94"/>
      <c r="B119" s="115" t="s">
        <v>109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116">
        <v>0</v>
      </c>
      <c r="AK119" s="82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94"/>
      <c r="B120" s="115" t="s">
        <v>110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116">
        <f t="shared" si="113"/>
        <v>1</v>
      </c>
      <c r="AK120" s="82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83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94"/>
      <c r="B122" s="122" t="s">
        <v>111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124">
        <f t="shared" ref="AJ122:BB122" si="116">+AJ118*$C122</f>
        <v>6.5</v>
      </c>
      <c r="AK122" s="90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95"/>
      <c r="B123" s="139" t="s">
        <v>112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41">
        <f t="shared" ref="AJ123:BB123" si="118">+AJ120*$C122</f>
        <v>6.5</v>
      </c>
      <c r="AK123" s="136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x14ac:dyDescent="0.2"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81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</row>
    <row r="125" spans="1:89" s="77" customFormat="1" x14ac:dyDescent="0.2">
      <c r="B125" s="87" t="s">
        <v>116</v>
      </c>
      <c r="C125" s="8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81"/>
      <c r="AL125" s="129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</row>
    <row r="126" spans="1:89" s="197" customFormat="1" x14ac:dyDescent="0.2">
      <c r="B126" s="197" t="s">
        <v>127</v>
      </c>
      <c r="C126" s="198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213"/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81"/>
      <c r="AL126" s="213"/>
      <c r="AM126" s="213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/>
      <c r="BA126" s="213"/>
      <c r="BB126" s="213"/>
    </row>
    <row r="127" spans="1:89" s="197" customFormat="1" x14ac:dyDescent="0.2">
      <c r="B127" s="197" t="s">
        <v>111</v>
      </c>
      <c r="C127" s="249">
        <f>+C18+C10</f>
        <v>38.265000000000001</v>
      </c>
      <c r="D127" s="199">
        <f>+D18+D10</f>
        <v>0</v>
      </c>
      <c r="E127" s="199">
        <f t="shared" ref="E127:BB127" si="119">+E18+E10</f>
        <v>0</v>
      </c>
      <c r="F127" s="199">
        <f t="shared" si="119"/>
        <v>0</v>
      </c>
      <c r="G127" s="199">
        <f t="shared" si="119"/>
        <v>0</v>
      </c>
      <c r="H127" s="199">
        <f t="shared" si="119"/>
        <v>0</v>
      </c>
      <c r="I127" s="199">
        <f t="shared" si="119"/>
        <v>0</v>
      </c>
      <c r="J127" s="199">
        <f t="shared" si="119"/>
        <v>0</v>
      </c>
      <c r="K127" s="199">
        <f t="shared" si="119"/>
        <v>0</v>
      </c>
      <c r="L127" s="199">
        <f t="shared" si="119"/>
        <v>0</v>
      </c>
      <c r="M127" s="199">
        <f t="shared" si="119"/>
        <v>0</v>
      </c>
      <c r="N127" s="199">
        <f t="shared" si="119"/>
        <v>0</v>
      </c>
      <c r="O127" s="199">
        <f t="shared" si="119"/>
        <v>0</v>
      </c>
      <c r="P127" s="199">
        <f t="shared" si="119"/>
        <v>0</v>
      </c>
      <c r="Q127" s="199">
        <f t="shared" si="119"/>
        <v>0</v>
      </c>
      <c r="R127" s="199">
        <f t="shared" si="119"/>
        <v>0</v>
      </c>
      <c r="S127" s="199">
        <f t="shared" si="119"/>
        <v>0</v>
      </c>
      <c r="T127" s="199">
        <f t="shared" si="119"/>
        <v>0</v>
      </c>
      <c r="U127" s="199">
        <f t="shared" si="119"/>
        <v>0</v>
      </c>
      <c r="V127" s="199">
        <f t="shared" si="119"/>
        <v>0</v>
      </c>
      <c r="W127" s="199">
        <f t="shared" si="119"/>
        <v>1.9999202250000001</v>
      </c>
      <c r="X127" s="199">
        <f t="shared" si="119"/>
        <v>3.8265000000000002</v>
      </c>
      <c r="Y127" s="199">
        <f t="shared" si="119"/>
        <v>5.2614374999999995</v>
      </c>
      <c r="Z127" s="199">
        <f t="shared" si="119"/>
        <v>6.6963749999999997</v>
      </c>
      <c r="AA127" s="199">
        <f t="shared" si="119"/>
        <v>8.2269750000000013</v>
      </c>
      <c r="AB127" s="199">
        <f t="shared" si="119"/>
        <v>9.757575000000001</v>
      </c>
      <c r="AC127" s="199">
        <f t="shared" si="119"/>
        <v>11.288175000000001</v>
      </c>
      <c r="AD127" s="199">
        <f t="shared" si="119"/>
        <v>13.966725</v>
      </c>
      <c r="AE127" s="199">
        <f t="shared" si="119"/>
        <v>17.219250000000002</v>
      </c>
      <c r="AF127" s="199">
        <f t="shared" si="119"/>
        <v>20.089124999999999</v>
      </c>
      <c r="AG127" s="199">
        <f t="shared" si="119"/>
        <v>25.446224999999998</v>
      </c>
      <c r="AH127" s="199">
        <f t="shared" si="119"/>
        <v>28.124775</v>
      </c>
      <c r="AI127" s="199">
        <f t="shared" si="119"/>
        <v>29.46405</v>
      </c>
      <c r="AJ127" s="199">
        <f t="shared" si="119"/>
        <v>30.612000000000002</v>
      </c>
      <c r="AK127" s="81">
        <f t="shared" si="119"/>
        <v>31.377300000000005</v>
      </c>
      <c r="AL127" s="199">
        <f t="shared" si="119"/>
        <v>32.142600000000002</v>
      </c>
      <c r="AM127" s="199">
        <f t="shared" si="119"/>
        <v>32.716575000000006</v>
      </c>
      <c r="AN127" s="199">
        <f t="shared" si="119"/>
        <v>33.099225000000004</v>
      </c>
      <c r="AO127" s="199">
        <f t="shared" si="119"/>
        <v>33.099225000000004</v>
      </c>
      <c r="AP127" s="199">
        <f t="shared" si="119"/>
        <v>33.099225000000004</v>
      </c>
      <c r="AQ127" s="199">
        <f t="shared" si="119"/>
        <v>33.099225000000004</v>
      </c>
      <c r="AR127" s="199">
        <f t="shared" si="119"/>
        <v>37.308375000000005</v>
      </c>
      <c r="AS127" s="199">
        <f t="shared" si="119"/>
        <v>38.265000000000001</v>
      </c>
      <c r="AT127" s="199">
        <f t="shared" si="119"/>
        <v>38.265000000000001</v>
      </c>
      <c r="AU127" s="199">
        <f t="shared" si="119"/>
        <v>38.265000000000001</v>
      </c>
      <c r="AV127" s="199">
        <f t="shared" si="119"/>
        <v>38.265000000000001</v>
      </c>
      <c r="AW127" s="199">
        <f t="shared" si="119"/>
        <v>38.265000000000001</v>
      </c>
      <c r="AX127" s="199">
        <f t="shared" si="119"/>
        <v>38.265000000000001</v>
      </c>
      <c r="AY127" s="199">
        <f t="shared" si="119"/>
        <v>38.265000000000001</v>
      </c>
      <c r="AZ127" s="199">
        <f t="shared" si="119"/>
        <v>38.265000000000001</v>
      </c>
      <c r="BA127" s="199">
        <f t="shared" si="119"/>
        <v>38.265000000000001</v>
      </c>
      <c r="BB127" s="199">
        <f t="shared" si="119"/>
        <v>38.265000000000001</v>
      </c>
      <c r="BC127" s="200"/>
      <c r="BD127" s="201"/>
      <c r="BE127" s="201"/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</row>
    <row r="128" spans="1:89" s="197" customFormat="1" x14ac:dyDescent="0.2">
      <c r="B128" s="197" t="s">
        <v>112</v>
      </c>
      <c r="C128" s="212"/>
      <c r="D128" s="199">
        <f t="shared" ref="D128:BB128" si="120">+D19+D11</f>
        <v>0</v>
      </c>
      <c r="E128" s="199">
        <f t="shared" si="120"/>
        <v>0</v>
      </c>
      <c r="F128" s="199">
        <f t="shared" si="120"/>
        <v>0</v>
      </c>
      <c r="G128" s="199">
        <f t="shared" si="120"/>
        <v>0</v>
      </c>
      <c r="H128" s="199">
        <f t="shared" si="120"/>
        <v>0</v>
      </c>
      <c r="I128" s="199">
        <f t="shared" si="120"/>
        <v>0</v>
      </c>
      <c r="J128" s="199">
        <f t="shared" si="120"/>
        <v>0</v>
      </c>
      <c r="K128" s="199">
        <f t="shared" si="120"/>
        <v>0</v>
      </c>
      <c r="L128" s="199">
        <f t="shared" si="120"/>
        <v>0</v>
      </c>
      <c r="M128" s="199">
        <f t="shared" si="120"/>
        <v>0</v>
      </c>
      <c r="N128" s="199">
        <f t="shared" si="120"/>
        <v>0</v>
      </c>
      <c r="O128" s="199">
        <f t="shared" si="120"/>
        <v>0</v>
      </c>
      <c r="P128" s="199">
        <f t="shared" si="120"/>
        <v>0</v>
      </c>
      <c r="Q128" s="199">
        <f t="shared" si="120"/>
        <v>0</v>
      </c>
      <c r="R128" s="199">
        <f t="shared" si="120"/>
        <v>0</v>
      </c>
      <c r="S128" s="199">
        <f t="shared" si="120"/>
        <v>0</v>
      </c>
      <c r="T128" s="199">
        <f t="shared" si="120"/>
        <v>0</v>
      </c>
      <c r="U128" s="199">
        <f t="shared" si="120"/>
        <v>0</v>
      </c>
      <c r="V128" s="199">
        <f t="shared" si="120"/>
        <v>0</v>
      </c>
      <c r="W128" s="199">
        <f t="shared" si="120"/>
        <v>4.7831250000000001</v>
      </c>
      <c r="X128" s="199">
        <f t="shared" si="120"/>
        <v>5.5484249999999999</v>
      </c>
      <c r="Y128" s="199">
        <f t="shared" si="120"/>
        <v>6.3137249999999998</v>
      </c>
      <c r="Z128" s="199">
        <f t="shared" si="120"/>
        <v>7.2703500000000005</v>
      </c>
      <c r="AA128" s="199">
        <f t="shared" si="120"/>
        <v>8.2269749999999995</v>
      </c>
      <c r="AB128" s="199">
        <f t="shared" si="120"/>
        <v>9.1836000000000002</v>
      </c>
      <c r="AC128" s="199">
        <f t="shared" si="120"/>
        <v>10.140225000000001</v>
      </c>
      <c r="AD128" s="199">
        <f t="shared" si="120"/>
        <v>11.09685</v>
      </c>
      <c r="AE128" s="199">
        <f t="shared" si="120"/>
        <v>12.053475000000001</v>
      </c>
      <c r="AF128" s="199">
        <f t="shared" si="120"/>
        <v>12.818774999999999</v>
      </c>
      <c r="AG128" s="199">
        <f t="shared" si="120"/>
        <v>13.775400000000001</v>
      </c>
      <c r="AH128" s="199">
        <f t="shared" si="120"/>
        <v>25.637550000000001</v>
      </c>
      <c r="AI128" s="199">
        <f t="shared" si="120"/>
        <v>26.020199999999999</v>
      </c>
      <c r="AJ128" s="199">
        <f t="shared" si="120"/>
        <v>26.402850000000001</v>
      </c>
      <c r="AK128" s="81">
        <f t="shared" si="120"/>
        <v>26.785499999999999</v>
      </c>
      <c r="AL128" s="199">
        <f t="shared" si="120"/>
        <v>26.785499999999999</v>
      </c>
      <c r="AM128" s="199">
        <f t="shared" si="120"/>
        <v>26.785499999999999</v>
      </c>
      <c r="AN128" s="199">
        <f t="shared" si="120"/>
        <v>26.785499999999999</v>
      </c>
      <c r="AO128" s="199">
        <f t="shared" si="120"/>
        <v>26.785499999999999</v>
      </c>
      <c r="AP128" s="199">
        <f t="shared" si="120"/>
        <v>26.785499999999999</v>
      </c>
      <c r="AQ128" s="199">
        <f t="shared" si="120"/>
        <v>26.785499999999999</v>
      </c>
      <c r="AR128" s="199">
        <f t="shared" si="120"/>
        <v>26.785499999999999</v>
      </c>
      <c r="AS128" s="199">
        <f t="shared" si="120"/>
        <v>38.265000000000001</v>
      </c>
      <c r="AT128" s="199">
        <f t="shared" si="120"/>
        <v>38.265000000000001</v>
      </c>
      <c r="AU128" s="199">
        <f t="shared" si="120"/>
        <v>38.265000000000001</v>
      </c>
      <c r="AV128" s="199">
        <f t="shared" si="120"/>
        <v>38.265000000000001</v>
      </c>
      <c r="AW128" s="199">
        <f t="shared" si="120"/>
        <v>38.265000000000001</v>
      </c>
      <c r="AX128" s="199">
        <f t="shared" si="120"/>
        <v>38.265000000000001</v>
      </c>
      <c r="AY128" s="199">
        <f t="shared" si="120"/>
        <v>38.265000000000001</v>
      </c>
      <c r="AZ128" s="199">
        <f t="shared" si="120"/>
        <v>38.265000000000001</v>
      </c>
      <c r="BA128" s="199">
        <f t="shared" si="120"/>
        <v>38.265000000000001</v>
      </c>
      <c r="BB128" s="199">
        <f t="shared" si="120"/>
        <v>38.265000000000001</v>
      </c>
      <c r="BC128" s="200"/>
      <c r="BD128" s="201"/>
      <c r="BE128" s="201"/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</row>
    <row r="129" spans="2:89" s="77" customFormat="1" x14ac:dyDescent="0.2">
      <c r="B129" s="87"/>
      <c r="C129" s="8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81"/>
      <c r="AL129" s="129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</row>
    <row r="130" spans="2:89" s="91" customFormat="1" x14ac:dyDescent="0.2">
      <c r="B130" s="91" t="s">
        <v>115</v>
      </c>
      <c r="C130" s="93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0"/>
      <c r="AL130" s="131"/>
      <c r="AM130" s="131"/>
      <c r="AN130" s="131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</row>
    <row r="131" spans="2:89" s="91" customFormat="1" x14ac:dyDescent="0.2">
      <c r="B131" s="91" t="s">
        <v>111</v>
      </c>
      <c r="C131" s="93">
        <f t="shared" ref="C131:AH131" si="121">+C42+C50+C26+C34+C66</f>
        <v>181.03200000000001</v>
      </c>
      <c r="D131" s="252">
        <f t="shared" si="121"/>
        <v>0</v>
      </c>
      <c r="E131" s="252">
        <f t="shared" si="121"/>
        <v>0</v>
      </c>
      <c r="F131" s="252">
        <f t="shared" si="121"/>
        <v>0</v>
      </c>
      <c r="G131" s="252">
        <f t="shared" si="121"/>
        <v>0</v>
      </c>
      <c r="H131" s="252">
        <f t="shared" si="121"/>
        <v>3.6758999999999999</v>
      </c>
      <c r="I131" s="252">
        <f t="shared" si="121"/>
        <v>6.1265000000000001</v>
      </c>
      <c r="J131" s="252">
        <f t="shared" si="121"/>
        <v>8.5770999999999997</v>
      </c>
      <c r="K131" s="252">
        <f t="shared" si="121"/>
        <v>11.027699999999999</v>
      </c>
      <c r="L131" s="252">
        <f t="shared" si="121"/>
        <v>12.865649999999999</v>
      </c>
      <c r="M131" s="252">
        <f t="shared" si="121"/>
        <v>14.703599999999996</v>
      </c>
      <c r="N131" s="252">
        <f t="shared" si="121"/>
        <v>15.928899999999999</v>
      </c>
      <c r="O131" s="252">
        <f t="shared" si="121"/>
        <v>17.154199999999999</v>
      </c>
      <c r="P131" s="252">
        <f t="shared" si="121"/>
        <v>18.3795</v>
      </c>
      <c r="Q131" s="252">
        <f t="shared" si="121"/>
        <v>18.992150000000002</v>
      </c>
      <c r="R131" s="252">
        <f t="shared" si="121"/>
        <v>19.604800000000001</v>
      </c>
      <c r="S131" s="252">
        <f t="shared" si="121"/>
        <v>20.217450000000003</v>
      </c>
      <c r="T131" s="252">
        <f t="shared" si="121"/>
        <v>27.372800000000002</v>
      </c>
      <c r="U131" s="252">
        <f t="shared" si="121"/>
        <v>32.347250000000003</v>
      </c>
      <c r="V131" s="252">
        <f t="shared" si="121"/>
        <v>32.959900000000005</v>
      </c>
      <c r="W131" s="252">
        <f t="shared" si="121"/>
        <v>32.959900000000005</v>
      </c>
      <c r="X131" s="252">
        <f t="shared" si="121"/>
        <v>40.727900000000005</v>
      </c>
      <c r="Y131" s="252">
        <f t="shared" si="121"/>
        <v>48.098700000000008</v>
      </c>
      <c r="Z131" s="252">
        <f t="shared" si="121"/>
        <v>49.324000000000012</v>
      </c>
      <c r="AA131" s="252">
        <f t="shared" si="121"/>
        <v>49.324000000000012</v>
      </c>
      <c r="AB131" s="252">
        <f t="shared" si="121"/>
        <v>49.324000000000012</v>
      </c>
      <c r="AC131" s="252">
        <f t="shared" si="121"/>
        <v>49.324000000000012</v>
      </c>
      <c r="AD131" s="252">
        <f t="shared" si="121"/>
        <v>49.324000000000012</v>
      </c>
      <c r="AE131" s="252">
        <f t="shared" si="121"/>
        <v>63.575700000000012</v>
      </c>
      <c r="AF131" s="252">
        <f t="shared" si="121"/>
        <v>71.063800000000015</v>
      </c>
      <c r="AG131" s="252">
        <f t="shared" si="121"/>
        <v>74.19980000000001</v>
      </c>
      <c r="AH131" s="252">
        <f t="shared" si="121"/>
        <v>84.099400000000003</v>
      </c>
      <c r="AI131" s="252">
        <f t="shared" ref="AI131:BB131" si="122">+AI42+AI50+AI26+AI34+AI66</f>
        <v>90.803500000000014</v>
      </c>
      <c r="AJ131" s="252">
        <f t="shared" si="122"/>
        <v>106.2312</v>
      </c>
      <c r="AK131" s="284">
        <f t="shared" si="122"/>
        <v>107.40720000000002</v>
      </c>
      <c r="AL131" s="252">
        <f t="shared" si="122"/>
        <v>108.58320000000001</v>
      </c>
      <c r="AM131" s="252">
        <f t="shared" si="122"/>
        <v>109.75920000000002</v>
      </c>
      <c r="AN131" s="252">
        <f t="shared" si="122"/>
        <v>110.93520000000001</v>
      </c>
      <c r="AO131" s="252">
        <f t="shared" si="122"/>
        <v>112.1112</v>
      </c>
      <c r="AP131" s="252">
        <f t="shared" si="122"/>
        <v>120.65800000000002</v>
      </c>
      <c r="AQ131" s="252">
        <f t="shared" si="122"/>
        <v>129.20480000000003</v>
      </c>
      <c r="AR131" s="252">
        <f t="shared" si="122"/>
        <v>130.77280000000002</v>
      </c>
      <c r="AS131" s="252">
        <f t="shared" si="122"/>
        <v>139.7116</v>
      </c>
      <c r="AT131" s="252">
        <f t="shared" si="122"/>
        <v>148.65040000000002</v>
      </c>
      <c r="AU131" s="252">
        <f t="shared" si="122"/>
        <v>157.58920000000001</v>
      </c>
      <c r="AV131" s="252">
        <f t="shared" si="122"/>
        <v>166.52800000000002</v>
      </c>
      <c r="AW131" s="252">
        <f t="shared" si="122"/>
        <v>168.096</v>
      </c>
      <c r="AX131" s="252">
        <f t="shared" si="122"/>
        <v>169.66400000000002</v>
      </c>
      <c r="AY131" s="252">
        <f t="shared" si="122"/>
        <v>171.23200000000003</v>
      </c>
      <c r="AZ131" s="252">
        <f t="shared" si="122"/>
        <v>179.072</v>
      </c>
      <c r="BA131" s="252">
        <f t="shared" si="122"/>
        <v>181.03200000000001</v>
      </c>
      <c r="BB131" s="252">
        <f t="shared" si="122"/>
        <v>181.03200000000001</v>
      </c>
      <c r="BC131" s="95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</row>
    <row r="132" spans="2:89" s="91" customFormat="1" x14ac:dyDescent="0.2">
      <c r="B132" s="91" t="s">
        <v>112</v>
      </c>
      <c r="C132" s="97"/>
      <c r="D132" s="252">
        <f t="shared" ref="D132:AI132" si="123">+D43+D51+D27+D35+D67</f>
        <v>1.2253000000000001</v>
      </c>
      <c r="E132" s="252">
        <f t="shared" si="123"/>
        <v>1.2253000000000001</v>
      </c>
      <c r="F132" s="252">
        <f t="shared" si="123"/>
        <v>3.6759000000000004</v>
      </c>
      <c r="G132" s="252">
        <f t="shared" si="123"/>
        <v>3.6759000000000004</v>
      </c>
      <c r="H132" s="252">
        <f t="shared" si="123"/>
        <v>3.6759000000000004</v>
      </c>
      <c r="I132" s="252">
        <f t="shared" si="123"/>
        <v>3.6759000000000004</v>
      </c>
      <c r="J132" s="252">
        <f t="shared" si="123"/>
        <v>3.6759000000000004</v>
      </c>
      <c r="K132" s="252">
        <f t="shared" si="123"/>
        <v>4.9012000000000002</v>
      </c>
      <c r="L132" s="252">
        <f t="shared" si="123"/>
        <v>4.9012000000000002</v>
      </c>
      <c r="M132" s="252">
        <f t="shared" si="123"/>
        <v>4.9012000000000002</v>
      </c>
      <c r="N132" s="252">
        <f t="shared" si="123"/>
        <v>6.1265000000000001</v>
      </c>
      <c r="O132" s="252">
        <f t="shared" si="123"/>
        <v>6.1265000000000001</v>
      </c>
      <c r="P132" s="252">
        <f t="shared" si="123"/>
        <v>6.1265000000000001</v>
      </c>
      <c r="Q132" s="252">
        <f t="shared" si="123"/>
        <v>8.5770999999999997</v>
      </c>
      <c r="R132" s="252">
        <f t="shared" si="123"/>
        <v>8.5770999999999997</v>
      </c>
      <c r="S132" s="252">
        <f t="shared" si="123"/>
        <v>8.5770999999999997</v>
      </c>
      <c r="T132" s="252">
        <f t="shared" si="123"/>
        <v>8.5770999999999997</v>
      </c>
      <c r="U132" s="252">
        <f t="shared" si="123"/>
        <v>52.195100000000004</v>
      </c>
      <c r="V132" s="252">
        <f t="shared" si="123"/>
        <v>52.195100000000004</v>
      </c>
      <c r="W132" s="252">
        <f t="shared" si="123"/>
        <v>52.195100000000004</v>
      </c>
      <c r="X132" s="252">
        <f t="shared" si="123"/>
        <v>68.123999999999995</v>
      </c>
      <c r="Y132" s="252">
        <f t="shared" si="123"/>
        <v>141.83199999999999</v>
      </c>
      <c r="Z132" s="252">
        <f t="shared" si="123"/>
        <v>141.83199999999999</v>
      </c>
      <c r="AA132" s="252">
        <f t="shared" si="123"/>
        <v>141.83199999999999</v>
      </c>
      <c r="AB132" s="252">
        <f t="shared" si="123"/>
        <v>141.83199999999999</v>
      </c>
      <c r="AC132" s="252">
        <f t="shared" si="123"/>
        <v>141.83199999999999</v>
      </c>
      <c r="AD132" s="252">
        <f t="shared" si="123"/>
        <v>141.83199999999999</v>
      </c>
      <c r="AE132" s="252">
        <f t="shared" si="123"/>
        <v>141.83199999999999</v>
      </c>
      <c r="AF132" s="252">
        <f t="shared" si="123"/>
        <v>145.75200000000001</v>
      </c>
      <c r="AG132" s="252">
        <f t="shared" si="123"/>
        <v>145.75200000000001</v>
      </c>
      <c r="AH132" s="252">
        <f t="shared" si="123"/>
        <v>146.536</v>
      </c>
      <c r="AI132" s="252">
        <f t="shared" si="123"/>
        <v>147.32</v>
      </c>
      <c r="AJ132" s="252">
        <f t="shared" ref="AJ132:BB132" si="124">+AJ43+AJ51+AJ27+AJ35+AJ67</f>
        <v>148.10400000000001</v>
      </c>
      <c r="AK132" s="90">
        <f t="shared" si="124"/>
        <v>148.88800000000001</v>
      </c>
      <c r="AL132" s="252">
        <f t="shared" si="124"/>
        <v>149.672</v>
      </c>
      <c r="AM132" s="252">
        <f t="shared" si="124"/>
        <v>150.45599999999999</v>
      </c>
      <c r="AN132" s="252">
        <f t="shared" si="124"/>
        <v>151.24</v>
      </c>
      <c r="AO132" s="252">
        <f t="shared" si="124"/>
        <v>152.024</v>
      </c>
      <c r="AP132" s="252">
        <f t="shared" si="124"/>
        <v>152.80799999999999</v>
      </c>
      <c r="AQ132" s="252">
        <f t="shared" si="124"/>
        <v>153.59200000000001</v>
      </c>
      <c r="AR132" s="252">
        <f t="shared" si="124"/>
        <v>154.376</v>
      </c>
      <c r="AS132" s="252">
        <f t="shared" si="124"/>
        <v>155.16</v>
      </c>
      <c r="AT132" s="252">
        <f t="shared" si="124"/>
        <v>155.94399999999999</v>
      </c>
      <c r="AU132" s="252">
        <f t="shared" si="124"/>
        <v>156.72800000000001</v>
      </c>
      <c r="AV132" s="252">
        <f t="shared" si="124"/>
        <v>157.512</v>
      </c>
      <c r="AW132" s="252">
        <f t="shared" si="124"/>
        <v>157.512</v>
      </c>
      <c r="AX132" s="252">
        <f t="shared" si="124"/>
        <v>157.512</v>
      </c>
      <c r="AY132" s="252">
        <f t="shared" si="124"/>
        <v>157.512</v>
      </c>
      <c r="AZ132" s="252">
        <f t="shared" si="124"/>
        <v>157.512</v>
      </c>
      <c r="BA132" s="252">
        <f t="shared" si="124"/>
        <v>157.512</v>
      </c>
      <c r="BB132" s="252">
        <f t="shared" si="124"/>
        <v>181.03200000000001</v>
      </c>
      <c r="BC132" s="95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</row>
    <row r="133" spans="2:89" s="77" customFormat="1" x14ac:dyDescent="0.2">
      <c r="B133" s="87"/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90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2:89" s="122" customFormat="1" x14ac:dyDescent="0.2">
      <c r="B134" s="122" t="s">
        <v>117</v>
      </c>
      <c r="C134" s="123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30"/>
      <c r="AL134" s="124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5"/>
      <c r="BD134" s="126"/>
      <c r="BE134" s="126"/>
      <c r="BF134" s="126"/>
      <c r="BG134" s="126"/>
      <c r="BH134" s="126"/>
      <c r="BI134" s="126"/>
      <c r="BJ134" s="126"/>
      <c r="BK134" s="126"/>
      <c r="BL134" s="126"/>
      <c r="BM134" s="126"/>
      <c r="BN134" s="126"/>
      <c r="BO134" s="126"/>
      <c r="BP134" s="126"/>
      <c r="BQ134" s="126"/>
      <c r="BR134" s="126"/>
      <c r="BS134" s="126"/>
      <c r="BT134" s="126"/>
      <c r="BU134" s="126"/>
      <c r="BV134" s="126"/>
      <c r="BW134" s="126"/>
      <c r="BX134" s="126"/>
      <c r="BY134" s="126"/>
      <c r="BZ134" s="126"/>
      <c r="CA134" s="126"/>
      <c r="CB134" s="126"/>
      <c r="CC134" s="126"/>
      <c r="CD134" s="126"/>
      <c r="CE134" s="126"/>
      <c r="CF134" s="126"/>
      <c r="CG134" s="126"/>
      <c r="CH134" s="126"/>
      <c r="CI134" s="126"/>
      <c r="CJ134" s="126"/>
      <c r="CK134" s="126"/>
    </row>
    <row r="135" spans="2:89" s="122" customFormat="1" x14ac:dyDescent="0.2">
      <c r="B135" s="122" t="s">
        <v>111</v>
      </c>
      <c r="C135" s="123">
        <f>C58+C114+C122+C106+C98+C74+C82+C90</f>
        <v>341.36800000000005</v>
      </c>
      <c r="D135" s="253">
        <f>D58+D114+D122+D106+D98+D74+D82+D90</f>
        <v>0</v>
      </c>
      <c r="E135" s="253">
        <f t="shared" ref="E135:BB135" si="125">E58+E114+E122+E106+E98+E74+E82+E90</f>
        <v>0</v>
      </c>
      <c r="F135" s="253">
        <f t="shared" si="125"/>
        <v>0</v>
      </c>
      <c r="G135" s="253">
        <f t="shared" si="125"/>
        <v>0</v>
      </c>
      <c r="H135" s="253">
        <f t="shared" si="125"/>
        <v>0</v>
      </c>
      <c r="I135" s="253">
        <f t="shared" si="125"/>
        <v>0</v>
      </c>
      <c r="J135" s="253">
        <f t="shared" si="125"/>
        <v>0</v>
      </c>
      <c r="K135" s="253">
        <f t="shared" si="125"/>
        <v>0</v>
      </c>
      <c r="L135" s="253">
        <f t="shared" si="125"/>
        <v>0</v>
      </c>
      <c r="M135" s="253">
        <f t="shared" si="125"/>
        <v>0</v>
      </c>
      <c r="N135" s="253">
        <f t="shared" si="125"/>
        <v>0</v>
      </c>
      <c r="O135" s="253">
        <f t="shared" si="125"/>
        <v>0</v>
      </c>
      <c r="P135" s="253">
        <f t="shared" si="125"/>
        <v>0</v>
      </c>
      <c r="Q135" s="253">
        <f t="shared" si="125"/>
        <v>0</v>
      </c>
      <c r="R135" s="253">
        <f t="shared" si="125"/>
        <v>0</v>
      </c>
      <c r="S135" s="253">
        <f t="shared" si="125"/>
        <v>0</v>
      </c>
      <c r="T135" s="253">
        <f t="shared" si="125"/>
        <v>6.5427</v>
      </c>
      <c r="U135" s="253">
        <f t="shared" si="125"/>
        <v>10.904500000000001</v>
      </c>
      <c r="V135" s="253">
        <f t="shared" si="125"/>
        <v>10.904500000000001</v>
      </c>
      <c r="W135" s="253">
        <f t="shared" si="125"/>
        <v>58.404499999999999</v>
      </c>
      <c r="X135" s="253">
        <f t="shared" si="125"/>
        <v>89.972200000000015</v>
      </c>
      <c r="Y135" s="253">
        <f t="shared" si="125"/>
        <v>89.972200000000015</v>
      </c>
      <c r="Z135" s="253">
        <f t="shared" si="125"/>
        <v>89.972200000000015</v>
      </c>
      <c r="AA135" s="253">
        <f t="shared" si="125"/>
        <v>147.52970000000002</v>
      </c>
      <c r="AB135" s="253">
        <f t="shared" si="125"/>
        <v>160.04220000000001</v>
      </c>
      <c r="AC135" s="253">
        <f t="shared" si="125"/>
        <v>172.55470000000003</v>
      </c>
      <c r="AD135" s="253">
        <f t="shared" si="125"/>
        <v>185.06719999999999</v>
      </c>
      <c r="AE135" s="253">
        <f t="shared" si="125"/>
        <v>206.30330000000001</v>
      </c>
      <c r="AF135" s="253">
        <f t="shared" si="125"/>
        <v>218.81580000000002</v>
      </c>
      <c r="AG135" s="253">
        <f t="shared" si="125"/>
        <v>228.82580000000007</v>
      </c>
      <c r="AH135" s="253">
        <f t="shared" si="125"/>
        <v>245.05690000000004</v>
      </c>
      <c r="AI135" s="253">
        <f t="shared" si="125"/>
        <v>252.56440000000006</v>
      </c>
      <c r="AJ135" s="253">
        <f t="shared" si="125"/>
        <v>268.79550000000006</v>
      </c>
      <c r="AK135" s="284">
        <f t="shared" si="125"/>
        <v>273.80050000000006</v>
      </c>
      <c r="AL135" s="253">
        <f t="shared" si="125"/>
        <v>278.80550000000005</v>
      </c>
      <c r="AM135" s="253">
        <f t="shared" si="125"/>
        <v>283.81050000000005</v>
      </c>
      <c r="AN135" s="253">
        <f t="shared" si="125"/>
        <v>288.8155000000001</v>
      </c>
      <c r="AO135" s="253">
        <f t="shared" si="125"/>
        <v>303.83050000000009</v>
      </c>
      <c r="AP135" s="253">
        <f t="shared" si="125"/>
        <v>321.34800000000007</v>
      </c>
      <c r="AQ135" s="253">
        <f t="shared" si="125"/>
        <v>336.36300000000017</v>
      </c>
      <c r="AR135" s="253">
        <f t="shared" si="125"/>
        <v>338.86550000000011</v>
      </c>
      <c r="AS135" s="253">
        <f t="shared" si="125"/>
        <v>341.36800000000017</v>
      </c>
      <c r="AT135" s="253">
        <f t="shared" si="125"/>
        <v>341.36800000000017</v>
      </c>
      <c r="AU135" s="253">
        <f t="shared" si="125"/>
        <v>341.36800000000017</v>
      </c>
      <c r="AV135" s="253">
        <f t="shared" si="125"/>
        <v>341.36800000000017</v>
      </c>
      <c r="AW135" s="253">
        <f t="shared" si="125"/>
        <v>341.36800000000017</v>
      </c>
      <c r="AX135" s="253">
        <f t="shared" si="125"/>
        <v>341.36800000000017</v>
      </c>
      <c r="AY135" s="253">
        <f t="shared" si="125"/>
        <v>341.36800000000017</v>
      </c>
      <c r="AZ135" s="253">
        <f t="shared" si="125"/>
        <v>341.36800000000017</v>
      </c>
      <c r="BA135" s="253">
        <f t="shared" si="125"/>
        <v>341.36800000000017</v>
      </c>
      <c r="BB135" s="253">
        <f t="shared" si="125"/>
        <v>341.36800000000017</v>
      </c>
      <c r="BC135" s="125"/>
      <c r="BD135" s="126"/>
      <c r="BE135" s="126"/>
      <c r="BF135" s="126"/>
      <c r="BG135" s="126"/>
      <c r="BH135" s="126"/>
      <c r="BI135" s="126"/>
      <c r="BJ135" s="126"/>
      <c r="BK135" s="126"/>
      <c r="BL135" s="126"/>
      <c r="BM135" s="126"/>
      <c r="BN135" s="126"/>
      <c r="BO135" s="126"/>
      <c r="BP135" s="126"/>
      <c r="BQ135" s="126"/>
      <c r="BR135" s="126"/>
      <c r="BS135" s="126"/>
      <c r="BT135" s="126"/>
      <c r="BU135" s="126"/>
      <c r="BV135" s="126"/>
      <c r="BW135" s="126"/>
      <c r="BX135" s="126"/>
      <c r="BY135" s="126"/>
      <c r="BZ135" s="126"/>
      <c r="CA135" s="126"/>
      <c r="CB135" s="126"/>
      <c r="CC135" s="126"/>
      <c r="CD135" s="126"/>
      <c r="CE135" s="126"/>
      <c r="CF135" s="126"/>
      <c r="CG135" s="126"/>
      <c r="CH135" s="126"/>
      <c r="CI135" s="126"/>
      <c r="CJ135" s="126"/>
      <c r="CK135" s="126"/>
    </row>
    <row r="136" spans="2:89" s="122" customFormat="1" x14ac:dyDescent="0.2">
      <c r="B136" s="122" t="s">
        <v>112</v>
      </c>
      <c r="C136" s="123"/>
      <c r="D136" s="253">
        <f t="shared" ref="D136:BB136" si="126">D59+D115+D123+D107+D99+D75+D83+D91</f>
        <v>0</v>
      </c>
      <c r="E136" s="253">
        <f t="shared" si="126"/>
        <v>0</v>
      </c>
      <c r="F136" s="253">
        <f t="shared" si="126"/>
        <v>0</v>
      </c>
      <c r="G136" s="253">
        <f t="shared" si="126"/>
        <v>0</v>
      </c>
      <c r="H136" s="253">
        <f t="shared" si="126"/>
        <v>0</v>
      </c>
      <c r="I136" s="253">
        <f t="shared" si="126"/>
        <v>0</v>
      </c>
      <c r="J136" s="253">
        <f t="shared" si="126"/>
        <v>0</v>
      </c>
      <c r="K136" s="253">
        <f t="shared" si="126"/>
        <v>0</v>
      </c>
      <c r="L136" s="253">
        <f t="shared" si="126"/>
        <v>0</v>
      </c>
      <c r="M136" s="253">
        <f t="shared" si="126"/>
        <v>0</v>
      </c>
      <c r="N136" s="253">
        <f t="shared" si="126"/>
        <v>0</v>
      </c>
      <c r="O136" s="253">
        <f t="shared" si="126"/>
        <v>0</v>
      </c>
      <c r="P136" s="253">
        <f t="shared" si="126"/>
        <v>0</v>
      </c>
      <c r="Q136" s="253">
        <f t="shared" si="126"/>
        <v>0</v>
      </c>
      <c r="R136" s="253">
        <f t="shared" si="126"/>
        <v>0</v>
      </c>
      <c r="S136" s="253">
        <f t="shared" si="126"/>
        <v>0</v>
      </c>
      <c r="T136" s="253">
        <f t="shared" si="126"/>
        <v>0</v>
      </c>
      <c r="U136" s="253">
        <f t="shared" si="126"/>
        <v>43.618000000000002</v>
      </c>
      <c r="V136" s="253">
        <f t="shared" si="126"/>
        <v>68.643000000000001</v>
      </c>
      <c r="W136" s="253">
        <f t="shared" si="126"/>
        <v>119.39625000000001</v>
      </c>
      <c r="X136" s="253">
        <f t="shared" si="126"/>
        <v>123.65049999999999</v>
      </c>
      <c r="Y136" s="253">
        <f t="shared" si="126"/>
        <v>127.65449999999998</v>
      </c>
      <c r="Z136" s="253">
        <f t="shared" si="126"/>
        <v>134.41125</v>
      </c>
      <c r="AA136" s="253">
        <f t="shared" si="126"/>
        <v>146.67349999999999</v>
      </c>
      <c r="AB136" s="253">
        <f t="shared" si="126"/>
        <v>161.43825000000001</v>
      </c>
      <c r="AC136" s="253">
        <f t="shared" si="126"/>
        <v>175.95275000000001</v>
      </c>
      <c r="AD136" s="253">
        <f t="shared" si="126"/>
        <v>188.46525</v>
      </c>
      <c r="AE136" s="253">
        <f t="shared" si="126"/>
        <v>201.72850000000003</v>
      </c>
      <c r="AF136" s="253">
        <f t="shared" si="126"/>
        <v>215.24199999999996</v>
      </c>
      <c r="AG136" s="253">
        <f t="shared" si="126"/>
        <v>228.50524999999999</v>
      </c>
      <c r="AH136" s="253">
        <f t="shared" si="126"/>
        <v>238.7655</v>
      </c>
      <c r="AI136" s="253">
        <f t="shared" si="126"/>
        <v>246.273</v>
      </c>
      <c r="AJ136" s="253">
        <f t="shared" si="126"/>
        <v>254.28100000000006</v>
      </c>
      <c r="AK136" s="90">
        <f t="shared" si="126"/>
        <v>258.78550000000001</v>
      </c>
      <c r="AL136" s="253">
        <f t="shared" si="126"/>
        <v>263.03975000000003</v>
      </c>
      <c r="AM136" s="253">
        <f t="shared" si="126"/>
        <v>266.54324999999994</v>
      </c>
      <c r="AN136" s="253">
        <f t="shared" si="126"/>
        <v>269.54625000000004</v>
      </c>
      <c r="AO136" s="253">
        <f t="shared" si="126"/>
        <v>293.57024999999999</v>
      </c>
      <c r="AP136" s="253">
        <f t="shared" si="126"/>
        <v>317.34400000000005</v>
      </c>
      <c r="AQ136" s="253">
        <f t="shared" si="126"/>
        <v>340.36699999999996</v>
      </c>
      <c r="AR136" s="253">
        <f t="shared" si="126"/>
        <v>341.36800000000005</v>
      </c>
      <c r="AS136" s="253">
        <f t="shared" si="126"/>
        <v>341.36800000000005</v>
      </c>
      <c r="AT136" s="253">
        <f t="shared" si="126"/>
        <v>341.36800000000005</v>
      </c>
      <c r="AU136" s="253">
        <f t="shared" si="126"/>
        <v>341.36800000000005</v>
      </c>
      <c r="AV136" s="253">
        <f t="shared" si="126"/>
        <v>341.36800000000005</v>
      </c>
      <c r="AW136" s="253">
        <f t="shared" si="126"/>
        <v>341.36800000000005</v>
      </c>
      <c r="AX136" s="253">
        <f t="shared" si="126"/>
        <v>341.36800000000005</v>
      </c>
      <c r="AY136" s="253">
        <f t="shared" si="126"/>
        <v>341.36800000000005</v>
      </c>
      <c r="AZ136" s="253">
        <f t="shared" si="126"/>
        <v>341.36800000000005</v>
      </c>
      <c r="BA136" s="253">
        <f t="shared" si="126"/>
        <v>341.36800000000005</v>
      </c>
      <c r="BB136" s="253">
        <f t="shared" si="126"/>
        <v>341.36800000000005</v>
      </c>
      <c r="BC136" s="125"/>
      <c r="BD136" s="126"/>
      <c r="BE136" s="126"/>
      <c r="BF136" s="126"/>
      <c r="BG136" s="126"/>
      <c r="BH136" s="126"/>
      <c r="BI136" s="126"/>
      <c r="BJ136" s="126"/>
      <c r="BK136" s="126"/>
      <c r="BL136" s="126"/>
      <c r="BM136" s="126"/>
      <c r="BN136" s="126"/>
      <c r="BO136" s="126"/>
      <c r="BP136" s="126"/>
      <c r="BQ136" s="126"/>
      <c r="BR136" s="126"/>
      <c r="BS136" s="126"/>
      <c r="BT136" s="126"/>
      <c r="BU136" s="126"/>
      <c r="BV136" s="126"/>
      <c r="BW136" s="126"/>
      <c r="BX136" s="126"/>
      <c r="BY136" s="126"/>
      <c r="BZ136" s="126"/>
      <c r="CA136" s="126"/>
      <c r="CB136" s="126"/>
      <c r="CC136" s="126"/>
      <c r="CD136" s="126"/>
      <c r="CE136" s="126"/>
      <c r="CF136" s="126"/>
      <c r="CG136" s="126"/>
      <c r="CH136" s="126"/>
      <c r="CI136" s="126"/>
      <c r="CJ136" s="126"/>
      <c r="CK136" s="126"/>
    </row>
    <row r="137" spans="2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90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2:89" s="77" customFormat="1" x14ac:dyDescent="0.2">
      <c r="B138" s="87" t="s">
        <v>132</v>
      </c>
      <c r="C138" s="8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30"/>
      <c r="AL138" s="129"/>
      <c r="AM138" s="129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</row>
    <row r="139" spans="2:89" s="77" customFormat="1" x14ac:dyDescent="0.2">
      <c r="B139" s="87" t="s">
        <v>111</v>
      </c>
      <c r="C139" s="89">
        <f>+C131+C135+C127</f>
        <v>560.66500000000008</v>
      </c>
      <c r="D139" s="129">
        <f>+D131+D135+D127</f>
        <v>0</v>
      </c>
      <c r="E139" s="129">
        <f t="shared" ref="E139:BB139" si="127">+E131+E135+E127</f>
        <v>0</v>
      </c>
      <c r="F139" s="129">
        <f t="shared" si="127"/>
        <v>0</v>
      </c>
      <c r="G139" s="129">
        <f t="shared" si="127"/>
        <v>0</v>
      </c>
      <c r="H139" s="129">
        <f t="shared" si="127"/>
        <v>3.6758999999999999</v>
      </c>
      <c r="I139" s="129">
        <f t="shared" si="127"/>
        <v>6.1265000000000001</v>
      </c>
      <c r="J139" s="129">
        <f t="shared" si="127"/>
        <v>8.5770999999999997</v>
      </c>
      <c r="K139" s="129">
        <f t="shared" si="127"/>
        <v>11.027699999999999</v>
      </c>
      <c r="L139" s="129">
        <f t="shared" si="127"/>
        <v>12.865649999999999</v>
      </c>
      <c r="M139" s="129">
        <f>+M131+M135+M127</f>
        <v>14.703599999999996</v>
      </c>
      <c r="N139" s="129">
        <f t="shared" si="127"/>
        <v>15.928899999999999</v>
      </c>
      <c r="O139" s="129">
        <f t="shared" si="127"/>
        <v>17.154199999999999</v>
      </c>
      <c r="P139" s="129">
        <f t="shared" si="127"/>
        <v>18.3795</v>
      </c>
      <c r="Q139" s="129">
        <f t="shared" si="127"/>
        <v>18.992150000000002</v>
      </c>
      <c r="R139" s="129">
        <f t="shared" si="127"/>
        <v>19.604800000000001</v>
      </c>
      <c r="S139" s="129">
        <f t="shared" si="127"/>
        <v>20.217450000000003</v>
      </c>
      <c r="T139" s="129">
        <f t="shared" si="127"/>
        <v>33.915500000000002</v>
      </c>
      <c r="U139" s="129">
        <f t="shared" si="127"/>
        <v>43.251750000000001</v>
      </c>
      <c r="V139" s="129">
        <f t="shared" si="127"/>
        <v>43.864400000000003</v>
      </c>
      <c r="W139" s="129">
        <f t="shared" si="127"/>
        <v>93.364320225</v>
      </c>
      <c r="X139" s="129">
        <f t="shared" si="127"/>
        <v>134.52660000000003</v>
      </c>
      <c r="Y139" s="129">
        <f t="shared" si="127"/>
        <v>143.33233750000002</v>
      </c>
      <c r="Z139" s="129">
        <f t="shared" si="127"/>
        <v>145.99257500000002</v>
      </c>
      <c r="AA139" s="129">
        <f t="shared" si="127"/>
        <v>205.08067500000004</v>
      </c>
      <c r="AB139" s="129">
        <f t="shared" si="127"/>
        <v>219.12377500000002</v>
      </c>
      <c r="AC139" s="129">
        <f t="shared" si="127"/>
        <v>233.16687500000003</v>
      </c>
      <c r="AD139" s="129">
        <f>+AD131+AD135+AD127</f>
        <v>248.35792499999999</v>
      </c>
      <c r="AE139" s="129">
        <f t="shared" si="127"/>
        <v>287.09825000000001</v>
      </c>
      <c r="AF139" s="129">
        <f t="shared" si="127"/>
        <v>309.96872500000006</v>
      </c>
      <c r="AG139" s="129">
        <f t="shared" si="127"/>
        <v>328.47182500000008</v>
      </c>
      <c r="AH139" s="129">
        <f t="shared" si="127"/>
        <v>357.28107500000004</v>
      </c>
      <c r="AI139" s="129">
        <f t="shared" si="127"/>
        <v>372.83195000000006</v>
      </c>
      <c r="AJ139" s="129">
        <f t="shared" si="127"/>
        <v>405.63870000000009</v>
      </c>
      <c r="AK139" s="130">
        <f t="shared" si="127"/>
        <v>412.58500000000004</v>
      </c>
      <c r="AL139" s="129">
        <f t="shared" si="127"/>
        <v>419.5313000000001</v>
      </c>
      <c r="AM139" s="129">
        <f t="shared" si="127"/>
        <v>426.28627500000005</v>
      </c>
      <c r="AN139" s="129">
        <f t="shared" si="127"/>
        <v>432.8499250000001</v>
      </c>
      <c r="AO139" s="129">
        <f t="shared" si="127"/>
        <v>449.04092500000007</v>
      </c>
      <c r="AP139" s="129">
        <f t="shared" si="127"/>
        <v>475.10522500000008</v>
      </c>
      <c r="AQ139" s="129">
        <f t="shared" si="127"/>
        <v>498.66702500000019</v>
      </c>
      <c r="AR139" s="129">
        <f t="shared" si="127"/>
        <v>506.94667500000014</v>
      </c>
      <c r="AS139" s="129">
        <f t="shared" si="127"/>
        <v>519.34460000000013</v>
      </c>
      <c r="AT139" s="129">
        <f t="shared" si="127"/>
        <v>528.28340000000014</v>
      </c>
      <c r="AU139" s="129">
        <f t="shared" si="127"/>
        <v>537.22220000000016</v>
      </c>
      <c r="AV139" s="129">
        <f t="shared" si="127"/>
        <v>546.16100000000017</v>
      </c>
      <c r="AW139" s="129">
        <f t="shared" si="127"/>
        <v>547.72900000000016</v>
      </c>
      <c r="AX139" s="129">
        <f t="shared" si="127"/>
        <v>549.29700000000014</v>
      </c>
      <c r="AY139" s="129">
        <f t="shared" si="127"/>
        <v>550.86500000000012</v>
      </c>
      <c r="AZ139" s="129">
        <f t="shared" si="127"/>
        <v>558.70500000000015</v>
      </c>
      <c r="BA139" s="129">
        <f t="shared" si="127"/>
        <v>560.66500000000019</v>
      </c>
      <c r="BB139" s="129">
        <f t="shared" si="127"/>
        <v>560.66500000000019</v>
      </c>
    </row>
    <row r="140" spans="2:89" s="77" customFormat="1" x14ac:dyDescent="0.2">
      <c r="B140" s="87" t="s">
        <v>112</v>
      </c>
      <c r="C140" s="89"/>
      <c r="D140" s="129">
        <f>+D132+D136+D128</f>
        <v>1.2253000000000001</v>
      </c>
      <c r="E140" s="129">
        <f t="shared" ref="E140:BB140" si="128">+E132+E136+E128</f>
        <v>1.2253000000000001</v>
      </c>
      <c r="F140" s="129">
        <f t="shared" si="128"/>
        <v>3.6759000000000004</v>
      </c>
      <c r="G140" s="129">
        <f t="shared" si="128"/>
        <v>3.6759000000000004</v>
      </c>
      <c r="H140" s="129">
        <f t="shared" si="128"/>
        <v>3.6759000000000004</v>
      </c>
      <c r="I140" s="129">
        <f t="shared" si="128"/>
        <v>3.6759000000000004</v>
      </c>
      <c r="J140" s="129">
        <f t="shared" si="128"/>
        <v>3.6759000000000004</v>
      </c>
      <c r="K140" s="129">
        <f t="shared" si="128"/>
        <v>4.9012000000000002</v>
      </c>
      <c r="L140" s="129">
        <f t="shared" si="128"/>
        <v>4.9012000000000002</v>
      </c>
      <c r="M140" s="129">
        <f>+M132+M136+M128</f>
        <v>4.9012000000000002</v>
      </c>
      <c r="N140" s="129">
        <f t="shared" si="128"/>
        <v>6.1265000000000001</v>
      </c>
      <c r="O140" s="129">
        <f t="shared" si="128"/>
        <v>6.1265000000000001</v>
      </c>
      <c r="P140" s="129">
        <f t="shared" si="128"/>
        <v>6.1265000000000001</v>
      </c>
      <c r="Q140" s="129">
        <f t="shared" si="128"/>
        <v>8.5770999999999997</v>
      </c>
      <c r="R140" s="129">
        <f t="shared" si="128"/>
        <v>8.5770999999999997</v>
      </c>
      <c r="S140" s="129">
        <f t="shared" si="128"/>
        <v>8.5770999999999997</v>
      </c>
      <c r="T140" s="129">
        <f t="shared" si="128"/>
        <v>8.5770999999999997</v>
      </c>
      <c r="U140" s="129">
        <f t="shared" si="128"/>
        <v>95.813100000000006</v>
      </c>
      <c r="V140" s="129">
        <f t="shared" si="128"/>
        <v>120.8381</v>
      </c>
      <c r="W140" s="129">
        <f t="shared" si="128"/>
        <v>176.37447500000002</v>
      </c>
      <c r="X140" s="129">
        <f t="shared" si="128"/>
        <v>197.322925</v>
      </c>
      <c r="Y140" s="129">
        <f t="shared" si="128"/>
        <v>275.80022499999995</v>
      </c>
      <c r="Z140" s="129">
        <f t="shared" si="128"/>
        <v>283.5136</v>
      </c>
      <c r="AA140" s="129">
        <f t="shared" si="128"/>
        <v>296.73247499999997</v>
      </c>
      <c r="AB140" s="129">
        <f t="shared" si="128"/>
        <v>312.45385000000005</v>
      </c>
      <c r="AC140" s="129">
        <f t="shared" si="128"/>
        <v>327.92497500000002</v>
      </c>
      <c r="AD140" s="129">
        <f t="shared" si="128"/>
        <v>341.39409999999998</v>
      </c>
      <c r="AE140" s="129">
        <f t="shared" si="128"/>
        <v>355.61397500000004</v>
      </c>
      <c r="AF140" s="129">
        <f t="shared" si="128"/>
        <v>373.81277499999999</v>
      </c>
      <c r="AG140" s="129">
        <f t="shared" si="128"/>
        <v>388.03264999999999</v>
      </c>
      <c r="AH140" s="129">
        <f t="shared" si="128"/>
        <v>410.93905000000001</v>
      </c>
      <c r="AI140" s="129">
        <f t="shared" si="128"/>
        <v>419.61319999999995</v>
      </c>
      <c r="AJ140" s="129">
        <f t="shared" si="128"/>
        <v>428.78785000000011</v>
      </c>
      <c r="AK140" s="130">
        <f t="shared" si="128"/>
        <v>434.459</v>
      </c>
      <c r="AL140" s="129">
        <f t="shared" si="128"/>
        <v>439.49725000000007</v>
      </c>
      <c r="AM140" s="129">
        <f t="shared" si="128"/>
        <v>443.78474999999997</v>
      </c>
      <c r="AN140" s="129">
        <f t="shared" si="128"/>
        <v>447.57175000000007</v>
      </c>
      <c r="AO140" s="129">
        <f t="shared" si="128"/>
        <v>472.37975</v>
      </c>
      <c r="AP140" s="129">
        <f t="shared" si="128"/>
        <v>496.93750000000006</v>
      </c>
      <c r="AQ140" s="129">
        <f t="shared" si="128"/>
        <v>520.7444999999999</v>
      </c>
      <c r="AR140" s="129">
        <f t="shared" si="128"/>
        <v>522.52949999999998</v>
      </c>
      <c r="AS140" s="129">
        <f t="shared" si="128"/>
        <v>534.79300000000001</v>
      </c>
      <c r="AT140" s="129">
        <f t="shared" si="128"/>
        <v>535.577</v>
      </c>
      <c r="AU140" s="129">
        <f t="shared" si="128"/>
        <v>536.3610000000001</v>
      </c>
      <c r="AV140" s="129">
        <f t="shared" si="128"/>
        <v>537.1450000000001</v>
      </c>
      <c r="AW140" s="129">
        <f t="shared" si="128"/>
        <v>537.1450000000001</v>
      </c>
      <c r="AX140" s="129">
        <f t="shared" si="128"/>
        <v>537.1450000000001</v>
      </c>
      <c r="AY140" s="129">
        <f t="shared" si="128"/>
        <v>537.1450000000001</v>
      </c>
      <c r="AZ140" s="129">
        <f t="shared" si="128"/>
        <v>537.1450000000001</v>
      </c>
      <c r="BA140" s="129">
        <f t="shared" si="128"/>
        <v>537.1450000000001</v>
      </c>
      <c r="BB140" s="129">
        <f t="shared" si="128"/>
        <v>560.66500000000008</v>
      </c>
    </row>
    <row r="141" spans="2:89" s="77" customFormat="1" x14ac:dyDescent="0.2">
      <c r="B141" s="87" t="s">
        <v>123</v>
      </c>
      <c r="C141" s="89"/>
      <c r="D141" s="129">
        <f>+D140-D139</f>
        <v>1.2253000000000001</v>
      </c>
      <c r="E141" s="129">
        <f t="shared" ref="E141:BB141" si="129">+E140-E139</f>
        <v>1.2253000000000001</v>
      </c>
      <c r="F141" s="129">
        <f t="shared" si="129"/>
        <v>3.6759000000000004</v>
      </c>
      <c r="G141" s="129">
        <f t="shared" si="129"/>
        <v>3.6759000000000004</v>
      </c>
      <c r="H141" s="129">
        <f t="shared" si="129"/>
        <v>0</v>
      </c>
      <c r="I141" s="129">
        <f t="shared" si="129"/>
        <v>-2.4505999999999997</v>
      </c>
      <c r="J141" s="129">
        <f t="shared" si="129"/>
        <v>-4.9011999999999993</v>
      </c>
      <c r="K141" s="129">
        <f t="shared" si="129"/>
        <v>-6.1264999999999992</v>
      </c>
      <c r="L141" s="129">
        <f t="shared" si="129"/>
        <v>-7.9644499999999985</v>
      </c>
      <c r="M141" s="129">
        <f>+M140-M139</f>
        <v>-9.8023999999999951</v>
      </c>
      <c r="N141" s="129">
        <f t="shared" si="129"/>
        <v>-9.8023999999999987</v>
      </c>
      <c r="O141" s="129">
        <f t="shared" si="129"/>
        <v>-11.027699999999999</v>
      </c>
      <c r="P141" s="129">
        <f t="shared" si="129"/>
        <v>-12.253</v>
      </c>
      <c r="Q141" s="129">
        <f t="shared" si="129"/>
        <v>-10.415050000000003</v>
      </c>
      <c r="R141" s="129">
        <f t="shared" si="129"/>
        <v>-11.027700000000001</v>
      </c>
      <c r="S141" s="129">
        <f t="shared" si="129"/>
        <v>-11.640350000000003</v>
      </c>
      <c r="T141" s="129">
        <f t="shared" si="129"/>
        <v>-25.3384</v>
      </c>
      <c r="U141" s="129">
        <f t="shared" si="129"/>
        <v>52.561350000000004</v>
      </c>
      <c r="V141" s="129">
        <f t="shared" si="129"/>
        <v>76.973699999999994</v>
      </c>
      <c r="W141" s="129">
        <f t="shared" si="129"/>
        <v>83.010154775000018</v>
      </c>
      <c r="X141" s="129">
        <f t="shared" si="129"/>
        <v>62.796324999999968</v>
      </c>
      <c r="Y141" s="129">
        <f t="shared" si="129"/>
        <v>132.46788749999993</v>
      </c>
      <c r="Z141" s="129">
        <f t="shared" si="129"/>
        <v>137.52102499999998</v>
      </c>
      <c r="AA141" s="129">
        <f t="shared" si="129"/>
        <v>91.651799999999923</v>
      </c>
      <c r="AB141" s="129">
        <f t="shared" si="129"/>
        <v>93.330075000000022</v>
      </c>
      <c r="AC141" s="129">
        <f t="shared" si="129"/>
        <v>94.758099999999985</v>
      </c>
      <c r="AD141" s="129">
        <f>+AD140-AD139</f>
        <v>93.036174999999986</v>
      </c>
      <c r="AE141" s="129">
        <f t="shared" si="129"/>
        <v>68.515725000000032</v>
      </c>
      <c r="AF141" s="129">
        <f t="shared" si="129"/>
        <v>63.844049999999925</v>
      </c>
      <c r="AG141" s="129">
        <f t="shared" si="129"/>
        <v>59.560824999999909</v>
      </c>
      <c r="AH141" s="129">
        <f>+AH140-AH139</f>
        <v>53.657974999999965</v>
      </c>
      <c r="AI141" s="129">
        <f t="shared" si="129"/>
        <v>46.781249999999886</v>
      </c>
      <c r="AJ141" s="129">
        <f t="shared" si="129"/>
        <v>23.14915000000002</v>
      </c>
      <c r="AK141" s="130">
        <f t="shared" si="129"/>
        <v>21.873999999999967</v>
      </c>
      <c r="AL141" s="129">
        <f t="shared" si="129"/>
        <v>19.965949999999964</v>
      </c>
      <c r="AM141" s="129">
        <f t="shared" si="129"/>
        <v>17.498474999999928</v>
      </c>
      <c r="AN141" s="129">
        <f t="shared" si="129"/>
        <v>14.721824999999967</v>
      </c>
      <c r="AO141" s="129">
        <f t="shared" si="129"/>
        <v>23.338824999999929</v>
      </c>
      <c r="AP141" s="129">
        <f t="shared" si="129"/>
        <v>21.832274999999981</v>
      </c>
      <c r="AQ141" s="129">
        <f t="shared" si="129"/>
        <v>22.077474999999708</v>
      </c>
      <c r="AR141" s="129">
        <f t="shared" si="129"/>
        <v>15.582824999999843</v>
      </c>
      <c r="AS141" s="129">
        <f t="shared" si="129"/>
        <v>15.448399999999879</v>
      </c>
      <c r="AT141" s="129">
        <f t="shared" si="129"/>
        <v>7.2935999999998558</v>
      </c>
      <c r="AU141" s="129">
        <f t="shared" si="129"/>
        <v>-0.86120000000005348</v>
      </c>
      <c r="AV141" s="129">
        <f t="shared" si="129"/>
        <v>-9.0160000000000764</v>
      </c>
      <c r="AW141" s="129">
        <f t="shared" si="129"/>
        <v>-10.58400000000006</v>
      </c>
      <c r="AX141" s="129">
        <f t="shared" si="129"/>
        <v>-12.152000000000044</v>
      </c>
      <c r="AY141" s="129">
        <f t="shared" si="129"/>
        <v>-13.720000000000027</v>
      </c>
      <c r="AZ141" s="129">
        <f t="shared" si="129"/>
        <v>-21.560000000000059</v>
      </c>
      <c r="BA141" s="129">
        <f t="shared" si="129"/>
        <v>-23.520000000000095</v>
      </c>
      <c r="BB141" s="129">
        <f t="shared" si="129"/>
        <v>0</v>
      </c>
    </row>
    <row r="142" spans="2:89" s="77" customFormat="1" x14ac:dyDescent="0.2">
      <c r="B142" s="87"/>
      <c r="C142" s="8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30"/>
      <c r="AL142" s="129"/>
      <c r="AM142" s="129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</row>
    <row r="143" spans="2:89" x14ac:dyDescent="0.2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81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89" x14ac:dyDescent="0.2">
      <c r="B144" s="76" t="s">
        <v>164</v>
      </c>
      <c r="C144" s="235">
        <f>SUM(C10:C123)</f>
        <v>560.66499999999996</v>
      </c>
      <c r="D144" s="75">
        <f>+D74+D82+D90+D114+D122+D18+D58+D34+D42+D50+D98+D106+D66+D10+D26</f>
        <v>0</v>
      </c>
      <c r="E144" s="75">
        <f t="shared" ref="E144:BB144" si="130">+E74+E82+E90+E114+E122+E18+E58+E34+E42+E50+E98+E106+E66+E10+E26</f>
        <v>0</v>
      </c>
      <c r="F144" s="75">
        <f t="shared" si="130"/>
        <v>0</v>
      </c>
      <c r="G144" s="75">
        <f t="shared" si="130"/>
        <v>0</v>
      </c>
      <c r="H144" s="75">
        <f t="shared" si="130"/>
        <v>3.6758999999999999</v>
      </c>
      <c r="I144" s="75">
        <f t="shared" si="130"/>
        <v>6.1265000000000001</v>
      </c>
      <c r="J144" s="75">
        <f t="shared" si="130"/>
        <v>8.5770999999999997</v>
      </c>
      <c r="K144" s="75">
        <f t="shared" si="130"/>
        <v>11.027699999999999</v>
      </c>
      <c r="L144" s="75">
        <f t="shared" si="130"/>
        <v>12.865649999999999</v>
      </c>
      <c r="M144" s="75">
        <f t="shared" si="130"/>
        <v>14.703599999999996</v>
      </c>
      <c r="N144" s="75">
        <f t="shared" si="130"/>
        <v>15.928899999999999</v>
      </c>
      <c r="O144" s="75">
        <f t="shared" si="130"/>
        <v>17.154199999999999</v>
      </c>
      <c r="P144" s="75">
        <f t="shared" si="130"/>
        <v>18.3795</v>
      </c>
      <c r="Q144" s="75">
        <f t="shared" si="130"/>
        <v>18.992150000000002</v>
      </c>
      <c r="R144" s="75">
        <f t="shared" si="130"/>
        <v>19.604800000000001</v>
      </c>
      <c r="S144" s="75">
        <f t="shared" si="130"/>
        <v>20.217450000000003</v>
      </c>
      <c r="T144" s="75">
        <f t="shared" si="130"/>
        <v>33.915500000000002</v>
      </c>
      <c r="U144" s="75">
        <f t="shared" si="130"/>
        <v>43.251750000000001</v>
      </c>
      <c r="V144" s="75">
        <f t="shared" si="130"/>
        <v>43.864400000000003</v>
      </c>
      <c r="W144" s="75">
        <f t="shared" si="130"/>
        <v>93.364320225000014</v>
      </c>
      <c r="X144" s="75">
        <f t="shared" si="130"/>
        <v>134.5266</v>
      </c>
      <c r="Y144" s="75">
        <f t="shared" si="130"/>
        <v>143.33233750000002</v>
      </c>
      <c r="Z144" s="75">
        <f t="shared" si="130"/>
        <v>145.99257500000002</v>
      </c>
      <c r="AA144" s="75">
        <f t="shared" si="130"/>
        <v>205.08067500000001</v>
      </c>
      <c r="AB144" s="75">
        <f t="shared" si="130"/>
        <v>219.12377499999999</v>
      </c>
      <c r="AC144" s="75">
        <f t="shared" si="130"/>
        <v>233.16687499999998</v>
      </c>
      <c r="AD144" s="75">
        <f t="shared" si="130"/>
        <v>248.35792500000002</v>
      </c>
      <c r="AE144" s="75">
        <f t="shared" si="130"/>
        <v>287.09825000000006</v>
      </c>
      <c r="AF144" s="75">
        <f t="shared" si="130"/>
        <v>309.96872500000012</v>
      </c>
      <c r="AG144" s="75">
        <f t="shared" si="130"/>
        <v>328.47182500000008</v>
      </c>
      <c r="AH144" s="75">
        <f t="shared" si="130"/>
        <v>357.2810750000001</v>
      </c>
      <c r="AI144" s="75">
        <f t="shared" si="130"/>
        <v>372.83195000000006</v>
      </c>
      <c r="AJ144" s="75">
        <f t="shared" si="130"/>
        <v>405.63870000000009</v>
      </c>
      <c r="AK144" s="75">
        <f t="shared" si="130"/>
        <v>412.58500000000009</v>
      </c>
      <c r="AL144" s="75">
        <f t="shared" si="130"/>
        <v>419.5313000000001</v>
      </c>
      <c r="AM144" s="75">
        <f t="shared" si="130"/>
        <v>426.28627500000005</v>
      </c>
      <c r="AN144" s="75">
        <f t="shared" si="130"/>
        <v>432.8499250000001</v>
      </c>
      <c r="AO144" s="75">
        <f t="shared" si="130"/>
        <v>449.04092500000013</v>
      </c>
      <c r="AP144" s="75">
        <f t="shared" si="130"/>
        <v>475.10522500000013</v>
      </c>
      <c r="AQ144" s="75">
        <f t="shared" si="130"/>
        <v>498.66702500000008</v>
      </c>
      <c r="AR144" s="75">
        <f t="shared" si="130"/>
        <v>506.94667500000014</v>
      </c>
      <c r="AS144" s="75">
        <f t="shared" si="130"/>
        <v>519.34460000000013</v>
      </c>
      <c r="AT144" s="75">
        <f t="shared" si="130"/>
        <v>528.28340000000014</v>
      </c>
      <c r="AU144" s="75">
        <f t="shared" si="130"/>
        <v>537.22220000000016</v>
      </c>
      <c r="AV144" s="75">
        <f t="shared" si="130"/>
        <v>546.16100000000017</v>
      </c>
      <c r="AW144" s="75">
        <f t="shared" si="130"/>
        <v>547.72900000000016</v>
      </c>
      <c r="AX144" s="75">
        <f t="shared" si="130"/>
        <v>549.29700000000014</v>
      </c>
      <c r="AY144" s="75">
        <f t="shared" si="130"/>
        <v>550.86500000000012</v>
      </c>
      <c r="AZ144" s="75">
        <f t="shared" si="130"/>
        <v>558.70500000000015</v>
      </c>
      <c r="BA144" s="75">
        <f t="shared" si="130"/>
        <v>560.66500000000019</v>
      </c>
      <c r="BB144" s="75">
        <f t="shared" si="130"/>
        <v>560.66500000000019</v>
      </c>
    </row>
    <row r="145" spans="2:54" x14ac:dyDescent="0.2">
      <c r="D145" s="75">
        <f>+D75+D83+D91+D115+D123+D19+D59+D35+D43+D51+D99+D107+D67+D11+D27</f>
        <v>1.2253000000000001</v>
      </c>
      <c r="E145" s="75">
        <f t="shared" ref="E145:BB145" si="131">+E75+E83+E91+E115+E123+E19+E59+E35+E43+E51+E99+E107+E67+E11+E27</f>
        <v>1.2253000000000001</v>
      </c>
      <c r="F145" s="75">
        <f t="shared" si="131"/>
        <v>3.6759000000000004</v>
      </c>
      <c r="G145" s="75">
        <f t="shared" si="131"/>
        <v>3.6759000000000004</v>
      </c>
      <c r="H145" s="75">
        <f t="shared" si="131"/>
        <v>3.6759000000000004</v>
      </c>
      <c r="I145" s="75">
        <f t="shared" si="131"/>
        <v>3.6759000000000004</v>
      </c>
      <c r="J145" s="75">
        <f t="shared" si="131"/>
        <v>3.6759000000000004</v>
      </c>
      <c r="K145" s="75">
        <f t="shared" si="131"/>
        <v>4.9012000000000002</v>
      </c>
      <c r="L145" s="75">
        <f t="shared" si="131"/>
        <v>4.9012000000000002</v>
      </c>
      <c r="M145" s="75">
        <f t="shared" si="131"/>
        <v>4.9012000000000002</v>
      </c>
      <c r="N145" s="75">
        <f t="shared" si="131"/>
        <v>6.1265000000000001</v>
      </c>
      <c r="O145" s="75">
        <f t="shared" si="131"/>
        <v>6.1265000000000001</v>
      </c>
      <c r="P145" s="75">
        <f t="shared" si="131"/>
        <v>6.1265000000000001</v>
      </c>
      <c r="Q145" s="75">
        <f t="shared" si="131"/>
        <v>8.5770999999999997</v>
      </c>
      <c r="R145" s="75">
        <f t="shared" si="131"/>
        <v>8.5770999999999997</v>
      </c>
      <c r="S145" s="75">
        <f t="shared" si="131"/>
        <v>8.5770999999999997</v>
      </c>
      <c r="T145" s="75">
        <f t="shared" si="131"/>
        <v>8.5770999999999997</v>
      </c>
      <c r="U145" s="75">
        <f t="shared" si="131"/>
        <v>95.813100000000006</v>
      </c>
      <c r="V145" s="75">
        <f t="shared" si="131"/>
        <v>120.8381</v>
      </c>
      <c r="W145" s="75">
        <f t="shared" si="131"/>
        <v>176.37447499999999</v>
      </c>
      <c r="X145" s="75">
        <f t="shared" si="131"/>
        <v>197.322925</v>
      </c>
      <c r="Y145" s="75">
        <f t="shared" si="131"/>
        <v>275.80022499999995</v>
      </c>
      <c r="Z145" s="75">
        <f t="shared" si="131"/>
        <v>283.5136</v>
      </c>
      <c r="AA145" s="75">
        <f t="shared" si="131"/>
        <v>296.73247500000002</v>
      </c>
      <c r="AB145" s="75">
        <f t="shared" si="131"/>
        <v>312.45384999999999</v>
      </c>
      <c r="AC145" s="75">
        <f t="shared" si="131"/>
        <v>327.92497499999996</v>
      </c>
      <c r="AD145" s="75">
        <f t="shared" si="131"/>
        <v>341.39409999999992</v>
      </c>
      <c r="AE145" s="75">
        <f t="shared" si="131"/>
        <v>355.61397499999993</v>
      </c>
      <c r="AF145" s="75">
        <f t="shared" si="131"/>
        <v>373.81277499999999</v>
      </c>
      <c r="AG145" s="75">
        <f t="shared" si="131"/>
        <v>388.03264999999999</v>
      </c>
      <c r="AH145" s="75">
        <f t="shared" si="131"/>
        <v>410.93905000000001</v>
      </c>
      <c r="AI145" s="75">
        <f t="shared" si="131"/>
        <v>419.61319999999995</v>
      </c>
      <c r="AJ145" s="75">
        <f t="shared" si="131"/>
        <v>428.78784999999999</v>
      </c>
      <c r="AK145" s="75">
        <f t="shared" si="131"/>
        <v>434.459</v>
      </c>
      <c r="AL145" s="75">
        <f t="shared" si="131"/>
        <v>439.49724999999995</v>
      </c>
      <c r="AM145" s="75">
        <f t="shared" si="131"/>
        <v>443.78475000000003</v>
      </c>
      <c r="AN145" s="75">
        <f t="shared" si="131"/>
        <v>447.57174999999995</v>
      </c>
      <c r="AO145" s="75">
        <f t="shared" si="131"/>
        <v>472.37975000000006</v>
      </c>
      <c r="AP145" s="75">
        <f t="shared" si="131"/>
        <v>496.9375</v>
      </c>
      <c r="AQ145" s="75">
        <f t="shared" si="131"/>
        <v>520.74450000000002</v>
      </c>
      <c r="AR145" s="75">
        <f t="shared" si="131"/>
        <v>522.52949999999998</v>
      </c>
      <c r="AS145" s="75">
        <f t="shared" si="131"/>
        <v>534.79300000000001</v>
      </c>
      <c r="AT145" s="75">
        <f t="shared" si="131"/>
        <v>535.577</v>
      </c>
      <c r="AU145" s="75">
        <f t="shared" si="131"/>
        <v>536.36099999999999</v>
      </c>
      <c r="AV145" s="75">
        <f t="shared" si="131"/>
        <v>537.14499999999998</v>
      </c>
      <c r="AW145" s="75">
        <f t="shared" si="131"/>
        <v>537.14499999999998</v>
      </c>
      <c r="AX145" s="75">
        <f t="shared" si="131"/>
        <v>537.14499999999998</v>
      </c>
      <c r="AY145" s="75">
        <f t="shared" si="131"/>
        <v>537.14499999999998</v>
      </c>
      <c r="AZ145" s="75">
        <f t="shared" si="131"/>
        <v>537.14499999999998</v>
      </c>
      <c r="BA145" s="75">
        <f t="shared" si="131"/>
        <v>537.14499999999998</v>
      </c>
      <c r="BB145" s="75">
        <f t="shared" si="131"/>
        <v>560.66500000000008</v>
      </c>
    </row>
    <row r="146" spans="2:54" x14ac:dyDescent="0.2">
      <c r="D146" s="75">
        <f>+D145-D144</f>
        <v>1.2253000000000001</v>
      </c>
      <c r="E146" s="75">
        <f t="shared" ref="E146:BB146" si="132">+E145-E144</f>
        <v>1.2253000000000001</v>
      </c>
      <c r="F146" s="75">
        <f t="shared" si="132"/>
        <v>3.6759000000000004</v>
      </c>
      <c r="G146" s="75">
        <f t="shared" si="132"/>
        <v>3.6759000000000004</v>
      </c>
      <c r="H146" s="75">
        <f t="shared" si="132"/>
        <v>0</v>
      </c>
      <c r="I146" s="75">
        <f t="shared" si="132"/>
        <v>-2.4505999999999997</v>
      </c>
      <c r="J146" s="75">
        <f t="shared" si="132"/>
        <v>-4.9011999999999993</v>
      </c>
      <c r="K146" s="75">
        <f t="shared" si="132"/>
        <v>-6.1264999999999992</v>
      </c>
      <c r="L146" s="75">
        <f t="shared" si="132"/>
        <v>-7.9644499999999985</v>
      </c>
      <c r="M146" s="75">
        <f t="shared" si="132"/>
        <v>-9.8023999999999951</v>
      </c>
      <c r="N146" s="75">
        <f t="shared" si="132"/>
        <v>-9.8023999999999987</v>
      </c>
      <c r="O146" s="75">
        <f t="shared" si="132"/>
        <v>-11.027699999999999</v>
      </c>
      <c r="P146" s="75">
        <f t="shared" si="132"/>
        <v>-12.253</v>
      </c>
      <c r="Q146" s="75">
        <f t="shared" si="132"/>
        <v>-10.415050000000003</v>
      </c>
      <c r="R146" s="75">
        <f t="shared" si="132"/>
        <v>-11.027700000000001</v>
      </c>
      <c r="S146" s="75">
        <f t="shared" si="132"/>
        <v>-11.640350000000003</v>
      </c>
      <c r="T146" s="75">
        <f t="shared" si="132"/>
        <v>-25.3384</v>
      </c>
      <c r="U146" s="75">
        <f t="shared" si="132"/>
        <v>52.561350000000004</v>
      </c>
      <c r="V146" s="75">
        <f t="shared" si="132"/>
        <v>76.973699999999994</v>
      </c>
      <c r="W146" s="75">
        <f t="shared" si="132"/>
        <v>83.010154774999975</v>
      </c>
      <c r="X146" s="75">
        <f t="shared" si="132"/>
        <v>62.796324999999996</v>
      </c>
      <c r="Y146" s="75">
        <f t="shared" si="132"/>
        <v>132.46788749999993</v>
      </c>
      <c r="Z146" s="75">
        <f t="shared" si="132"/>
        <v>137.52102499999998</v>
      </c>
      <c r="AA146" s="75">
        <f t="shared" si="132"/>
        <v>91.651800000000009</v>
      </c>
      <c r="AB146" s="75">
        <f t="shared" si="132"/>
        <v>93.330074999999994</v>
      </c>
      <c r="AC146" s="75">
        <f t="shared" si="132"/>
        <v>94.758099999999985</v>
      </c>
      <c r="AD146" s="75">
        <f t="shared" si="132"/>
        <v>93.036174999999901</v>
      </c>
      <c r="AE146" s="75">
        <f t="shared" si="132"/>
        <v>68.515724999999861</v>
      </c>
      <c r="AF146" s="75">
        <f t="shared" si="132"/>
        <v>63.844049999999868</v>
      </c>
      <c r="AG146" s="75">
        <f t="shared" si="132"/>
        <v>59.560824999999909</v>
      </c>
      <c r="AH146" s="75">
        <f t="shared" si="132"/>
        <v>53.657974999999908</v>
      </c>
      <c r="AI146" s="75">
        <f t="shared" si="132"/>
        <v>46.781249999999886</v>
      </c>
      <c r="AJ146" s="75">
        <f t="shared" si="132"/>
        <v>23.149149999999906</v>
      </c>
      <c r="AK146" s="81">
        <f t="shared" si="132"/>
        <v>21.87399999999991</v>
      </c>
      <c r="AL146" s="75">
        <f t="shared" si="132"/>
        <v>19.96594999999985</v>
      </c>
      <c r="AM146" s="75">
        <f t="shared" si="132"/>
        <v>17.498474999999985</v>
      </c>
      <c r="AN146" s="75">
        <f t="shared" si="132"/>
        <v>14.721824999999853</v>
      </c>
      <c r="AO146" s="75">
        <f t="shared" si="132"/>
        <v>23.338824999999929</v>
      </c>
      <c r="AP146" s="75">
        <f t="shared" si="132"/>
        <v>21.832274999999868</v>
      </c>
      <c r="AQ146" s="75">
        <f t="shared" si="132"/>
        <v>22.077474999999936</v>
      </c>
      <c r="AR146" s="75">
        <f t="shared" si="132"/>
        <v>15.582824999999843</v>
      </c>
      <c r="AS146" s="75">
        <f t="shared" si="132"/>
        <v>15.448399999999879</v>
      </c>
      <c r="AT146" s="75">
        <f t="shared" si="132"/>
        <v>7.2935999999998558</v>
      </c>
      <c r="AU146" s="75">
        <f t="shared" si="132"/>
        <v>-0.86120000000016717</v>
      </c>
      <c r="AV146" s="75">
        <f t="shared" si="132"/>
        <v>-9.0160000000001901</v>
      </c>
      <c r="AW146" s="75">
        <f t="shared" si="132"/>
        <v>-10.584000000000174</v>
      </c>
      <c r="AX146" s="75">
        <f t="shared" si="132"/>
        <v>-12.152000000000157</v>
      </c>
      <c r="AY146" s="75">
        <f t="shared" si="132"/>
        <v>-13.720000000000141</v>
      </c>
      <c r="AZ146" s="75">
        <f t="shared" si="132"/>
        <v>-21.560000000000173</v>
      </c>
      <c r="BA146" s="75">
        <f t="shared" si="132"/>
        <v>-23.520000000000209</v>
      </c>
      <c r="BB146" s="75">
        <f t="shared" si="132"/>
        <v>0</v>
      </c>
    </row>
    <row r="147" spans="2:54" x14ac:dyDescent="0.2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81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2:54" x14ac:dyDescent="0.2">
      <c r="B148" s="76" t="s">
        <v>165</v>
      </c>
      <c r="C148" s="234">
        <f>+C139-C144</f>
        <v>0</v>
      </c>
      <c r="D148" s="234">
        <f>+D139-D144</f>
        <v>0</v>
      </c>
      <c r="E148" s="234">
        <f t="shared" ref="E148:AI148" si="133">+E139-E144</f>
        <v>0</v>
      </c>
      <c r="F148" s="234">
        <f t="shared" si="133"/>
        <v>0</v>
      </c>
      <c r="G148" s="234">
        <f t="shared" si="133"/>
        <v>0</v>
      </c>
      <c r="H148" s="234">
        <f t="shared" si="133"/>
        <v>0</v>
      </c>
      <c r="I148" s="234">
        <f t="shared" si="133"/>
        <v>0</v>
      </c>
      <c r="J148" s="234">
        <f t="shared" si="133"/>
        <v>0</v>
      </c>
      <c r="K148" s="234">
        <f t="shared" si="133"/>
        <v>0</v>
      </c>
      <c r="L148" s="234">
        <f t="shared" si="133"/>
        <v>0</v>
      </c>
      <c r="M148" s="234">
        <f t="shared" si="133"/>
        <v>0</v>
      </c>
      <c r="N148" s="234">
        <f t="shared" si="133"/>
        <v>0</v>
      </c>
      <c r="O148" s="234">
        <f t="shared" si="133"/>
        <v>0</v>
      </c>
      <c r="P148" s="234">
        <f t="shared" si="133"/>
        <v>0</v>
      </c>
      <c r="Q148" s="234">
        <f t="shared" si="133"/>
        <v>0</v>
      </c>
      <c r="R148" s="234">
        <f t="shared" si="133"/>
        <v>0</v>
      </c>
      <c r="S148" s="234">
        <f t="shared" si="133"/>
        <v>0</v>
      </c>
      <c r="T148" s="234">
        <f t="shared" si="133"/>
        <v>0</v>
      </c>
      <c r="U148" s="234">
        <f t="shared" si="133"/>
        <v>0</v>
      </c>
      <c r="V148" s="234">
        <f t="shared" si="133"/>
        <v>0</v>
      </c>
      <c r="W148" s="234">
        <f t="shared" si="133"/>
        <v>0</v>
      </c>
      <c r="X148" s="234">
        <f t="shared" si="133"/>
        <v>0</v>
      </c>
      <c r="Y148" s="234">
        <f t="shared" si="133"/>
        <v>0</v>
      </c>
      <c r="Z148" s="234">
        <f t="shared" si="133"/>
        <v>0</v>
      </c>
      <c r="AA148" s="234">
        <f t="shared" si="133"/>
        <v>0</v>
      </c>
      <c r="AB148" s="234">
        <f t="shared" si="133"/>
        <v>0</v>
      </c>
      <c r="AC148" s="234">
        <f t="shared" si="133"/>
        <v>0</v>
      </c>
      <c r="AD148" s="234">
        <f>+AD139-AD144</f>
        <v>0</v>
      </c>
      <c r="AE148" s="234">
        <f t="shared" si="133"/>
        <v>0</v>
      </c>
      <c r="AF148" s="234">
        <f t="shared" si="133"/>
        <v>0</v>
      </c>
      <c r="AG148" s="234">
        <f t="shared" si="133"/>
        <v>0</v>
      </c>
      <c r="AH148" s="234">
        <f t="shared" si="133"/>
        <v>0</v>
      </c>
      <c r="AI148" s="234">
        <f t="shared" si="133"/>
        <v>0</v>
      </c>
      <c r="AJ148" s="234">
        <f t="shared" ref="AJ148:BB148" si="134">+AJ139-AJ144</f>
        <v>0</v>
      </c>
      <c r="AK148" s="240">
        <f t="shared" si="134"/>
        <v>0</v>
      </c>
      <c r="AL148" s="234">
        <f t="shared" si="134"/>
        <v>0</v>
      </c>
      <c r="AM148" s="234">
        <f t="shared" si="134"/>
        <v>0</v>
      </c>
      <c r="AN148" s="234">
        <f t="shared" si="134"/>
        <v>0</v>
      </c>
      <c r="AO148" s="234">
        <f t="shared" si="134"/>
        <v>0</v>
      </c>
      <c r="AP148" s="234">
        <f t="shared" si="134"/>
        <v>0</v>
      </c>
      <c r="AQ148" s="234">
        <f t="shared" si="134"/>
        <v>0</v>
      </c>
      <c r="AR148" s="234">
        <f t="shared" si="134"/>
        <v>0</v>
      </c>
      <c r="AS148" s="234">
        <f t="shared" si="134"/>
        <v>0</v>
      </c>
      <c r="AT148" s="234">
        <f t="shared" si="134"/>
        <v>0</v>
      </c>
      <c r="AU148" s="234">
        <f t="shared" si="134"/>
        <v>0</v>
      </c>
      <c r="AV148" s="234">
        <f t="shared" si="134"/>
        <v>0</v>
      </c>
      <c r="AW148" s="234">
        <f t="shared" si="134"/>
        <v>0</v>
      </c>
      <c r="AX148" s="234">
        <f t="shared" si="134"/>
        <v>0</v>
      </c>
      <c r="AY148" s="234">
        <f t="shared" si="134"/>
        <v>0</v>
      </c>
      <c r="AZ148" s="234">
        <f t="shared" si="134"/>
        <v>0</v>
      </c>
      <c r="BA148" s="234">
        <f t="shared" si="134"/>
        <v>0</v>
      </c>
      <c r="BB148" s="234">
        <f t="shared" si="134"/>
        <v>0</v>
      </c>
    </row>
    <row r="149" spans="2:54" x14ac:dyDescent="0.2">
      <c r="D149" s="234">
        <f>+D140-D145</f>
        <v>0</v>
      </c>
      <c r="E149" s="234">
        <f t="shared" ref="E149:AI149" si="135">+E140-E145</f>
        <v>0</v>
      </c>
      <c r="F149" s="234">
        <f t="shared" si="135"/>
        <v>0</v>
      </c>
      <c r="G149" s="234">
        <f t="shared" si="135"/>
        <v>0</v>
      </c>
      <c r="H149" s="234">
        <f t="shared" si="135"/>
        <v>0</v>
      </c>
      <c r="I149" s="234">
        <f t="shared" si="135"/>
        <v>0</v>
      </c>
      <c r="J149" s="234">
        <f t="shared" si="135"/>
        <v>0</v>
      </c>
      <c r="K149" s="234">
        <f t="shared" si="135"/>
        <v>0</v>
      </c>
      <c r="L149" s="234">
        <f t="shared" si="135"/>
        <v>0</v>
      </c>
      <c r="M149" s="234">
        <f t="shared" si="135"/>
        <v>0</v>
      </c>
      <c r="N149" s="234">
        <f t="shared" si="135"/>
        <v>0</v>
      </c>
      <c r="O149" s="234">
        <f t="shared" si="135"/>
        <v>0</v>
      </c>
      <c r="P149" s="234">
        <f t="shared" si="135"/>
        <v>0</v>
      </c>
      <c r="Q149" s="234">
        <f t="shared" si="135"/>
        <v>0</v>
      </c>
      <c r="R149" s="234">
        <f t="shared" si="135"/>
        <v>0</v>
      </c>
      <c r="S149" s="234">
        <f t="shared" si="135"/>
        <v>0</v>
      </c>
      <c r="T149" s="234">
        <f t="shared" si="135"/>
        <v>0</v>
      </c>
      <c r="U149" s="234">
        <f t="shared" si="135"/>
        <v>0</v>
      </c>
      <c r="V149" s="234">
        <f t="shared" si="135"/>
        <v>0</v>
      </c>
      <c r="W149" s="234">
        <f t="shared" si="135"/>
        <v>0</v>
      </c>
      <c r="X149" s="234">
        <f t="shared" si="135"/>
        <v>0</v>
      </c>
      <c r="Y149" s="234">
        <f t="shared" si="135"/>
        <v>0</v>
      </c>
      <c r="Z149" s="234">
        <f t="shared" si="135"/>
        <v>0</v>
      </c>
      <c r="AA149" s="234">
        <f t="shared" si="135"/>
        <v>0</v>
      </c>
      <c r="AB149" s="234">
        <f t="shared" si="135"/>
        <v>0</v>
      </c>
      <c r="AC149" s="234">
        <f t="shared" si="135"/>
        <v>0</v>
      </c>
      <c r="AD149" s="234">
        <f t="shared" si="135"/>
        <v>0</v>
      </c>
      <c r="AE149" s="234">
        <f t="shared" si="135"/>
        <v>0</v>
      </c>
      <c r="AF149" s="234">
        <f t="shared" si="135"/>
        <v>0</v>
      </c>
      <c r="AG149" s="234">
        <f t="shared" si="135"/>
        <v>0</v>
      </c>
      <c r="AH149" s="234">
        <f t="shared" si="135"/>
        <v>0</v>
      </c>
      <c r="AI149" s="234">
        <f t="shared" si="135"/>
        <v>0</v>
      </c>
      <c r="AJ149" s="234">
        <f t="shared" ref="AJ149:BB149" si="136">+AJ140-AJ145</f>
        <v>0</v>
      </c>
      <c r="AK149" s="240">
        <f t="shared" si="136"/>
        <v>0</v>
      </c>
      <c r="AL149" s="234">
        <f t="shared" si="136"/>
        <v>0</v>
      </c>
      <c r="AM149" s="234">
        <f t="shared" si="136"/>
        <v>0</v>
      </c>
      <c r="AN149" s="234">
        <f t="shared" si="136"/>
        <v>0</v>
      </c>
      <c r="AO149" s="234">
        <f t="shared" si="136"/>
        <v>0</v>
      </c>
      <c r="AP149" s="234">
        <f t="shared" si="136"/>
        <v>0</v>
      </c>
      <c r="AQ149" s="234">
        <f t="shared" si="136"/>
        <v>0</v>
      </c>
      <c r="AR149" s="234">
        <f t="shared" si="136"/>
        <v>0</v>
      </c>
      <c r="AS149" s="234">
        <f t="shared" si="136"/>
        <v>0</v>
      </c>
      <c r="AT149" s="234">
        <f t="shared" si="136"/>
        <v>0</v>
      </c>
      <c r="AU149" s="234">
        <f t="shared" si="136"/>
        <v>0</v>
      </c>
      <c r="AV149" s="234">
        <f t="shared" si="136"/>
        <v>0</v>
      </c>
      <c r="AW149" s="234">
        <f t="shared" si="136"/>
        <v>0</v>
      </c>
      <c r="AX149" s="234">
        <f t="shared" si="136"/>
        <v>0</v>
      </c>
      <c r="AY149" s="234">
        <f t="shared" si="136"/>
        <v>0</v>
      </c>
      <c r="AZ149" s="234">
        <f t="shared" si="136"/>
        <v>0</v>
      </c>
      <c r="BA149" s="234">
        <f t="shared" si="136"/>
        <v>0</v>
      </c>
      <c r="BB149" s="234">
        <f t="shared" si="136"/>
        <v>0</v>
      </c>
    </row>
    <row r="150" spans="2:54" x14ac:dyDescent="0.2">
      <c r="D150" s="234">
        <f t="shared" ref="D150:AI150" si="137">+D141-D146</f>
        <v>0</v>
      </c>
      <c r="E150" s="234">
        <f t="shared" si="137"/>
        <v>0</v>
      </c>
      <c r="F150" s="234">
        <f t="shared" si="137"/>
        <v>0</v>
      </c>
      <c r="G150" s="234">
        <f t="shared" si="137"/>
        <v>0</v>
      </c>
      <c r="H150" s="234">
        <f t="shared" si="137"/>
        <v>0</v>
      </c>
      <c r="I150" s="234">
        <f t="shared" si="137"/>
        <v>0</v>
      </c>
      <c r="J150" s="234">
        <f t="shared" si="137"/>
        <v>0</v>
      </c>
      <c r="K150" s="234">
        <f t="shared" si="137"/>
        <v>0</v>
      </c>
      <c r="L150" s="234">
        <f t="shared" si="137"/>
        <v>0</v>
      </c>
      <c r="M150" s="234">
        <f t="shared" si="137"/>
        <v>0</v>
      </c>
      <c r="N150" s="234">
        <f t="shared" si="137"/>
        <v>0</v>
      </c>
      <c r="O150" s="234">
        <f t="shared" si="137"/>
        <v>0</v>
      </c>
      <c r="P150" s="234">
        <f t="shared" si="137"/>
        <v>0</v>
      </c>
      <c r="Q150" s="234">
        <f t="shared" si="137"/>
        <v>0</v>
      </c>
      <c r="R150" s="234">
        <f t="shared" si="137"/>
        <v>0</v>
      </c>
      <c r="S150" s="234">
        <f t="shared" si="137"/>
        <v>0</v>
      </c>
      <c r="T150" s="234">
        <f t="shared" si="137"/>
        <v>0</v>
      </c>
      <c r="U150" s="234">
        <f t="shared" si="137"/>
        <v>0</v>
      </c>
      <c r="V150" s="234">
        <f t="shared" si="137"/>
        <v>0</v>
      </c>
      <c r="W150" s="234">
        <f t="shared" si="137"/>
        <v>0</v>
      </c>
      <c r="X150" s="234">
        <f t="shared" si="137"/>
        <v>0</v>
      </c>
      <c r="Y150" s="234">
        <f t="shared" si="137"/>
        <v>0</v>
      </c>
      <c r="Z150" s="234">
        <f t="shared" si="137"/>
        <v>0</v>
      </c>
      <c r="AA150" s="234">
        <f t="shared" si="137"/>
        <v>0</v>
      </c>
      <c r="AB150" s="234">
        <f t="shared" si="137"/>
        <v>0</v>
      </c>
      <c r="AC150" s="234">
        <f t="shared" si="137"/>
        <v>0</v>
      </c>
      <c r="AD150" s="234">
        <f t="shared" si="137"/>
        <v>0</v>
      </c>
      <c r="AE150" s="234">
        <f t="shared" si="137"/>
        <v>1.7053025658242404E-13</v>
      </c>
      <c r="AF150" s="234">
        <f t="shared" si="137"/>
        <v>5.6843418860808015E-14</v>
      </c>
      <c r="AG150" s="234">
        <f t="shared" si="137"/>
        <v>0</v>
      </c>
      <c r="AH150" s="234">
        <f t="shared" si="137"/>
        <v>5.6843418860808015E-14</v>
      </c>
      <c r="AI150" s="234">
        <f t="shared" si="137"/>
        <v>0</v>
      </c>
      <c r="AJ150" s="234">
        <f t="shared" ref="AJ150:BA150" si="138">+AJ141-AJ146</f>
        <v>1.1368683772161603E-13</v>
      </c>
      <c r="AK150" s="240">
        <f t="shared" si="138"/>
        <v>5.6843418860808015E-14</v>
      </c>
      <c r="AL150" s="234">
        <f t="shared" si="138"/>
        <v>1.1368683772161603E-13</v>
      </c>
      <c r="AM150" s="234">
        <f t="shared" si="138"/>
        <v>-5.6843418860808015E-14</v>
      </c>
      <c r="AN150" s="234">
        <f t="shared" si="138"/>
        <v>1.1368683772161603E-13</v>
      </c>
      <c r="AO150" s="234">
        <f t="shared" si="138"/>
        <v>0</v>
      </c>
      <c r="AP150" s="234">
        <f t="shared" si="138"/>
        <v>1.1368683772161603E-13</v>
      </c>
      <c r="AQ150" s="234">
        <f t="shared" si="138"/>
        <v>-2.2737367544323206E-13</v>
      </c>
      <c r="AR150" s="234">
        <f t="shared" si="138"/>
        <v>0</v>
      </c>
      <c r="AS150" s="234">
        <f t="shared" si="138"/>
        <v>0</v>
      </c>
      <c r="AT150" s="234">
        <f t="shared" si="138"/>
        <v>0</v>
      </c>
      <c r="AU150" s="234">
        <f t="shared" si="138"/>
        <v>1.1368683772161603E-13</v>
      </c>
      <c r="AV150" s="234">
        <f t="shared" si="138"/>
        <v>1.1368683772161603E-13</v>
      </c>
      <c r="AW150" s="234">
        <f t="shared" si="138"/>
        <v>1.1368683772161603E-13</v>
      </c>
      <c r="AX150" s="234">
        <f t="shared" si="138"/>
        <v>1.1368683772161603E-13</v>
      </c>
      <c r="AY150" s="234">
        <f t="shared" si="138"/>
        <v>1.1368683772161603E-13</v>
      </c>
      <c r="AZ150" s="234">
        <f t="shared" si="138"/>
        <v>1.1368683772161603E-13</v>
      </c>
      <c r="BA150" s="234">
        <f t="shared" si="138"/>
        <v>1.1368683772161603E-13</v>
      </c>
      <c r="BB150" s="234">
        <f>+BB141-BB146</f>
        <v>0</v>
      </c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81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81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2:54" x14ac:dyDescent="0.2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81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2:54" x14ac:dyDescent="0.2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81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81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81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2:54" x14ac:dyDescent="0.2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81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2:54" x14ac:dyDescent="0.2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81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81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81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81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81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81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81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81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81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81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81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81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81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81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81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81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81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81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81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81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81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81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81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81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81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81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81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81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81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81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81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81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81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81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81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81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81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81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81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81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81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81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81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81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81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81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81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81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81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81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81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81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81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81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81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81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81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81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81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81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</sheetData>
  <mergeCells count="30">
    <mergeCell ref="A12:A19"/>
    <mergeCell ref="A44:A51"/>
    <mergeCell ref="A52:A59"/>
    <mergeCell ref="A28:A35"/>
    <mergeCell ref="A36:A43"/>
    <mergeCell ref="A60:A67"/>
    <mergeCell ref="A92:A99"/>
    <mergeCell ref="A116:A123"/>
    <mergeCell ref="A108:A115"/>
    <mergeCell ref="C108:C113"/>
    <mergeCell ref="C116:C121"/>
    <mergeCell ref="C92:C97"/>
    <mergeCell ref="C12:C17"/>
    <mergeCell ref="A100:A107"/>
    <mergeCell ref="A84:A91"/>
    <mergeCell ref="C4:C9"/>
    <mergeCell ref="C44:C49"/>
    <mergeCell ref="A4:A11"/>
    <mergeCell ref="A20:A27"/>
    <mergeCell ref="A68:A75"/>
    <mergeCell ref="A76:A83"/>
    <mergeCell ref="C20:C24"/>
    <mergeCell ref="C52:C57"/>
    <mergeCell ref="C28:C33"/>
    <mergeCell ref="C100:C105"/>
    <mergeCell ref="C36:C41"/>
    <mergeCell ref="C68:C73"/>
    <mergeCell ref="C76:C81"/>
    <mergeCell ref="C84:C89"/>
    <mergeCell ref="C60:C65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70"/>
  <sheetViews>
    <sheetView workbookViewId="0">
      <selection activeCell="B16" sqref="B1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131</v>
      </c>
      <c r="W3" s="151" t="s">
        <v>113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151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Sold'!C69</f>
        <v>35</v>
      </c>
      <c r="V4" s="153">
        <f>+'NTP or Sold'!Z69</f>
        <v>0</v>
      </c>
      <c r="W4" s="184">
        <f>+'NTP or Sold'!Z70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151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144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143</v>
      </c>
      <c r="U5" s="153">
        <f>+'NTP or Sold'!C77</f>
        <v>14</v>
      </c>
      <c r="V5" s="153">
        <f>+'NTP or Sold'!Z77</f>
        <v>2.7965333333333335</v>
      </c>
      <c r="W5" s="184">
        <f>+'NTP or Sold'!Z78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151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144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143</v>
      </c>
      <c r="U6" s="153">
        <f>+'NTP or Sold'!C85</f>
        <v>14</v>
      </c>
      <c r="V6" s="153">
        <f>+'NTP or Sold'!Z85</f>
        <v>2.7965333333333335</v>
      </c>
      <c r="W6" s="184">
        <f>+'NTP or Sold'!Z86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151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144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143</v>
      </c>
      <c r="U7" s="153">
        <f>+'NTP or Sold'!C93</f>
        <v>14</v>
      </c>
      <c r="V7" s="153">
        <f>+'NTP or Sold'!Z93</f>
        <v>2.7965333333333335</v>
      </c>
      <c r="W7" s="184">
        <f>+'NTP or Sold'!Z94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151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144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143</v>
      </c>
      <c r="U8" s="153">
        <f>+'NTP or Sold'!C101</f>
        <v>14</v>
      </c>
      <c r="V8" s="153">
        <f>+'NTP or Sold'!Z101</f>
        <v>2.7965333333333335</v>
      </c>
      <c r="W8" s="184">
        <f>+'NTP or Sold'!Z102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151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Sold'!C109</f>
        <v>8</v>
      </c>
      <c r="V9" s="152">
        <f>+'NTP or Sold'!AA109</f>
        <v>8</v>
      </c>
      <c r="W9" s="184">
        <f>+'NTP or Sold'!AA110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151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Sold'!C117</f>
        <v>8</v>
      </c>
      <c r="V10" s="153">
        <f>+'NTP or Sold'!AA117</f>
        <v>8</v>
      </c>
      <c r="W10" s="184">
        <f>+'NTP or Sold'!AA118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151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Sold'!C125</f>
        <v>8</v>
      </c>
      <c r="V11" s="153">
        <f>+'NTP or Sold'!AA125</f>
        <v>8</v>
      </c>
      <c r="W11" s="184">
        <f>+'NTP or Sold'!AA126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151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Sold'!C141</f>
        <v>8</v>
      </c>
      <c r="V12" s="153">
        <f>+'NTP or Sold'!AA141</f>
        <v>8</v>
      </c>
      <c r="W12" s="184">
        <f>+'NTP or Sold'!AA142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151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Sold'!C149</f>
        <v>8</v>
      </c>
      <c r="V13" s="153">
        <f>+'NTP or Sold'!AA149</f>
        <v>8</v>
      </c>
      <c r="W13" s="184">
        <f>+'NTP or Sold'!AA150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151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Sold'!C157</f>
        <v>8</v>
      </c>
      <c r="V14" s="153">
        <f>+'NTP or Sold'!AA157</f>
        <v>8</v>
      </c>
      <c r="W14" s="184">
        <f>+'NTP or Sold'!AA158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151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Sold'!C165</f>
        <v>8</v>
      </c>
      <c r="V15" s="153">
        <f>+'NTP or Sold'!AA165</f>
        <v>8</v>
      </c>
      <c r="W15" s="184">
        <f>+'NTP or Sold'!AA166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151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Sold'!C173</f>
        <v>7</v>
      </c>
      <c r="V16" s="153">
        <f>+'NTP or Sold'!AA173</f>
        <v>7</v>
      </c>
      <c r="W16" s="184">
        <f>+'NTP or Sold'!AA174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151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Sold'!C181</f>
        <v>7</v>
      </c>
      <c r="V17" s="153">
        <f>+'NTP or Sold'!AA181</f>
        <v>7</v>
      </c>
      <c r="W17" s="184">
        <f>+'NTP or Sold'!AA182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166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155</v>
      </c>
      <c r="S18" s="7"/>
      <c r="T18" s="7" t="s">
        <v>139</v>
      </c>
      <c r="U18" s="153">
        <f>+'NTP or Sold'!C189+('NTP or Sold'!C205/2)</f>
        <v>45.676500000000004</v>
      </c>
      <c r="V18" s="153">
        <f>+'NTP or Sold'!AB189+'NTP or Sold'!AB205/2</f>
        <v>18.814490700000004</v>
      </c>
      <c r="W18" s="185">
        <f>+'NTP or Sold'!AB190+'NTP or Sold'!AB206/2</f>
        <v>15.745985200000002</v>
      </c>
      <c r="X18" s="17" t="s">
        <v>156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166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155</v>
      </c>
      <c r="S19" s="7"/>
      <c r="T19" s="7" t="s">
        <v>139</v>
      </c>
      <c r="U19" s="153">
        <f>+'NTP or Sold'!C197+'NTP or Sold'!C205/2</f>
        <v>45.676500000000004</v>
      </c>
      <c r="V19" s="153">
        <f>+'NTP or Sold'!AB197+'NTP or Sold'!AB205/2</f>
        <v>17.977424940000002</v>
      </c>
      <c r="W19" s="185">
        <f>+'NTP or Sold'!AB198+'NTP or Sold'!AB206/2</f>
        <v>15.745985200000002</v>
      </c>
      <c r="X19" s="17" t="s">
        <v>156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166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155</v>
      </c>
      <c r="S20" s="7"/>
      <c r="T20" s="7" t="s">
        <v>140</v>
      </c>
      <c r="U20" s="153">
        <f>+'NTP or Sold'!C213+'NTP or Sold'!C229/2</f>
        <v>45.426500000000004</v>
      </c>
      <c r="V20" s="153">
        <f>+'NTP or Sold'!AB213+'NTP or Sold'!AB229/2</f>
        <v>19.588827215999999</v>
      </c>
      <c r="W20" s="185">
        <f>+'NTP or Sold'!AB214+'NTP or Sold'!AB230/2</f>
        <v>14.905072000000002</v>
      </c>
      <c r="X20" s="34" t="s">
        <v>157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166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155</v>
      </c>
      <c r="S21" s="7"/>
      <c r="T21" s="7" t="s">
        <v>140</v>
      </c>
      <c r="U21" s="153">
        <f>+'NTP or Sold'!C221+'NTP or Sold'!C229/2</f>
        <v>45.426500000000004</v>
      </c>
      <c r="V21" s="153">
        <f>+'NTP or Sold'!AB221+'NTP or Sold'!AB229/2</f>
        <v>18.896272416000002</v>
      </c>
      <c r="W21" s="185">
        <f>+'NTP or Sold'!AB222+'NTP or Sold'!AB230/2</f>
        <v>14.905072000000002</v>
      </c>
      <c r="X21" s="34" t="s">
        <v>157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125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Sold'!C261</f>
        <v>14.2</v>
      </c>
      <c r="V22" s="153">
        <f>+'NTP or Sold'!AD261</f>
        <v>5.6774304761904757</v>
      </c>
      <c r="W22" s="185">
        <f>+'NTP or Sold'!AD262</f>
        <v>2.3114444444444446</v>
      </c>
      <c r="X22" s="7" t="s">
        <v>160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125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Sold'!C269</f>
        <v>14.2</v>
      </c>
      <c r="V23" s="153">
        <f>+'NTP or Sold'!AD269</f>
        <v>5.6774304761904757</v>
      </c>
      <c r="W23" s="185">
        <f>+'NTP or Sold'!AD270</f>
        <v>2.3114444444444446</v>
      </c>
      <c r="X23" s="7" t="s">
        <v>172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159</v>
      </c>
      <c r="T24" s="223" t="s">
        <v>99</v>
      </c>
      <c r="U24" s="227">
        <f>+'NTP or Sold'!C133</f>
        <v>31.246613</v>
      </c>
      <c r="V24" s="227">
        <f>+'NTP or Sold'!AD133</f>
        <v>31.246613</v>
      </c>
      <c r="W24" s="228">
        <f>+'NTP or Sold'!AD134</f>
        <v>31.246613</v>
      </c>
      <c r="X24" s="7" t="s">
        <v>174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177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158</v>
      </c>
      <c r="T25" s="7" t="s">
        <v>138</v>
      </c>
      <c r="U25" s="239">
        <f>+'NTP or Sold'!C277</f>
        <v>14.5</v>
      </c>
      <c r="V25" s="239">
        <f>+'NTP or Sold'!AD277</f>
        <v>5.7973761904761902</v>
      </c>
      <c r="W25" s="238">
        <f>+'NTP or Sold'!AD278</f>
        <v>2.3602777777777781</v>
      </c>
      <c r="X25" s="7" t="s">
        <v>175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177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158</v>
      </c>
      <c r="T26" s="7" t="s">
        <v>138</v>
      </c>
      <c r="U26" s="153">
        <f>+'NTP or Sold'!C285</f>
        <v>14.5</v>
      </c>
      <c r="V26" s="153">
        <f>+'NTP or Sold'!AD285</f>
        <v>5.7973761904761902</v>
      </c>
      <c r="W26" s="185">
        <f>+'NTP or Sold'!AD286</f>
        <v>2.3602777777777781</v>
      </c>
      <c r="X26" s="7" t="s">
        <v>175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177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158</v>
      </c>
      <c r="T27" s="7" t="s">
        <v>138</v>
      </c>
      <c r="U27" s="153">
        <f>+'NTP or Sold'!C293</f>
        <v>14.5</v>
      </c>
      <c r="V27" s="153">
        <f>+'NTP or Sold'!AD293</f>
        <v>5.7973761904761902</v>
      </c>
      <c r="W27" s="185">
        <f>+'NTP or Sold'!AD294</f>
        <v>2.3602777777777781</v>
      </c>
      <c r="X27" s="7" t="s">
        <v>175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177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158</v>
      </c>
      <c r="T28" s="7" t="s">
        <v>138</v>
      </c>
      <c r="U28" s="153">
        <f>+'NTP or Sold'!C301</f>
        <v>14.5</v>
      </c>
      <c r="V28" s="153">
        <f>+'NTP or Sold'!AD301</f>
        <v>5.7973761904761902</v>
      </c>
      <c r="W28" s="185">
        <f>+'NTP or Sold'!AD302</f>
        <v>2.3602777777777781</v>
      </c>
      <c r="X28" s="7" t="s">
        <v>175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177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158</v>
      </c>
      <c r="T29" s="7" t="s">
        <v>138</v>
      </c>
      <c r="U29" s="153">
        <f>+'NTP or Sold'!C309</f>
        <v>14.8</v>
      </c>
      <c r="V29" s="153">
        <f>+'NTP or Sold'!AD309</f>
        <v>5.9173219047619048</v>
      </c>
      <c r="W29" s="185">
        <f>+'NTP or Sold'!AD310</f>
        <v>2.4091111111111116</v>
      </c>
      <c r="X29" s="7" t="s">
        <v>175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177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158</v>
      </c>
      <c r="T30" s="7" t="s">
        <v>138</v>
      </c>
      <c r="U30" s="153">
        <f>+'NTP or Sold'!C317</f>
        <v>14.8</v>
      </c>
      <c r="V30" s="153">
        <f>+'NTP or Sold'!AD317</f>
        <v>5.9173219047619048</v>
      </c>
      <c r="W30" s="185">
        <f>+'NTP or Sold'!AD318</f>
        <v>2.4091111111111116</v>
      </c>
      <c r="X30" s="7" t="s">
        <v>175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Sold'!C325</f>
        <v>0</v>
      </c>
      <c r="U31" s="153">
        <f>+'NTP or Sold'!AD325</f>
        <v>0</v>
      </c>
      <c r="V31" s="185">
        <f>+'NTP or Sold'!AD325</f>
        <v>0</v>
      </c>
      <c r="W31" s="7" t="s">
        <v>176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154</v>
      </c>
      <c r="S32" s="7" t="s">
        <v>170</v>
      </c>
      <c r="T32" s="153">
        <f>+'NTP or Sold'!C333</f>
        <v>14.2</v>
      </c>
      <c r="U32" s="153">
        <f>+'NTP or Sold'!AF333</f>
        <v>7.0979038095238085</v>
      </c>
      <c r="V32" s="238">
        <f>+'NTP or Sold'!AF334</f>
        <v>2.7690000000000001</v>
      </c>
      <c r="W32" s="7" t="s">
        <v>173</v>
      </c>
      <c r="X32" s="7" t="s">
        <v>179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154</v>
      </c>
      <c r="S33" s="7" t="s">
        <v>170</v>
      </c>
      <c r="T33" s="153">
        <f>+'NTP or Sold'!C341</f>
        <v>14.2</v>
      </c>
      <c r="U33" s="153">
        <f>+'NTP or Sold'!AF341</f>
        <v>7.0979038095238085</v>
      </c>
      <c r="V33" s="238">
        <f>+'NTP or Sold'!AF342</f>
        <v>2.7690000000000001</v>
      </c>
      <c r="W33" s="7" t="s">
        <v>173</v>
      </c>
      <c r="X33" s="7" t="s">
        <v>179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154</v>
      </c>
      <c r="S34" s="7" t="s">
        <v>170</v>
      </c>
      <c r="T34" s="153">
        <f>+'NTP or Sold'!C349</f>
        <v>14.2</v>
      </c>
      <c r="U34" s="153">
        <f>+'NTP or Sold'!AF349</f>
        <v>7.0979038095238085</v>
      </c>
      <c r="V34" s="238">
        <f>+'NTP or Sold'!AF350</f>
        <v>2.7690000000000001</v>
      </c>
      <c r="W34" s="7" t="s">
        <v>173</v>
      </c>
      <c r="X34" s="7" t="s">
        <v>179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154</v>
      </c>
      <c r="S35" s="7" t="s">
        <v>170</v>
      </c>
      <c r="T35" s="153">
        <f>+'NTP or Sold'!C357</f>
        <v>14.2</v>
      </c>
      <c r="U35" s="153">
        <f>+'NTP or Sold'!AF357</f>
        <v>7.0979038095238085</v>
      </c>
      <c r="V35" s="238">
        <f>+'NTP or Sold'!AF358</f>
        <v>2.7690000000000001</v>
      </c>
      <c r="W35" s="7" t="s">
        <v>173</v>
      </c>
      <c r="X35" s="7" t="s">
        <v>179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154</v>
      </c>
      <c r="S36" s="7" t="s">
        <v>170</v>
      </c>
      <c r="T36" s="153">
        <f>+'NTP or Sold'!C365</f>
        <v>14.2</v>
      </c>
      <c r="U36" s="153">
        <f>+'NTP or Sold'!AF365</f>
        <v>7.0979038095238085</v>
      </c>
      <c r="V36" s="238">
        <f>+'NTP or Sold'!AF366</f>
        <v>2.7690000000000001</v>
      </c>
      <c r="W36" s="7" t="s">
        <v>173</v>
      </c>
      <c r="X36" s="7" t="s">
        <v>179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154</v>
      </c>
      <c r="S37" s="7" t="s">
        <v>170</v>
      </c>
      <c r="T37" s="153">
        <f>+'NTP or Sold'!C373</f>
        <v>14.2</v>
      </c>
      <c r="U37" s="153">
        <f>+'NTP or Sold'!AF373</f>
        <v>7.0979038095238085</v>
      </c>
      <c r="V37" s="238">
        <f>+'NTP or Sold'!AF374</f>
        <v>2.7690000000000001</v>
      </c>
      <c r="W37" s="7" t="s">
        <v>173</v>
      </c>
      <c r="X37" s="7" t="s">
        <v>179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154</v>
      </c>
      <c r="S38" s="7" t="s">
        <v>170</v>
      </c>
      <c r="T38" s="153">
        <f>+'NTP or Sold'!C381</f>
        <v>14.2</v>
      </c>
      <c r="U38" s="153">
        <f>+'NTP or Sold'!AF381</f>
        <v>7.0979038095238085</v>
      </c>
      <c r="V38" s="238">
        <f>+'NTP or Sold'!AF382</f>
        <v>2.7690000000000001</v>
      </c>
      <c r="W38" s="7" t="s">
        <v>173</v>
      </c>
      <c r="X38" s="7" t="s">
        <v>179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154</v>
      </c>
      <c r="S39" s="7" t="s">
        <v>170</v>
      </c>
      <c r="T39" s="153">
        <f>+'NTP or Sold'!C389</f>
        <v>14.2</v>
      </c>
      <c r="U39" s="153">
        <f>+'NTP or Sold'!AF389</f>
        <v>7.0979038095238085</v>
      </c>
      <c r="V39" s="238">
        <f>+'NTP or Sold'!AF390</f>
        <v>2.7690000000000001</v>
      </c>
      <c r="W39" s="7" t="s">
        <v>173</v>
      </c>
      <c r="X39" s="7" t="s">
        <v>179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191</v>
      </c>
      <c r="M40" s="8" t="s">
        <v>146</v>
      </c>
      <c r="N40" s="8" t="s">
        <v>52</v>
      </c>
      <c r="O40" s="8" t="s">
        <v>43</v>
      </c>
      <c r="P40" s="8" t="s">
        <v>184</v>
      </c>
      <c r="Q40" s="7" t="s">
        <v>47</v>
      </c>
      <c r="R40" s="7" t="s">
        <v>153</v>
      </c>
      <c r="S40" s="7" t="s">
        <v>186</v>
      </c>
      <c r="T40" s="153">
        <f>+'NTP or Sold'!C237/2</f>
        <v>64.706000000000003</v>
      </c>
      <c r="U40" s="153">
        <f>+'NTP or Sold'!AG237/2</f>
        <v>8.4117800000000003</v>
      </c>
      <c r="V40" s="186">
        <f>+'NTP or Sold'!AG238/2</f>
        <v>8.4117800000000003</v>
      </c>
      <c r="W40" s="237" t="s">
        <v>152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191</v>
      </c>
      <c r="M41" s="8" t="s">
        <v>147</v>
      </c>
      <c r="N41" s="8" t="s">
        <v>52</v>
      </c>
      <c r="O41" s="8" t="s">
        <v>43</v>
      </c>
      <c r="P41" s="8" t="s">
        <v>184</v>
      </c>
      <c r="Q41" s="7" t="s">
        <v>47</v>
      </c>
      <c r="R41" s="7" t="s">
        <v>153</v>
      </c>
      <c r="S41" s="7" t="s">
        <v>186</v>
      </c>
      <c r="T41" s="153">
        <f>+'NTP or Sold'!C237/2</f>
        <v>64.706000000000003</v>
      </c>
      <c r="U41" s="153">
        <f>+'NTP or Sold'!AG237/2</f>
        <v>8.4117800000000003</v>
      </c>
      <c r="V41" s="187">
        <f>+'NTP or Sold'!AG238/2</f>
        <v>8.4117800000000003</v>
      </c>
      <c r="W41" s="237" t="s">
        <v>152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191</v>
      </c>
      <c r="M42" s="8" t="s">
        <v>146</v>
      </c>
      <c r="N42" s="8" t="s">
        <v>52</v>
      </c>
      <c r="O42" s="8" t="s">
        <v>43</v>
      </c>
      <c r="P42" s="8" t="s">
        <v>184</v>
      </c>
      <c r="Q42" s="7" t="s">
        <v>47</v>
      </c>
      <c r="R42" s="7" t="s">
        <v>153</v>
      </c>
      <c r="S42" s="7" t="s">
        <v>186</v>
      </c>
      <c r="T42" s="153">
        <f>+'NTP or Sold'!C245</f>
        <v>68.587000000000003</v>
      </c>
      <c r="U42" s="153">
        <f>+'NTP or Sold'!AG245</f>
        <v>8.9163100000000011</v>
      </c>
      <c r="V42" s="188">
        <f>+'NTP or Sold'!AG246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191</v>
      </c>
      <c r="M43" s="8" t="s">
        <v>183</v>
      </c>
      <c r="N43" s="8" t="s">
        <v>52</v>
      </c>
      <c r="O43" s="8" t="s">
        <v>43</v>
      </c>
      <c r="P43" s="8" t="s">
        <v>184</v>
      </c>
      <c r="Q43" s="7"/>
      <c r="R43" s="7"/>
      <c r="S43" s="7" t="s">
        <v>185</v>
      </c>
      <c r="T43" s="153">
        <f>+'NTP or Sold'!C253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183</v>
      </c>
      <c r="N44" s="8" t="s">
        <v>52</v>
      </c>
      <c r="O44" s="8" t="s">
        <v>43</v>
      </c>
      <c r="P44" s="8" t="s">
        <v>193</v>
      </c>
      <c r="Q44" s="7" t="s">
        <v>48</v>
      </c>
      <c r="R44" s="7"/>
      <c r="S44" s="7" t="s">
        <v>195</v>
      </c>
      <c r="T44" s="153">
        <f>+'NTP or Sold'!C397</f>
        <v>36.24736</v>
      </c>
      <c r="U44" s="153">
        <f>+'NTP or Sold'!AH397</f>
        <v>35.613031199999995</v>
      </c>
      <c r="V44" s="185">
        <f>+'NTP or Sold'!AH398</f>
        <v>35.703649599999999</v>
      </c>
      <c r="W44" s="7"/>
      <c r="X44" s="7" t="s">
        <v>192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9" customFormat="1" ht="27.95" customHeight="1" x14ac:dyDescent="0.2">
      <c r="A45" s="35">
        <v>1</v>
      </c>
      <c r="B45" s="254" t="s">
        <v>9</v>
      </c>
      <c r="C45" s="254">
        <v>1</v>
      </c>
      <c r="D45" s="255" t="s">
        <v>4</v>
      </c>
      <c r="E45" s="254"/>
      <c r="F45" s="255"/>
      <c r="G45" s="254" t="s">
        <v>5</v>
      </c>
      <c r="H45" s="255"/>
      <c r="I45" s="256"/>
      <c r="J45" s="255" t="s">
        <v>32</v>
      </c>
      <c r="K45" s="257">
        <v>37591</v>
      </c>
      <c r="L45" s="255"/>
      <c r="M45" s="255" t="s">
        <v>197</v>
      </c>
      <c r="N45" s="255" t="s">
        <v>52</v>
      </c>
      <c r="O45" s="255" t="s">
        <v>43</v>
      </c>
      <c r="P45" s="255" t="s">
        <v>184</v>
      </c>
      <c r="Q45" s="254" t="s">
        <v>49</v>
      </c>
      <c r="R45" s="254"/>
      <c r="S45" s="254" t="s">
        <v>196</v>
      </c>
      <c r="T45" s="258">
        <f>+'NTP or Sold'!C437</f>
        <v>15.769724999999999</v>
      </c>
      <c r="U45" s="258">
        <f>+'NTP or Sold'!AI437</f>
        <v>5.5194037499999995</v>
      </c>
      <c r="V45" s="258">
        <f>+'NTP or Sold'!AI438</f>
        <v>4.7309175000000003</v>
      </c>
      <c r="W45" s="254"/>
      <c r="X45" s="254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9" customFormat="1" ht="27.95" customHeight="1" x14ac:dyDescent="0.2">
      <c r="A46" s="35">
        <f>1+A45</f>
        <v>2</v>
      </c>
      <c r="B46" s="254" t="s">
        <v>9</v>
      </c>
      <c r="C46" s="254">
        <v>1</v>
      </c>
      <c r="D46" s="255" t="s">
        <v>4</v>
      </c>
      <c r="E46" s="254"/>
      <c r="F46" s="255"/>
      <c r="G46" s="254" t="s">
        <v>5</v>
      </c>
      <c r="H46" s="255"/>
      <c r="I46" s="256"/>
      <c r="J46" s="255" t="s">
        <v>32</v>
      </c>
      <c r="K46" s="257">
        <v>37257</v>
      </c>
      <c r="L46" s="255"/>
      <c r="M46" s="255" t="s">
        <v>197</v>
      </c>
      <c r="N46" s="255" t="s">
        <v>52</v>
      </c>
      <c r="O46" s="255" t="s">
        <v>43</v>
      </c>
      <c r="P46" s="255" t="s">
        <v>184</v>
      </c>
      <c r="Q46" s="254" t="s">
        <v>49</v>
      </c>
      <c r="R46" s="254"/>
      <c r="S46" s="254" t="s">
        <v>196</v>
      </c>
      <c r="T46" s="258">
        <f>+'NTP or Sold'!C445</f>
        <v>15.769724999999999</v>
      </c>
      <c r="U46" s="258">
        <f>+'NTP or Sold'!AI445</f>
        <v>5.5194037499999995</v>
      </c>
      <c r="V46" s="258">
        <f>+'NTP or Sold'!AI446</f>
        <v>4.7309175000000003</v>
      </c>
      <c r="W46" s="254"/>
      <c r="X46" s="254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9" customFormat="1" ht="27.95" customHeight="1" x14ac:dyDescent="0.2">
      <c r="A47" s="35">
        <f>1+A46</f>
        <v>3</v>
      </c>
      <c r="B47" s="254" t="s">
        <v>9</v>
      </c>
      <c r="C47" s="254">
        <v>1</v>
      </c>
      <c r="D47" s="255" t="s">
        <v>4</v>
      </c>
      <c r="E47" s="254"/>
      <c r="F47" s="255"/>
      <c r="G47" s="254" t="s">
        <v>5</v>
      </c>
      <c r="H47" s="255"/>
      <c r="I47" s="256"/>
      <c r="J47" s="255" t="s">
        <v>32</v>
      </c>
      <c r="K47" s="257">
        <v>37257</v>
      </c>
      <c r="L47" s="255"/>
      <c r="M47" s="255" t="s">
        <v>197</v>
      </c>
      <c r="N47" s="255" t="s">
        <v>52</v>
      </c>
      <c r="O47" s="255" t="s">
        <v>43</v>
      </c>
      <c r="P47" s="255" t="s">
        <v>184</v>
      </c>
      <c r="Q47" s="254" t="s">
        <v>49</v>
      </c>
      <c r="R47" s="254"/>
      <c r="S47" s="254" t="s">
        <v>196</v>
      </c>
      <c r="T47" s="258">
        <f>+'NTP or Sold'!C453</f>
        <v>15.769724999999999</v>
      </c>
      <c r="U47" s="258">
        <f>+'NTP or Sold'!AI453</f>
        <v>5.5194037499999995</v>
      </c>
      <c r="V47" s="258">
        <f>+'NTP or Sold'!AI454</f>
        <v>4.7309175000000003</v>
      </c>
      <c r="W47" s="254"/>
      <c r="X47" s="254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9" customFormat="1" ht="27.95" customHeight="1" x14ac:dyDescent="0.2">
      <c r="A48" s="35">
        <f>1+A47</f>
        <v>4</v>
      </c>
      <c r="B48" s="254" t="s">
        <v>9</v>
      </c>
      <c r="C48" s="254">
        <v>1</v>
      </c>
      <c r="D48" s="255" t="s">
        <v>4</v>
      </c>
      <c r="E48" s="254"/>
      <c r="F48" s="255"/>
      <c r="G48" s="254" t="s">
        <v>5</v>
      </c>
      <c r="H48" s="255"/>
      <c r="I48" s="256"/>
      <c r="J48" s="255" t="s">
        <v>32</v>
      </c>
      <c r="K48" s="257">
        <v>37257</v>
      </c>
      <c r="L48" s="255"/>
      <c r="M48" s="255" t="s">
        <v>197</v>
      </c>
      <c r="N48" s="255" t="s">
        <v>52</v>
      </c>
      <c r="O48" s="255" t="s">
        <v>43</v>
      </c>
      <c r="P48" s="255" t="s">
        <v>184</v>
      </c>
      <c r="Q48" s="254" t="s">
        <v>49</v>
      </c>
      <c r="R48" s="254"/>
      <c r="S48" s="254" t="s">
        <v>196</v>
      </c>
      <c r="T48" s="258">
        <f>+'NTP or Sold'!C461</f>
        <v>15.769724999999999</v>
      </c>
      <c r="U48" s="258">
        <f>+'NTP or Sold'!AI461</f>
        <v>5.5194037499999995</v>
      </c>
      <c r="V48" s="258">
        <f>+'NTP or Sold'!AI462</f>
        <v>4.7309175000000003</v>
      </c>
      <c r="W48" s="254"/>
      <c r="X48" s="254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6" customFormat="1" ht="56.1" customHeight="1" x14ac:dyDescent="0.2">
      <c r="A49" s="35">
        <f>1+'Detail by Turbine'!A21</f>
        <v>17</v>
      </c>
      <c r="B49" s="269" t="s">
        <v>11</v>
      </c>
      <c r="C49" s="269">
        <v>3</v>
      </c>
      <c r="D49" s="270" t="s">
        <v>14</v>
      </c>
      <c r="E49" s="269"/>
      <c r="F49" s="270"/>
      <c r="G49" s="269" t="s">
        <v>137</v>
      </c>
      <c r="H49" s="270">
        <v>110</v>
      </c>
      <c r="I49" s="271" t="s">
        <v>43</v>
      </c>
      <c r="J49" s="270" t="s">
        <v>35</v>
      </c>
      <c r="K49" s="272" t="s">
        <v>42</v>
      </c>
      <c r="L49" s="270" t="s">
        <v>58</v>
      </c>
      <c r="M49" s="270" t="s">
        <v>125</v>
      </c>
      <c r="N49" s="270" t="s">
        <v>52</v>
      </c>
      <c r="O49" s="270" t="s">
        <v>43</v>
      </c>
      <c r="P49" s="270" t="s">
        <v>184</v>
      </c>
      <c r="Q49" s="269" t="s">
        <v>50</v>
      </c>
      <c r="R49" s="269"/>
      <c r="S49" s="269" t="s">
        <v>41</v>
      </c>
      <c r="T49" s="274">
        <f>+'NTP or Sold'!C469</f>
        <v>2.2999999999999998</v>
      </c>
      <c r="U49" s="274">
        <f>+'NTP or Sold'!AK469</f>
        <v>2.2999999999999998</v>
      </c>
      <c r="V49" s="275">
        <f>+'NTP or Sold'!AK470</f>
        <v>0</v>
      </c>
      <c r="W49" s="269" t="s">
        <v>69</v>
      </c>
      <c r="X49" s="269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62" spans="1:102" s="77" customFormat="1" ht="13.5" thickBot="1" x14ac:dyDescent="0.25">
      <c r="B62" s="87"/>
      <c r="C62" s="86"/>
      <c r="D62" s="78">
        <v>36069</v>
      </c>
      <c r="E62" s="78">
        <f t="shared" ref="E62:BB62" si="1">+D62+31</f>
        <v>36100</v>
      </c>
      <c r="F62" s="78">
        <f t="shared" si="1"/>
        <v>36131</v>
      </c>
      <c r="G62" s="78">
        <f t="shared" si="1"/>
        <v>36162</v>
      </c>
      <c r="H62" s="78">
        <f t="shared" si="1"/>
        <v>36193</v>
      </c>
      <c r="I62" s="78">
        <f t="shared" si="1"/>
        <v>36224</v>
      </c>
      <c r="J62" s="78">
        <f t="shared" si="1"/>
        <v>36255</v>
      </c>
      <c r="K62" s="78">
        <f t="shared" si="1"/>
        <v>36286</v>
      </c>
      <c r="L62" s="78">
        <f t="shared" si="1"/>
        <v>36317</v>
      </c>
      <c r="M62" s="78">
        <f t="shared" si="1"/>
        <v>36348</v>
      </c>
      <c r="N62" s="78">
        <f t="shared" si="1"/>
        <v>36379</v>
      </c>
      <c r="O62" s="78">
        <f t="shared" si="1"/>
        <v>36410</v>
      </c>
      <c r="P62" s="78">
        <f t="shared" si="1"/>
        <v>36441</v>
      </c>
      <c r="Q62" s="78">
        <f t="shared" si="1"/>
        <v>36472</v>
      </c>
      <c r="R62" s="78">
        <f t="shared" si="1"/>
        <v>36503</v>
      </c>
      <c r="S62" s="78">
        <f t="shared" si="1"/>
        <v>36534</v>
      </c>
      <c r="T62" s="78">
        <f t="shared" si="1"/>
        <v>36565</v>
      </c>
      <c r="U62" s="78">
        <f t="shared" si="1"/>
        <v>36596</v>
      </c>
      <c r="V62" s="78">
        <f t="shared" si="1"/>
        <v>36627</v>
      </c>
      <c r="W62" s="78">
        <f t="shared" si="1"/>
        <v>36658</v>
      </c>
      <c r="X62" s="78">
        <f t="shared" si="1"/>
        <v>36689</v>
      </c>
      <c r="Y62" s="78">
        <f t="shared" si="1"/>
        <v>36720</v>
      </c>
      <c r="Z62" s="80">
        <f t="shared" si="1"/>
        <v>36751</v>
      </c>
      <c r="AA62" s="78">
        <f t="shared" si="1"/>
        <v>36782</v>
      </c>
      <c r="AB62" s="78">
        <f t="shared" si="1"/>
        <v>36813</v>
      </c>
      <c r="AC62" s="78">
        <f t="shared" si="1"/>
        <v>36844</v>
      </c>
      <c r="AD62" s="78">
        <f t="shared" si="1"/>
        <v>36875</v>
      </c>
      <c r="AE62" s="78">
        <f t="shared" si="1"/>
        <v>36906</v>
      </c>
      <c r="AF62" s="78">
        <f t="shared" si="1"/>
        <v>36937</v>
      </c>
      <c r="AG62" s="78">
        <f t="shared" si="1"/>
        <v>36968</v>
      </c>
      <c r="AH62" s="78">
        <f t="shared" si="1"/>
        <v>36999</v>
      </c>
      <c r="AI62" s="78">
        <f t="shared" si="1"/>
        <v>37030</v>
      </c>
      <c r="AJ62" s="78">
        <f t="shared" si="1"/>
        <v>37061</v>
      </c>
      <c r="AK62" s="78">
        <f t="shared" si="1"/>
        <v>37092</v>
      </c>
      <c r="AL62" s="78">
        <f t="shared" si="1"/>
        <v>37123</v>
      </c>
      <c r="AM62" s="78">
        <f t="shared" si="1"/>
        <v>37154</v>
      </c>
      <c r="AN62" s="78">
        <f t="shared" si="1"/>
        <v>37185</v>
      </c>
      <c r="AO62" s="78">
        <f t="shared" si="1"/>
        <v>37216</v>
      </c>
      <c r="AP62" s="78">
        <f t="shared" si="1"/>
        <v>37247</v>
      </c>
      <c r="AQ62" s="78">
        <f t="shared" si="1"/>
        <v>37278</v>
      </c>
      <c r="AR62" s="78">
        <f t="shared" si="1"/>
        <v>37309</v>
      </c>
      <c r="AS62" s="78">
        <f t="shared" si="1"/>
        <v>37340</v>
      </c>
      <c r="AT62" s="78">
        <f t="shared" si="1"/>
        <v>37371</v>
      </c>
      <c r="AU62" s="78">
        <f t="shared" si="1"/>
        <v>37402</v>
      </c>
      <c r="AV62" s="78">
        <f t="shared" si="1"/>
        <v>37433</v>
      </c>
      <c r="AW62" s="78">
        <f t="shared" si="1"/>
        <v>37464</v>
      </c>
      <c r="AX62" s="78">
        <f t="shared" si="1"/>
        <v>37495</v>
      </c>
      <c r="AY62" s="78">
        <f t="shared" si="1"/>
        <v>37526</v>
      </c>
      <c r="AZ62" s="78">
        <f t="shared" si="1"/>
        <v>37557</v>
      </c>
      <c r="BA62" s="78">
        <f t="shared" si="1"/>
        <v>37588</v>
      </c>
      <c r="BB62" s="78">
        <f t="shared" si="1"/>
        <v>37619</v>
      </c>
      <c r="BC62" s="132" t="s">
        <v>118</v>
      </c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</row>
    <row r="63" spans="1:102" s="192" customFormat="1" ht="15" customHeight="1" thickTop="1" x14ac:dyDescent="0.2">
      <c r="B63" s="197" t="str">
        <f>+'NTP or Sold'!H4</f>
        <v>7FA - now simple cycle</v>
      </c>
      <c r="C63" s="291" t="str">
        <f>+'NTP or Sold'!T4</f>
        <v>East Coast Power - Linden 6 (ECP)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81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191"/>
    </row>
    <row r="64" spans="1:102" s="196" customFormat="1" x14ac:dyDescent="0.2">
      <c r="B64" s="193" t="s">
        <v>107</v>
      </c>
      <c r="C64" s="296"/>
      <c r="D64" s="194">
        <v>0</v>
      </c>
      <c r="E64" s="194">
        <v>0</v>
      </c>
      <c r="F64" s="194">
        <v>0</v>
      </c>
      <c r="G64" s="194">
        <v>0</v>
      </c>
      <c r="H64" s="194">
        <v>0</v>
      </c>
      <c r="I64" s="194">
        <v>0</v>
      </c>
      <c r="J64" s="194">
        <v>0</v>
      </c>
      <c r="K64" s="194">
        <v>0</v>
      </c>
      <c r="L64" s="194">
        <v>0</v>
      </c>
      <c r="M64" s="194">
        <v>0</v>
      </c>
      <c r="N64" s="194">
        <v>0</v>
      </c>
      <c r="O64" s="194">
        <v>0</v>
      </c>
      <c r="P64" s="194">
        <v>0</v>
      </c>
      <c r="Q64" s="194">
        <v>0</v>
      </c>
      <c r="R64" s="194">
        <v>0</v>
      </c>
      <c r="S64" s="194">
        <v>0</v>
      </c>
      <c r="T64" s="194">
        <v>0</v>
      </c>
      <c r="U64" s="194">
        <v>0</v>
      </c>
      <c r="V64" s="194">
        <v>0</v>
      </c>
      <c r="W64" s="194">
        <v>0</v>
      </c>
      <c r="X64" s="194">
        <v>0</v>
      </c>
      <c r="Y64" s="194">
        <v>0</v>
      </c>
      <c r="Z64" s="82">
        <v>0</v>
      </c>
      <c r="AA64" s="194">
        <v>0</v>
      </c>
      <c r="AB64" s="194">
        <v>0</v>
      </c>
      <c r="AC64" s="194">
        <v>0.05</v>
      </c>
      <c r="AD64" s="194">
        <v>0.05</v>
      </c>
      <c r="AE64" s="194">
        <v>0.01</v>
      </c>
      <c r="AF64" s="194">
        <v>0.01</v>
      </c>
      <c r="AG64" s="194">
        <v>0.01</v>
      </c>
      <c r="AH64" s="194">
        <v>0.01</v>
      </c>
      <c r="AI64" s="194">
        <v>0.01</v>
      </c>
      <c r="AJ64" s="194">
        <v>0.01</v>
      </c>
      <c r="AK64" s="194">
        <v>0.04</v>
      </c>
      <c r="AL64" s="194">
        <v>0.05</v>
      </c>
      <c r="AM64" s="194">
        <v>0.05</v>
      </c>
      <c r="AN64" s="194">
        <v>0.05</v>
      </c>
      <c r="AO64" s="194">
        <v>0.05</v>
      </c>
      <c r="AP64" s="194">
        <v>0.05</v>
      </c>
      <c r="AQ64" s="194">
        <v>0.05</v>
      </c>
      <c r="AR64" s="194">
        <v>0.05</v>
      </c>
      <c r="AS64" s="194">
        <v>0.05</v>
      </c>
      <c r="AT64" s="194">
        <v>0.05</v>
      </c>
      <c r="AU64" s="194">
        <v>0.05</v>
      </c>
      <c r="AV64" s="194">
        <v>0.1</v>
      </c>
      <c r="AW64" s="194">
        <v>0.15</v>
      </c>
      <c r="AX64" s="194">
        <v>0.05</v>
      </c>
      <c r="AY64" s="194">
        <v>0</v>
      </c>
      <c r="AZ64" s="194">
        <v>0</v>
      </c>
      <c r="BA64" s="195">
        <v>0</v>
      </c>
      <c r="BB64" s="193">
        <v>0</v>
      </c>
      <c r="BC64" s="196">
        <f>SUM(N64:BB64)</f>
        <v>1.0000000000000002</v>
      </c>
    </row>
    <row r="65" spans="2:89" s="196" customFormat="1" x14ac:dyDescent="0.2">
      <c r="B65" s="193" t="s">
        <v>108</v>
      </c>
      <c r="C65" s="296"/>
      <c r="D65" s="194">
        <f>+D64</f>
        <v>0</v>
      </c>
      <c r="E65" s="194">
        <f t="shared" ref="E65:AJ65" si="2">+D65+E64</f>
        <v>0</v>
      </c>
      <c r="F65" s="194">
        <f t="shared" si="2"/>
        <v>0</v>
      </c>
      <c r="G65" s="194">
        <f t="shared" si="2"/>
        <v>0</v>
      </c>
      <c r="H65" s="194">
        <f t="shared" si="2"/>
        <v>0</v>
      </c>
      <c r="I65" s="194">
        <f t="shared" si="2"/>
        <v>0</v>
      </c>
      <c r="J65" s="194">
        <f t="shared" si="2"/>
        <v>0</v>
      </c>
      <c r="K65" s="194">
        <f t="shared" si="2"/>
        <v>0</v>
      </c>
      <c r="L65" s="194">
        <f t="shared" si="2"/>
        <v>0</v>
      </c>
      <c r="M65" s="194">
        <f t="shared" si="2"/>
        <v>0</v>
      </c>
      <c r="N65" s="194">
        <f t="shared" si="2"/>
        <v>0</v>
      </c>
      <c r="O65" s="194">
        <f t="shared" si="2"/>
        <v>0</v>
      </c>
      <c r="P65" s="194">
        <f t="shared" si="2"/>
        <v>0</v>
      </c>
      <c r="Q65" s="194">
        <f t="shared" si="2"/>
        <v>0</v>
      </c>
      <c r="R65" s="194">
        <f t="shared" si="2"/>
        <v>0</v>
      </c>
      <c r="S65" s="194">
        <f t="shared" si="2"/>
        <v>0</v>
      </c>
      <c r="T65" s="194">
        <f t="shared" si="2"/>
        <v>0</v>
      </c>
      <c r="U65" s="194">
        <f t="shared" si="2"/>
        <v>0</v>
      </c>
      <c r="V65" s="194">
        <f t="shared" si="2"/>
        <v>0</v>
      </c>
      <c r="W65" s="194">
        <f t="shared" si="2"/>
        <v>0</v>
      </c>
      <c r="X65" s="194">
        <f t="shared" si="2"/>
        <v>0</v>
      </c>
      <c r="Y65" s="194">
        <f t="shared" si="2"/>
        <v>0</v>
      </c>
      <c r="Z65" s="82">
        <f t="shared" si="2"/>
        <v>0</v>
      </c>
      <c r="AA65" s="194">
        <f t="shared" si="2"/>
        <v>0</v>
      </c>
      <c r="AB65" s="194">
        <f t="shared" si="2"/>
        <v>0</v>
      </c>
      <c r="AC65" s="194">
        <f t="shared" si="2"/>
        <v>0.05</v>
      </c>
      <c r="AD65" s="194">
        <f t="shared" si="2"/>
        <v>0.1</v>
      </c>
      <c r="AE65" s="194">
        <f t="shared" si="2"/>
        <v>0.11</v>
      </c>
      <c r="AF65" s="194">
        <f t="shared" si="2"/>
        <v>0.12</v>
      </c>
      <c r="AG65" s="194">
        <f t="shared" si="2"/>
        <v>0.13</v>
      </c>
      <c r="AH65" s="194">
        <f t="shared" si="2"/>
        <v>0.14000000000000001</v>
      </c>
      <c r="AI65" s="194">
        <f t="shared" si="2"/>
        <v>0.15000000000000002</v>
      </c>
      <c r="AJ65" s="194">
        <f t="shared" si="2"/>
        <v>0.16000000000000003</v>
      </c>
      <c r="AK65" s="194">
        <f t="shared" ref="AK65:BB65" si="3">+AJ65+AK64</f>
        <v>0.20000000000000004</v>
      </c>
      <c r="AL65" s="194">
        <f t="shared" si="3"/>
        <v>0.25000000000000006</v>
      </c>
      <c r="AM65" s="194">
        <f t="shared" si="3"/>
        <v>0.30000000000000004</v>
      </c>
      <c r="AN65" s="194">
        <f t="shared" si="3"/>
        <v>0.35000000000000003</v>
      </c>
      <c r="AO65" s="194">
        <f t="shared" si="3"/>
        <v>0.4</v>
      </c>
      <c r="AP65" s="194">
        <f t="shared" si="3"/>
        <v>0.45</v>
      </c>
      <c r="AQ65" s="194">
        <f t="shared" si="3"/>
        <v>0.5</v>
      </c>
      <c r="AR65" s="194">
        <f t="shared" si="3"/>
        <v>0.55000000000000004</v>
      </c>
      <c r="AS65" s="194">
        <f t="shared" si="3"/>
        <v>0.60000000000000009</v>
      </c>
      <c r="AT65" s="194">
        <f t="shared" si="3"/>
        <v>0.65000000000000013</v>
      </c>
      <c r="AU65" s="194">
        <f t="shared" si="3"/>
        <v>0.70000000000000018</v>
      </c>
      <c r="AV65" s="194">
        <f t="shared" si="3"/>
        <v>0.80000000000000016</v>
      </c>
      <c r="AW65" s="194">
        <f t="shared" si="3"/>
        <v>0.95000000000000018</v>
      </c>
      <c r="AX65" s="194">
        <f t="shared" si="3"/>
        <v>1.0000000000000002</v>
      </c>
      <c r="AY65" s="194">
        <f t="shared" si="3"/>
        <v>1.0000000000000002</v>
      </c>
      <c r="AZ65" s="194">
        <f t="shared" si="3"/>
        <v>1.0000000000000002</v>
      </c>
      <c r="BA65" s="195">
        <f t="shared" si="3"/>
        <v>1.0000000000000002</v>
      </c>
      <c r="BB65" s="193">
        <f t="shared" si="3"/>
        <v>1.0000000000000002</v>
      </c>
    </row>
    <row r="66" spans="2:89" s="196" customFormat="1" x14ac:dyDescent="0.2">
      <c r="B66" s="193" t="s">
        <v>109</v>
      </c>
      <c r="C66" s="296"/>
      <c r="D66" s="194">
        <v>0</v>
      </c>
      <c r="E66" s="194">
        <v>0</v>
      </c>
      <c r="F66" s="194">
        <v>0</v>
      </c>
      <c r="G66" s="194">
        <v>0</v>
      </c>
      <c r="H66" s="194">
        <v>0</v>
      </c>
      <c r="I66" s="194">
        <v>0</v>
      </c>
      <c r="J66" s="194">
        <v>0</v>
      </c>
      <c r="K66" s="194">
        <v>0</v>
      </c>
      <c r="L66" s="194">
        <v>0</v>
      </c>
      <c r="M66" s="194">
        <v>0</v>
      </c>
      <c r="N66" s="194">
        <v>0</v>
      </c>
      <c r="O66" s="194">
        <v>0</v>
      </c>
      <c r="P66" s="194">
        <v>0</v>
      </c>
      <c r="Q66" s="194">
        <v>0</v>
      </c>
      <c r="R66" s="194">
        <f t="shared" ref="R66:BB66" si="4">R67-Q67</f>
        <v>0.05</v>
      </c>
      <c r="S66" s="194">
        <f t="shared" si="4"/>
        <v>0</v>
      </c>
      <c r="T66" s="194">
        <f t="shared" si="4"/>
        <v>0</v>
      </c>
      <c r="U66" s="194">
        <f t="shared" si="4"/>
        <v>0</v>
      </c>
      <c r="V66" s="194">
        <f t="shared" si="4"/>
        <v>0</v>
      </c>
      <c r="W66" s="194">
        <f t="shared" si="4"/>
        <v>0</v>
      </c>
      <c r="X66" s="194">
        <f t="shared" si="4"/>
        <v>0</v>
      </c>
      <c r="Y66" s="194">
        <f t="shared" si="4"/>
        <v>0</v>
      </c>
      <c r="Z66" s="82">
        <f t="shared" si="4"/>
        <v>0</v>
      </c>
      <c r="AA66" s="194">
        <f t="shared" si="4"/>
        <v>0</v>
      </c>
      <c r="AB66" s="194">
        <f t="shared" si="4"/>
        <v>0</v>
      </c>
      <c r="AC66" s="194">
        <f t="shared" si="4"/>
        <v>0</v>
      </c>
      <c r="AD66" s="194">
        <f t="shared" si="4"/>
        <v>0.05</v>
      </c>
      <c r="AE66" s="194">
        <f t="shared" si="4"/>
        <v>9.999999999999995E-3</v>
      </c>
      <c r="AF66" s="194">
        <f t="shared" si="4"/>
        <v>9.999999999999995E-3</v>
      </c>
      <c r="AG66" s="194">
        <f t="shared" si="4"/>
        <v>1.0000000000000009E-2</v>
      </c>
      <c r="AH66" s="194">
        <f t="shared" si="4"/>
        <v>1.0000000000000009E-2</v>
      </c>
      <c r="AI66" s="194">
        <f t="shared" si="4"/>
        <v>9.9999999999999811E-3</v>
      </c>
      <c r="AJ66" s="194">
        <f t="shared" si="4"/>
        <v>1.0000000000000009E-2</v>
      </c>
      <c r="AK66" s="194">
        <f t="shared" si="4"/>
        <v>1.8999999999999989E-2</v>
      </c>
      <c r="AL66" s="194">
        <f t="shared" si="4"/>
        <v>2.8999999999999998E-2</v>
      </c>
      <c r="AM66" s="194">
        <f t="shared" si="4"/>
        <v>3.4000000000000002E-2</v>
      </c>
      <c r="AN66" s="194">
        <f t="shared" si="4"/>
        <v>6.0999999999999999E-2</v>
      </c>
      <c r="AO66" s="194">
        <f t="shared" si="4"/>
        <v>6.2E-2</v>
      </c>
      <c r="AP66" s="194">
        <f t="shared" si="4"/>
        <v>4.7999999999999987E-2</v>
      </c>
      <c r="AQ66" s="194">
        <f t="shared" si="4"/>
        <v>6.0999999999999999E-2</v>
      </c>
      <c r="AR66" s="194">
        <f t="shared" si="4"/>
        <v>5.7000000000000051E-2</v>
      </c>
      <c r="AS66" s="194">
        <f t="shared" si="4"/>
        <v>2.5000000000000022E-2</v>
      </c>
      <c r="AT66" s="194">
        <f t="shared" si="4"/>
        <v>2.8999999999999915E-2</v>
      </c>
      <c r="AU66" s="194">
        <f t="shared" si="4"/>
        <v>3.9000000000000035E-2</v>
      </c>
      <c r="AV66" s="194">
        <f t="shared" si="4"/>
        <v>2.0000000000000018E-2</v>
      </c>
      <c r="AW66" s="194">
        <f t="shared" si="4"/>
        <v>2.4000000000000021E-2</v>
      </c>
      <c r="AX66" s="194">
        <f t="shared" si="4"/>
        <v>0.33199999999999996</v>
      </c>
      <c r="AY66" s="194">
        <f t="shared" si="4"/>
        <v>0</v>
      </c>
      <c r="AZ66" s="194">
        <f t="shared" si="4"/>
        <v>0</v>
      </c>
      <c r="BA66" s="195">
        <f t="shared" si="4"/>
        <v>0</v>
      </c>
      <c r="BB66" s="193">
        <f t="shared" si="4"/>
        <v>0</v>
      </c>
      <c r="BC66" s="196">
        <f>SUM(N66:BB66)</f>
        <v>1</v>
      </c>
    </row>
    <row r="67" spans="2:89" s="196" customFormat="1" x14ac:dyDescent="0.2">
      <c r="B67" s="193" t="s">
        <v>110</v>
      </c>
      <c r="C67" s="296"/>
      <c r="D67" s="194">
        <f>+D66</f>
        <v>0</v>
      </c>
      <c r="E67" s="194">
        <f t="shared" ref="E67:Q67" si="5">+D67+E66</f>
        <v>0</v>
      </c>
      <c r="F67" s="194">
        <f t="shared" si="5"/>
        <v>0</v>
      </c>
      <c r="G67" s="194">
        <f t="shared" si="5"/>
        <v>0</v>
      </c>
      <c r="H67" s="194">
        <f t="shared" si="5"/>
        <v>0</v>
      </c>
      <c r="I67" s="194">
        <f t="shared" si="5"/>
        <v>0</v>
      </c>
      <c r="J67" s="194">
        <f t="shared" si="5"/>
        <v>0</v>
      </c>
      <c r="K67" s="194">
        <f t="shared" si="5"/>
        <v>0</v>
      </c>
      <c r="L67" s="194">
        <f t="shared" si="5"/>
        <v>0</v>
      </c>
      <c r="M67" s="194">
        <f t="shared" si="5"/>
        <v>0</v>
      </c>
      <c r="N67" s="194">
        <f t="shared" si="5"/>
        <v>0</v>
      </c>
      <c r="O67" s="194">
        <f t="shared" si="5"/>
        <v>0</v>
      </c>
      <c r="P67" s="194">
        <f t="shared" si="5"/>
        <v>0</v>
      </c>
      <c r="Q67" s="194">
        <f t="shared" si="5"/>
        <v>0</v>
      </c>
      <c r="R67" s="194">
        <v>0.05</v>
      </c>
      <c r="S67" s="194">
        <v>0.05</v>
      </c>
      <c r="T67" s="194">
        <v>0.05</v>
      </c>
      <c r="U67" s="194">
        <v>0.05</v>
      </c>
      <c r="V67" s="194">
        <v>0.05</v>
      </c>
      <c r="W67" s="194">
        <v>0.05</v>
      </c>
      <c r="X67" s="194">
        <v>0.05</v>
      </c>
      <c r="Y67" s="194">
        <v>0.05</v>
      </c>
      <c r="Z67" s="82">
        <v>0.05</v>
      </c>
      <c r="AA67" s="194">
        <v>0.05</v>
      </c>
      <c r="AB67" s="194">
        <v>0.05</v>
      </c>
      <c r="AC67" s="194">
        <v>0.05</v>
      </c>
      <c r="AD67" s="194">
        <v>0.1</v>
      </c>
      <c r="AE67" s="194">
        <v>0.11</v>
      </c>
      <c r="AF67" s="194">
        <v>0.12</v>
      </c>
      <c r="AG67" s="194">
        <v>0.13</v>
      </c>
      <c r="AH67" s="194">
        <v>0.14000000000000001</v>
      </c>
      <c r="AI67" s="194">
        <v>0.15</v>
      </c>
      <c r="AJ67" s="194">
        <v>0.16</v>
      </c>
      <c r="AK67" s="194">
        <v>0.17899999999999999</v>
      </c>
      <c r="AL67" s="194">
        <v>0.20799999999999999</v>
      </c>
      <c r="AM67" s="194">
        <v>0.24199999999999999</v>
      </c>
      <c r="AN67" s="194">
        <v>0.30299999999999999</v>
      </c>
      <c r="AO67" s="194">
        <v>0.36499999999999999</v>
      </c>
      <c r="AP67" s="194">
        <v>0.41299999999999998</v>
      </c>
      <c r="AQ67" s="194">
        <v>0.47399999999999998</v>
      </c>
      <c r="AR67" s="194">
        <v>0.53100000000000003</v>
      </c>
      <c r="AS67" s="194">
        <v>0.55600000000000005</v>
      </c>
      <c r="AT67" s="194">
        <v>0.58499999999999996</v>
      </c>
      <c r="AU67" s="194">
        <v>0.624</v>
      </c>
      <c r="AV67" s="194">
        <v>0.64400000000000002</v>
      </c>
      <c r="AW67" s="194">
        <v>0.66800000000000004</v>
      </c>
      <c r="AX67" s="194">
        <v>1</v>
      </c>
      <c r="AY67" s="194">
        <v>1</v>
      </c>
      <c r="AZ67" s="194">
        <v>1</v>
      </c>
      <c r="BA67" s="195">
        <v>1</v>
      </c>
      <c r="BB67" s="193">
        <v>1</v>
      </c>
    </row>
    <row r="68" spans="2:89" s="211" customFormat="1" x14ac:dyDescent="0.2">
      <c r="B68" s="208"/>
      <c r="C68" s="296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83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10"/>
      <c r="BB68" s="208"/>
    </row>
    <row r="69" spans="2:89" s="197" customFormat="1" x14ac:dyDescent="0.2">
      <c r="B69" s="197" t="s">
        <v>111</v>
      </c>
      <c r="C69" s="198">
        <v>35</v>
      </c>
      <c r="D69" s="199">
        <f t="shared" ref="D69:AI69" si="6">+D65*$C69</f>
        <v>0</v>
      </c>
      <c r="E69" s="199">
        <f t="shared" si="6"/>
        <v>0</v>
      </c>
      <c r="F69" s="199">
        <f t="shared" si="6"/>
        <v>0</v>
      </c>
      <c r="G69" s="199">
        <f t="shared" si="6"/>
        <v>0</v>
      </c>
      <c r="H69" s="199">
        <f t="shared" si="6"/>
        <v>0</v>
      </c>
      <c r="I69" s="199">
        <f t="shared" si="6"/>
        <v>0</v>
      </c>
      <c r="J69" s="199">
        <f t="shared" si="6"/>
        <v>0</v>
      </c>
      <c r="K69" s="199">
        <f t="shared" si="6"/>
        <v>0</v>
      </c>
      <c r="L69" s="199">
        <f t="shared" si="6"/>
        <v>0</v>
      </c>
      <c r="M69" s="199">
        <f t="shared" si="6"/>
        <v>0</v>
      </c>
      <c r="N69" s="199">
        <f t="shared" si="6"/>
        <v>0</v>
      </c>
      <c r="O69" s="199">
        <f t="shared" si="6"/>
        <v>0</v>
      </c>
      <c r="P69" s="199">
        <f t="shared" si="6"/>
        <v>0</v>
      </c>
      <c r="Q69" s="199">
        <f t="shared" si="6"/>
        <v>0</v>
      </c>
      <c r="R69" s="199">
        <f t="shared" si="6"/>
        <v>0</v>
      </c>
      <c r="S69" s="199">
        <f t="shared" si="6"/>
        <v>0</v>
      </c>
      <c r="T69" s="199">
        <f t="shared" si="6"/>
        <v>0</v>
      </c>
      <c r="U69" s="199">
        <f t="shared" si="6"/>
        <v>0</v>
      </c>
      <c r="V69" s="199">
        <f t="shared" si="6"/>
        <v>0</v>
      </c>
      <c r="W69" s="199">
        <f t="shared" si="6"/>
        <v>0</v>
      </c>
      <c r="X69" s="199">
        <f t="shared" si="6"/>
        <v>0</v>
      </c>
      <c r="Y69" s="199">
        <f t="shared" si="6"/>
        <v>0</v>
      </c>
      <c r="Z69" s="90">
        <f t="shared" si="6"/>
        <v>0</v>
      </c>
      <c r="AA69" s="199">
        <f t="shared" si="6"/>
        <v>0</v>
      </c>
      <c r="AB69" s="199">
        <f t="shared" si="6"/>
        <v>0</v>
      </c>
      <c r="AC69" s="199">
        <f t="shared" si="6"/>
        <v>1.75</v>
      </c>
      <c r="AD69" s="199">
        <f t="shared" si="6"/>
        <v>3.5</v>
      </c>
      <c r="AE69" s="199">
        <f t="shared" si="6"/>
        <v>3.85</v>
      </c>
      <c r="AF69" s="199">
        <f t="shared" si="6"/>
        <v>4.2</v>
      </c>
      <c r="AG69" s="199">
        <f t="shared" si="6"/>
        <v>4.55</v>
      </c>
      <c r="AH69" s="199">
        <f t="shared" si="6"/>
        <v>4.9000000000000004</v>
      </c>
      <c r="AI69" s="199">
        <f t="shared" si="6"/>
        <v>5.2500000000000009</v>
      </c>
      <c r="AJ69" s="199">
        <f t="shared" ref="AJ69:BB69" si="7">+AJ65*$C69</f>
        <v>5.6000000000000014</v>
      </c>
      <c r="AK69" s="199">
        <f t="shared" si="7"/>
        <v>7.0000000000000018</v>
      </c>
      <c r="AL69" s="199">
        <f t="shared" si="7"/>
        <v>8.7500000000000018</v>
      </c>
      <c r="AM69" s="199">
        <f t="shared" si="7"/>
        <v>10.500000000000002</v>
      </c>
      <c r="AN69" s="199">
        <f t="shared" si="7"/>
        <v>12.250000000000002</v>
      </c>
      <c r="AO69" s="199">
        <f t="shared" si="7"/>
        <v>14</v>
      </c>
      <c r="AP69" s="199">
        <f t="shared" si="7"/>
        <v>15.75</v>
      </c>
      <c r="AQ69" s="199">
        <f t="shared" si="7"/>
        <v>17.5</v>
      </c>
      <c r="AR69" s="199">
        <f t="shared" si="7"/>
        <v>19.25</v>
      </c>
      <c r="AS69" s="199">
        <f t="shared" si="7"/>
        <v>21.000000000000004</v>
      </c>
      <c r="AT69" s="199">
        <f t="shared" si="7"/>
        <v>22.750000000000004</v>
      </c>
      <c r="AU69" s="199">
        <f t="shared" si="7"/>
        <v>24.500000000000007</v>
      </c>
      <c r="AV69" s="199">
        <f t="shared" si="7"/>
        <v>28.000000000000007</v>
      </c>
      <c r="AW69" s="199">
        <f t="shared" si="7"/>
        <v>33.250000000000007</v>
      </c>
      <c r="AX69" s="199">
        <f t="shared" si="7"/>
        <v>35.000000000000007</v>
      </c>
      <c r="AY69" s="199">
        <f t="shared" si="7"/>
        <v>35.000000000000007</v>
      </c>
      <c r="AZ69" s="199">
        <f t="shared" si="7"/>
        <v>35.000000000000007</v>
      </c>
      <c r="BA69" s="200">
        <f t="shared" si="7"/>
        <v>35.000000000000007</v>
      </c>
      <c r="BB69" s="201">
        <f t="shared" si="7"/>
        <v>35.000000000000007</v>
      </c>
      <c r="BC69" s="201"/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201"/>
      <c r="BT69" s="201"/>
      <c r="BU69" s="201"/>
      <c r="BV69" s="201"/>
      <c r="BW69" s="201"/>
      <c r="BX69" s="201"/>
      <c r="BY69" s="201"/>
      <c r="BZ69" s="201"/>
      <c r="CA69" s="201"/>
      <c r="CB69" s="201"/>
      <c r="CC69" s="201"/>
      <c r="CD69" s="201"/>
      <c r="CE69" s="201"/>
      <c r="CF69" s="201"/>
      <c r="CG69" s="201"/>
      <c r="CH69" s="201"/>
      <c r="CI69" s="201"/>
      <c r="CJ69" s="201"/>
      <c r="CK69" s="201"/>
    </row>
    <row r="70" spans="2:89" s="202" customFormat="1" ht="13.5" thickBot="1" x14ac:dyDescent="0.25">
      <c r="B70" s="202" t="s">
        <v>112</v>
      </c>
      <c r="C70" s="203" t="str">
        <f>+'NTP or Sold'!C4</f>
        <v>NTP</v>
      </c>
      <c r="D70" s="204">
        <f t="shared" ref="D70:AI70" si="8">+D67*$C69</f>
        <v>0</v>
      </c>
      <c r="E70" s="204">
        <f t="shared" si="8"/>
        <v>0</v>
      </c>
      <c r="F70" s="204">
        <f t="shared" si="8"/>
        <v>0</v>
      </c>
      <c r="G70" s="204">
        <f t="shared" si="8"/>
        <v>0</v>
      </c>
      <c r="H70" s="204">
        <f t="shared" si="8"/>
        <v>0</v>
      </c>
      <c r="I70" s="204">
        <f t="shared" si="8"/>
        <v>0</v>
      </c>
      <c r="J70" s="204">
        <f t="shared" si="8"/>
        <v>0</v>
      </c>
      <c r="K70" s="204">
        <f t="shared" si="8"/>
        <v>0</v>
      </c>
      <c r="L70" s="204">
        <f t="shared" si="8"/>
        <v>0</v>
      </c>
      <c r="M70" s="204">
        <f t="shared" si="8"/>
        <v>0</v>
      </c>
      <c r="N70" s="204">
        <f t="shared" si="8"/>
        <v>0</v>
      </c>
      <c r="O70" s="204">
        <f t="shared" si="8"/>
        <v>0</v>
      </c>
      <c r="P70" s="204">
        <f t="shared" si="8"/>
        <v>0</v>
      </c>
      <c r="Q70" s="204">
        <f t="shared" si="8"/>
        <v>0</v>
      </c>
      <c r="R70" s="204">
        <f t="shared" si="8"/>
        <v>1.75</v>
      </c>
      <c r="S70" s="204">
        <f t="shared" si="8"/>
        <v>1.75</v>
      </c>
      <c r="T70" s="204">
        <f t="shared" si="8"/>
        <v>1.75</v>
      </c>
      <c r="U70" s="204">
        <f t="shared" si="8"/>
        <v>1.75</v>
      </c>
      <c r="V70" s="204">
        <f t="shared" si="8"/>
        <v>1.75</v>
      </c>
      <c r="W70" s="204">
        <f t="shared" si="8"/>
        <v>1.75</v>
      </c>
      <c r="X70" s="204">
        <f t="shared" si="8"/>
        <v>1.75</v>
      </c>
      <c r="Y70" s="204">
        <f t="shared" si="8"/>
        <v>1.75</v>
      </c>
      <c r="Z70" s="136">
        <f t="shared" si="8"/>
        <v>1.75</v>
      </c>
      <c r="AA70" s="204">
        <f t="shared" si="8"/>
        <v>1.75</v>
      </c>
      <c r="AB70" s="204">
        <f t="shared" si="8"/>
        <v>1.75</v>
      </c>
      <c r="AC70" s="204">
        <f t="shared" si="8"/>
        <v>1.75</v>
      </c>
      <c r="AD70" s="204">
        <f t="shared" si="8"/>
        <v>3.5</v>
      </c>
      <c r="AE70" s="204">
        <f t="shared" si="8"/>
        <v>3.85</v>
      </c>
      <c r="AF70" s="204">
        <f t="shared" si="8"/>
        <v>4.2</v>
      </c>
      <c r="AG70" s="204">
        <f t="shared" si="8"/>
        <v>4.55</v>
      </c>
      <c r="AH70" s="204">
        <f t="shared" si="8"/>
        <v>4.9000000000000004</v>
      </c>
      <c r="AI70" s="204">
        <f t="shared" si="8"/>
        <v>5.25</v>
      </c>
      <c r="AJ70" s="204">
        <f t="shared" ref="AJ70:BB70" si="9">+AJ67*$C69</f>
        <v>5.6000000000000005</v>
      </c>
      <c r="AK70" s="204">
        <f t="shared" si="9"/>
        <v>6.2649999999999997</v>
      </c>
      <c r="AL70" s="204">
        <f t="shared" si="9"/>
        <v>7.2799999999999994</v>
      </c>
      <c r="AM70" s="204">
        <f t="shared" si="9"/>
        <v>8.4699999999999989</v>
      </c>
      <c r="AN70" s="204">
        <f t="shared" si="9"/>
        <v>10.605</v>
      </c>
      <c r="AO70" s="204">
        <f t="shared" si="9"/>
        <v>12.775</v>
      </c>
      <c r="AP70" s="204">
        <f t="shared" si="9"/>
        <v>14.455</v>
      </c>
      <c r="AQ70" s="204">
        <f t="shared" si="9"/>
        <v>16.59</v>
      </c>
      <c r="AR70" s="204">
        <f t="shared" si="9"/>
        <v>18.585000000000001</v>
      </c>
      <c r="AS70" s="204">
        <f t="shared" si="9"/>
        <v>19.46</v>
      </c>
      <c r="AT70" s="204">
        <f t="shared" si="9"/>
        <v>20.474999999999998</v>
      </c>
      <c r="AU70" s="204">
        <f t="shared" si="9"/>
        <v>21.84</v>
      </c>
      <c r="AV70" s="204">
        <f t="shared" si="9"/>
        <v>22.54</v>
      </c>
      <c r="AW70" s="204">
        <f t="shared" si="9"/>
        <v>23.380000000000003</v>
      </c>
      <c r="AX70" s="204">
        <f t="shared" si="9"/>
        <v>35</v>
      </c>
      <c r="AY70" s="204">
        <f t="shared" si="9"/>
        <v>35</v>
      </c>
      <c r="AZ70" s="204">
        <f t="shared" si="9"/>
        <v>35</v>
      </c>
      <c r="BA70" s="205">
        <f t="shared" si="9"/>
        <v>35</v>
      </c>
      <c r="BB70" s="206">
        <f t="shared" si="9"/>
        <v>35</v>
      </c>
      <c r="BC70" s="206"/>
      <c r="BF70" s="206"/>
      <c r="BG70" s="206"/>
      <c r="BH70" s="206"/>
      <c r="BI70" s="206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6"/>
      <c r="BV70" s="206"/>
      <c r="BW70" s="206"/>
      <c r="BX70" s="206"/>
      <c r="BY70" s="206"/>
      <c r="BZ70" s="206"/>
      <c r="CA70" s="206"/>
      <c r="CB70" s="206"/>
      <c r="CC70" s="206"/>
      <c r="CD70" s="206"/>
      <c r="CE70" s="206"/>
      <c r="CF70" s="206"/>
      <c r="CG70" s="206"/>
      <c r="CH70" s="206"/>
      <c r="CI70" s="206"/>
      <c r="CJ70" s="206"/>
      <c r="CK70" s="206"/>
    </row>
    <row r="71" spans="2:89" s="192" customFormat="1" ht="15" customHeight="1" thickTop="1" x14ac:dyDescent="0.2">
      <c r="B71" s="189" t="str">
        <f>+'NTP or Sold'!H5</f>
        <v>LM6000</v>
      </c>
      <c r="C71" s="291" t="str">
        <f>+'NTP or Sold'!T5</f>
        <v>Sandhill Power / Austin (ENA)</v>
      </c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84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1"/>
    </row>
    <row r="72" spans="2:89" s="196" customFormat="1" x14ac:dyDescent="0.2">
      <c r="B72" s="193" t="s">
        <v>107</v>
      </c>
      <c r="C72" s="292"/>
      <c r="D72" s="194">
        <v>0</v>
      </c>
      <c r="E72" s="194">
        <v>0</v>
      </c>
      <c r="F72" s="194">
        <v>0</v>
      </c>
      <c r="G72" s="194">
        <v>0</v>
      </c>
      <c r="H72" s="194">
        <v>0</v>
      </c>
      <c r="I72" s="194">
        <v>0</v>
      </c>
      <c r="J72" s="194">
        <v>0</v>
      </c>
      <c r="K72" s="194">
        <v>0</v>
      </c>
      <c r="L72" s="194">
        <v>0</v>
      </c>
      <c r="M72" s="194">
        <v>0</v>
      </c>
      <c r="N72" s="194">
        <f>16.7/336</f>
        <v>4.9702380952380949E-2</v>
      </c>
      <c r="O72" s="194">
        <v>0</v>
      </c>
      <c r="P72" s="194">
        <v>0</v>
      </c>
      <c r="Q72" s="194">
        <v>0</v>
      </c>
      <c r="R72" s="194">
        <v>0</v>
      </c>
      <c r="S72" s="194">
        <v>0</v>
      </c>
      <c r="T72" s="194">
        <v>0</v>
      </c>
      <c r="U72" s="194">
        <v>0</v>
      </c>
      <c r="V72" s="194">
        <v>0</v>
      </c>
      <c r="W72" s="194">
        <v>0</v>
      </c>
      <c r="X72" s="194">
        <f t="shared" ref="X72:AO72" si="10">+(0.95-0.0497)/18</f>
        <v>5.0016666666666668E-2</v>
      </c>
      <c r="Y72" s="194">
        <f t="shared" si="10"/>
        <v>5.0016666666666668E-2</v>
      </c>
      <c r="Z72" s="82">
        <f t="shared" si="10"/>
        <v>5.0016666666666668E-2</v>
      </c>
      <c r="AA72" s="194">
        <f t="shared" si="10"/>
        <v>5.0016666666666668E-2</v>
      </c>
      <c r="AB72" s="194">
        <f t="shared" si="10"/>
        <v>5.0016666666666668E-2</v>
      </c>
      <c r="AC72" s="194">
        <f t="shared" si="10"/>
        <v>5.0016666666666668E-2</v>
      </c>
      <c r="AD72" s="194">
        <f t="shared" si="10"/>
        <v>5.0016666666666668E-2</v>
      </c>
      <c r="AE72" s="194">
        <f t="shared" si="10"/>
        <v>5.0016666666666668E-2</v>
      </c>
      <c r="AF72" s="194">
        <f t="shared" si="10"/>
        <v>5.0016666666666668E-2</v>
      </c>
      <c r="AG72" s="194">
        <f t="shared" si="10"/>
        <v>5.0016666666666668E-2</v>
      </c>
      <c r="AH72" s="194">
        <f t="shared" si="10"/>
        <v>5.0016666666666668E-2</v>
      </c>
      <c r="AI72" s="194">
        <f t="shared" si="10"/>
        <v>5.0016666666666668E-2</v>
      </c>
      <c r="AJ72" s="194">
        <f t="shared" si="10"/>
        <v>5.0016666666666668E-2</v>
      </c>
      <c r="AK72" s="194">
        <f t="shared" si="10"/>
        <v>5.0016666666666668E-2</v>
      </c>
      <c r="AL72" s="194">
        <f t="shared" si="10"/>
        <v>5.0016666666666668E-2</v>
      </c>
      <c r="AM72" s="194">
        <f t="shared" si="10"/>
        <v>5.0016666666666668E-2</v>
      </c>
      <c r="AN72" s="194">
        <f t="shared" si="10"/>
        <v>5.0016666666666668E-2</v>
      </c>
      <c r="AO72" s="194">
        <f t="shared" si="10"/>
        <v>5.0016666666666668E-2</v>
      </c>
      <c r="AP72" s="194">
        <v>0</v>
      </c>
      <c r="AQ72" s="194">
        <v>0</v>
      </c>
      <c r="AR72" s="194">
        <v>0</v>
      </c>
      <c r="AS72" s="194">
        <v>0</v>
      </c>
      <c r="AT72" s="194">
        <v>0.05</v>
      </c>
      <c r="AU72" s="194">
        <v>0</v>
      </c>
      <c r="AV72" s="194">
        <v>0</v>
      </c>
      <c r="AW72" s="194">
        <v>0</v>
      </c>
      <c r="AX72" s="194">
        <v>0</v>
      </c>
      <c r="AY72" s="194">
        <v>0</v>
      </c>
      <c r="AZ72" s="194">
        <v>0</v>
      </c>
      <c r="BA72" s="195">
        <v>0</v>
      </c>
      <c r="BB72" s="193">
        <v>0</v>
      </c>
      <c r="BC72" s="196">
        <f>SUM(N72:BB72)</f>
        <v>1.0000023809523813</v>
      </c>
    </row>
    <row r="73" spans="2:89" s="196" customFormat="1" x14ac:dyDescent="0.2">
      <c r="B73" s="193" t="s">
        <v>108</v>
      </c>
      <c r="C73" s="292"/>
      <c r="D73" s="194">
        <f>+D72</f>
        <v>0</v>
      </c>
      <c r="E73" s="194">
        <f t="shared" ref="E73:AJ73" si="11">+D73+E72</f>
        <v>0</v>
      </c>
      <c r="F73" s="194">
        <f t="shared" si="11"/>
        <v>0</v>
      </c>
      <c r="G73" s="194">
        <f t="shared" si="11"/>
        <v>0</v>
      </c>
      <c r="H73" s="194">
        <f t="shared" si="11"/>
        <v>0</v>
      </c>
      <c r="I73" s="194">
        <f t="shared" si="11"/>
        <v>0</v>
      </c>
      <c r="J73" s="194">
        <f t="shared" si="11"/>
        <v>0</v>
      </c>
      <c r="K73" s="194">
        <f t="shared" si="11"/>
        <v>0</v>
      </c>
      <c r="L73" s="194">
        <f t="shared" si="11"/>
        <v>0</v>
      </c>
      <c r="M73" s="194">
        <f t="shared" si="11"/>
        <v>0</v>
      </c>
      <c r="N73" s="194">
        <f t="shared" si="11"/>
        <v>4.9702380952380949E-2</v>
      </c>
      <c r="O73" s="194">
        <f t="shared" si="11"/>
        <v>4.9702380952380949E-2</v>
      </c>
      <c r="P73" s="194">
        <f t="shared" si="11"/>
        <v>4.9702380952380949E-2</v>
      </c>
      <c r="Q73" s="194">
        <f t="shared" si="11"/>
        <v>4.9702380952380949E-2</v>
      </c>
      <c r="R73" s="194">
        <f t="shared" si="11"/>
        <v>4.9702380952380949E-2</v>
      </c>
      <c r="S73" s="194">
        <f t="shared" si="11"/>
        <v>4.9702380952380949E-2</v>
      </c>
      <c r="T73" s="194">
        <f t="shared" si="11"/>
        <v>4.9702380952380949E-2</v>
      </c>
      <c r="U73" s="194">
        <f t="shared" si="11"/>
        <v>4.9702380952380949E-2</v>
      </c>
      <c r="V73" s="194">
        <f t="shared" si="11"/>
        <v>4.9702380952380949E-2</v>
      </c>
      <c r="W73" s="194">
        <f t="shared" si="11"/>
        <v>4.9702380952380949E-2</v>
      </c>
      <c r="X73" s="194">
        <f t="shared" si="11"/>
        <v>9.9719047619047624E-2</v>
      </c>
      <c r="Y73" s="194">
        <f t="shared" si="11"/>
        <v>0.14973571428571431</v>
      </c>
      <c r="Z73" s="82">
        <f t="shared" si="11"/>
        <v>0.19975238095238096</v>
      </c>
      <c r="AA73" s="194">
        <f t="shared" si="11"/>
        <v>0.24976904761904761</v>
      </c>
      <c r="AB73" s="194">
        <f t="shared" si="11"/>
        <v>0.29978571428571427</v>
      </c>
      <c r="AC73" s="194">
        <f t="shared" si="11"/>
        <v>0.34980238095238092</v>
      </c>
      <c r="AD73" s="194">
        <f t="shared" si="11"/>
        <v>0.39981904761904757</v>
      </c>
      <c r="AE73" s="194">
        <f t="shared" si="11"/>
        <v>0.44983571428571423</v>
      </c>
      <c r="AF73" s="194">
        <f t="shared" si="11"/>
        <v>0.49985238095238088</v>
      </c>
      <c r="AG73" s="194">
        <f t="shared" si="11"/>
        <v>0.54986904761904754</v>
      </c>
      <c r="AH73" s="194">
        <f t="shared" si="11"/>
        <v>0.59988571428571424</v>
      </c>
      <c r="AI73" s="194">
        <f t="shared" si="11"/>
        <v>0.64990238095238095</v>
      </c>
      <c r="AJ73" s="194">
        <f t="shared" si="11"/>
        <v>0.69991904761904766</v>
      </c>
      <c r="AK73" s="194">
        <f t="shared" ref="AK73:BB73" si="12">+AJ73+AK72</f>
        <v>0.74993571428571437</v>
      </c>
      <c r="AL73" s="194">
        <f t="shared" si="12"/>
        <v>0.79995238095238108</v>
      </c>
      <c r="AM73" s="194">
        <f t="shared" si="12"/>
        <v>0.84996904761904779</v>
      </c>
      <c r="AN73" s="194">
        <f t="shared" si="12"/>
        <v>0.8999857142857145</v>
      </c>
      <c r="AO73" s="194">
        <f t="shared" si="12"/>
        <v>0.95000238095238121</v>
      </c>
      <c r="AP73" s="194">
        <f t="shared" si="12"/>
        <v>0.95000238095238121</v>
      </c>
      <c r="AQ73" s="194">
        <f t="shared" si="12"/>
        <v>0.95000238095238121</v>
      </c>
      <c r="AR73" s="194">
        <f t="shared" si="12"/>
        <v>0.95000238095238121</v>
      </c>
      <c r="AS73" s="194">
        <f t="shared" si="12"/>
        <v>0.95000238095238121</v>
      </c>
      <c r="AT73" s="194">
        <f t="shared" si="12"/>
        <v>1.0000023809523813</v>
      </c>
      <c r="AU73" s="194">
        <f t="shared" si="12"/>
        <v>1.0000023809523813</v>
      </c>
      <c r="AV73" s="194">
        <f t="shared" si="12"/>
        <v>1.0000023809523813</v>
      </c>
      <c r="AW73" s="194">
        <f t="shared" si="12"/>
        <v>1.0000023809523813</v>
      </c>
      <c r="AX73" s="194">
        <f t="shared" si="12"/>
        <v>1.0000023809523813</v>
      </c>
      <c r="AY73" s="194">
        <f t="shared" si="12"/>
        <v>1.0000023809523813</v>
      </c>
      <c r="AZ73" s="194">
        <f t="shared" si="12"/>
        <v>1.0000023809523813</v>
      </c>
      <c r="BA73" s="195">
        <f t="shared" si="12"/>
        <v>1.0000023809523813</v>
      </c>
      <c r="BB73" s="193">
        <f t="shared" si="12"/>
        <v>1.0000023809523813</v>
      </c>
    </row>
    <row r="74" spans="2:89" s="196" customFormat="1" x14ac:dyDescent="0.2">
      <c r="B74" s="193" t="s">
        <v>109</v>
      </c>
      <c r="C74" s="292"/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v>0.05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v>0</v>
      </c>
      <c r="U74" s="194">
        <v>0</v>
      </c>
      <c r="V74" s="194">
        <v>0</v>
      </c>
      <c r="W74" s="194">
        <v>0</v>
      </c>
      <c r="X74" s="194">
        <f t="shared" ref="X74:AO74" si="13">+(0.34-0.05)/18</f>
        <v>1.6111111111111114E-2</v>
      </c>
      <c r="Y74" s="194">
        <f t="shared" si="13"/>
        <v>1.6111111111111114E-2</v>
      </c>
      <c r="Z74" s="82">
        <f t="shared" si="13"/>
        <v>1.6111111111111114E-2</v>
      </c>
      <c r="AA74" s="194">
        <f t="shared" si="13"/>
        <v>1.6111111111111114E-2</v>
      </c>
      <c r="AB74" s="194">
        <f t="shared" si="13"/>
        <v>1.6111111111111114E-2</v>
      </c>
      <c r="AC74" s="194">
        <f t="shared" si="13"/>
        <v>1.6111111111111114E-2</v>
      </c>
      <c r="AD74" s="194">
        <f t="shared" si="13"/>
        <v>1.6111111111111114E-2</v>
      </c>
      <c r="AE74" s="194">
        <f t="shared" si="13"/>
        <v>1.6111111111111114E-2</v>
      </c>
      <c r="AF74" s="194">
        <f t="shared" si="13"/>
        <v>1.6111111111111114E-2</v>
      </c>
      <c r="AG74" s="194">
        <f t="shared" si="13"/>
        <v>1.6111111111111114E-2</v>
      </c>
      <c r="AH74" s="194">
        <f t="shared" si="13"/>
        <v>1.6111111111111114E-2</v>
      </c>
      <c r="AI74" s="194">
        <f t="shared" si="13"/>
        <v>1.6111111111111114E-2</v>
      </c>
      <c r="AJ74" s="194">
        <f t="shared" si="13"/>
        <v>1.6111111111111114E-2</v>
      </c>
      <c r="AK74" s="194">
        <f t="shared" si="13"/>
        <v>1.6111111111111114E-2</v>
      </c>
      <c r="AL74" s="194">
        <f t="shared" si="13"/>
        <v>1.6111111111111114E-2</v>
      </c>
      <c r="AM74" s="194">
        <f t="shared" si="13"/>
        <v>1.6111111111111114E-2</v>
      </c>
      <c r="AN74" s="194">
        <f t="shared" si="13"/>
        <v>1.6111111111111114E-2</v>
      </c>
      <c r="AO74" s="194">
        <f t="shared" si="13"/>
        <v>1.6111111111111114E-2</v>
      </c>
      <c r="AP74" s="194">
        <v>0.66</v>
      </c>
      <c r="AQ74" s="194">
        <v>0</v>
      </c>
      <c r="AR74" s="194">
        <v>0</v>
      </c>
      <c r="AS74" s="194">
        <v>0</v>
      </c>
      <c r="AT74" s="194">
        <v>0</v>
      </c>
      <c r="AU74" s="194">
        <v>0</v>
      </c>
      <c r="AV74" s="194">
        <v>0</v>
      </c>
      <c r="AW74" s="194">
        <v>0</v>
      </c>
      <c r="AX74" s="194">
        <v>0</v>
      </c>
      <c r="AY74" s="194">
        <v>0</v>
      </c>
      <c r="AZ74" s="194">
        <v>0</v>
      </c>
      <c r="BA74" s="195">
        <v>0</v>
      </c>
      <c r="BB74" s="193">
        <v>0</v>
      </c>
      <c r="BC74" s="196">
        <f>SUM(N74:BB74)</f>
        <v>1</v>
      </c>
    </row>
    <row r="75" spans="2:89" s="196" customFormat="1" x14ac:dyDescent="0.2">
      <c r="B75" s="193" t="s">
        <v>110</v>
      </c>
      <c r="C75" s="292"/>
      <c r="D75" s="194">
        <f>+D74</f>
        <v>0</v>
      </c>
      <c r="E75" s="194">
        <f t="shared" ref="E75:AJ75" si="14">+D75+E74</f>
        <v>0</v>
      </c>
      <c r="F75" s="194">
        <f t="shared" si="14"/>
        <v>0</v>
      </c>
      <c r="G75" s="194">
        <f t="shared" si="14"/>
        <v>0</v>
      </c>
      <c r="H75" s="194">
        <f t="shared" si="14"/>
        <v>0</v>
      </c>
      <c r="I75" s="194">
        <f t="shared" si="14"/>
        <v>0</v>
      </c>
      <c r="J75" s="194">
        <f t="shared" si="14"/>
        <v>0</v>
      </c>
      <c r="K75" s="194">
        <f t="shared" si="14"/>
        <v>0</v>
      </c>
      <c r="L75" s="194">
        <f t="shared" si="14"/>
        <v>0</v>
      </c>
      <c r="M75" s="194">
        <f t="shared" si="14"/>
        <v>0</v>
      </c>
      <c r="N75" s="194">
        <f t="shared" si="14"/>
        <v>0.05</v>
      </c>
      <c r="O75" s="194">
        <f t="shared" si="14"/>
        <v>0.05</v>
      </c>
      <c r="P75" s="194">
        <f t="shared" si="14"/>
        <v>0.05</v>
      </c>
      <c r="Q75" s="194">
        <f t="shared" si="14"/>
        <v>0.05</v>
      </c>
      <c r="R75" s="194">
        <f t="shared" si="14"/>
        <v>0.05</v>
      </c>
      <c r="S75" s="194">
        <f t="shared" si="14"/>
        <v>0.05</v>
      </c>
      <c r="T75" s="194">
        <f t="shared" si="14"/>
        <v>0.05</v>
      </c>
      <c r="U75" s="194">
        <f t="shared" si="14"/>
        <v>0.05</v>
      </c>
      <c r="V75" s="194">
        <f t="shared" si="14"/>
        <v>0.05</v>
      </c>
      <c r="W75" s="194">
        <f t="shared" si="14"/>
        <v>0.05</v>
      </c>
      <c r="X75" s="194">
        <f t="shared" si="14"/>
        <v>6.611111111111112E-2</v>
      </c>
      <c r="Y75" s="194">
        <f t="shared" si="14"/>
        <v>8.2222222222222238E-2</v>
      </c>
      <c r="Z75" s="82">
        <f t="shared" si="14"/>
        <v>9.8333333333333356E-2</v>
      </c>
      <c r="AA75" s="194">
        <f t="shared" si="14"/>
        <v>0.11444444444444447</v>
      </c>
      <c r="AB75" s="194">
        <f t="shared" si="14"/>
        <v>0.13055555555555559</v>
      </c>
      <c r="AC75" s="194">
        <f t="shared" si="14"/>
        <v>0.1466666666666667</v>
      </c>
      <c r="AD75" s="194">
        <f t="shared" si="14"/>
        <v>0.1627777777777778</v>
      </c>
      <c r="AE75" s="194">
        <f t="shared" si="14"/>
        <v>0.1788888888888889</v>
      </c>
      <c r="AF75" s="194">
        <f t="shared" si="14"/>
        <v>0.19500000000000001</v>
      </c>
      <c r="AG75" s="194">
        <f t="shared" si="14"/>
        <v>0.21111111111111111</v>
      </c>
      <c r="AH75" s="194">
        <f t="shared" si="14"/>
        <v>0.22722222222222221</v>
      </c>
      <c r="AI75" s="194">
        <f t="shared" si="14"/>
        <v>0.24333333333333332</v>
      </c>
      <c r="AJ75" s="194">
        <f t="shared" si="14"/>
        <v>0.25944444444444442</v>
      </c>
      <c r="AK75" s="194">
        <f t="shared" ref="AK75:BB75" si="15">+AJ75+AK74</f>
        <v>0.27555555555555555</v>
      </c>
      <c r="AL75" s="194">
        <f t="shared" si="15"/>
        <v>0.29166666666666669</v>
      </c>
      <c r="AM75" s="194">
        <f t="shared" si="15"/>
        <v>0.30777777777777782</v>
      </c>
      <c r="AN75" s="194">
        <f t="shared" si="15"/>
        <v>0.32388888888888895</v>
      </c>
      <c r="AO75" s="194">
        <f t="shared" si="15"/>
        <v>0.34000000000000008</v>
      </c>
      <c r="AP75" s="194">
        <f t="shared" si="15"/>
        <v>1</v>
      </c>
      <c r="AQ75" s="194">
        <f t="shared" si="15"/>
        <v>1</v>
      </c>
      <c r="AR75" s="194">
        <f t="shared" si="15"/>
        <v>1</v>
      </c>
      <c r="AS75" s="194">
        <f t="shared" si="15"/>
        <v>1</v>
      </c>
      <c r="AT75" s="194">
        <f t="shared" si="15"/>
        <v>1</v>
      </c>
      <c r="AU75" s="194">
        <f t="shared" si="15"/>
        <v>1</v>
      </c>
      <c r="AV75" s="194">
        <f t="shared" si="15"/>
        <v>1</v>
      </c>
      <c r="AW75" s="194">
        <f t="shared" si="15"/>
        <v>1</v>
      </c>
      <c r="AX75" s="194">
        <f t="shared" si="15"/>
        <v>1</v>
      </c>
      <c r="AY75" s="194">
        <f t="shared" si="15"/>
        <v>1</v>
      </c>
      <c r="AZ75" s="194">
        <f t="shared" si="15"/>
        <v>1</v>
      </c>
      <c r="BA75" s="195">
        <f t="shared" si="15"/>
        <v>1</v>
      </c>
      <c r="BB75" s="193">
        <f t="shared" si="15"/>
        <v>1</v>
      </c>
    </row>
    <row r="76" spans="2:89" s="211" customFormat="1" x14ac:dyDescent="0.2">
      <c r="B76" s="208"/>
      <c r="C76" s="292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83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10"/>
      <c r="BB76" s="208"/>
    </row>
    <row r="77" spans="2:89" s="197" customFormat="1" x14ac:dyDescent="0.2">
      <c r="B77" s="197" t="s">
        <v>111</v>
      </c>
      <c r="C77" s="198">
        <v>14</v>
      </c>
      <c r="D77" s="199">
        <f t="shared" ref="D77:AI77" si="16">+D73*$C77</f>
        <v>0</v>
      </c>
      <c r="E77" s="199">
        <f t="shared" si="16"/>
        <v>0</v>
      </c>
      <c r="F77" s="199">
        <f t="shared" si="16"/>
        <v>0</v>
      </c>
      <c r="G77" s="199">
        <f t="shared" si="16"/>
        <v>0</v>
      </c>
      <c r="H77" s="199">
        <f t="shared" si="16"/>
        <v>0</v>
      </c>
      <c r="I77" s="199">
        <f t="shared" si="16"/>
        <v>0</v>
      </c>
      <c r="J77" s="199">
        <f t="shared" si="16"/>
        <v>0</v>
      </c>
      <c r="K77" s="199">
        <f t="shared" si="16"/>
        <v>0</v>
      </c>
      <c r="L77" s="199">
        <f t="shared" si="16"/>
        <v>0</v>
      </c>
      <c r="M77" s="199">
        <f t="shared" si="16"/>
        <v>0</v>
      </c>
      <c r="N77" s="199">
        <f t="shared" si="16"/>
        <v>0.6958333333333333</v>
      </c>
      <c r="O77" s="199">
        <f t="shared" si="16"/>
        <v>0.6958333333333333</v>
      </c>
      <c r="P77" s="199">
        <f t="shared" si="16"/>
        <v>0.6958333333333333</v>
      </c>
      <c r="Q77" s="199">
        <f t="shared" si="16"/>
        <v>0.6958333333333333</v>
      </c>
      <c r="R77" s="199">
        <f t="shared" si="16"/>
        <v>0.6958333333333333</v>
      </c>
      <c r="S77" s="199">
        <f t="shared" si="16"/>
        <v>0.6958333333333333</v>
      </c>
      <c r="T77" s="199">
        <f t="shared" si="16"/>
        <v>0.6958333333333333</v>
      </c>
      <c r="U77" s="199">
        <f t="shared" si="16"/>
        <v>0.6958333333333333</v>
      </c>
      <c r="V77" s="199">
        <f t="shared" si="16"/>
        <v>0.6958333333333333</v>
      </c>
      <c r="W77" s="199">
        <f t="shared" si="16"/>
        <v>0.6958333333333333</v>
      </c>
      <c r="X77" s="199">
        <f t="shared" si="16"/>
        <v>1.3960666666666668</v>
      </c>
      <c r="Y77" s="199">
        <f t="shared" si="16"/>
        <v>2.0963000000000003</v>
      </c>
      <c r="Z77" s="90">
        <f t="shared" si="16"/>
        <v>2.7965333333333335</v>
      </c>
      <c r="AA77" s="199">
        <f t="shared" si="16"/>
        <v>3.4967666666666668</v>
      </c>
      <c r="AB77" s="199">
        <f t="shared" si="16"/>
        <v>4.1970000000000001</v>
      </c>
      <c r="AC77" s="199">
        <f t="shared" si="16"/>
        <v>4.8972333333333324</v>
      </c>
      <c r="AD77" s="199">
        <f t="shared" si="16"/>
        <v>5.5974666666666657</v>
      </c>
      <c r="AE77" s="199">
        <f t="shared" si="16"/>
        <v>6.297699999999999</v>
      </c>
      <c r="AF77" s="199">
        <f t="shared" si="16"/>
        <v>6.9979333333333322</v>
      </c>
      <c r="AG77" s="199">
        <f t="shared" si="16"/>
        <v>7.6981666666666655</v>
      </c>
      <c r="AH77" s="199">
        <f t="shared" si="16"/>
        <v>8.3983999999999988</v>
      </c>
      <c r="AI77" s="199">
        <f t="shared" si="16"/>
        <v>9.0986333333333338</v>
      </c>
      <c r="AJ77" s="199">
        <f t="shared" ref="AJ77:BB77" si="17">+AJ73*$C77</f>
        <v>9.7988666666666671</v>
      </c>
      <c r="AK77" s="199">
        <f t="shared" si="17"/>
        <v>10.499100000000002</v>
      </c>
      <c r="AL77" s="199">
        <f t="shared" si="17"/>
        <v>11.199333333333335</v>
      </c>
      <c r="AM77" s="199">
        <f t="shared" si="17"/>
        <v>11.899566666666669</v>
      </c>
      <c r="AN77" s="199">
        <f t="shared" si="17"/>
        <v>12.599800000000004</v>
      </c>
      <c r="AO77" s="199">
        <f t="shared" si="17"/>
        <v>13.300033333333337</v>
      </c>
      <c r="AP77" s="199">
        <f t="shared" si="17"/>
        <v>13.300033333333337</v>
      </c>
      <c r="AQ77" s="199">
        <f t="shared" si="17"/>
        <v>13.300033333333337</v>
      </c>
      <c r="AR77" s="199">
        <f t="shared" si="17"/>
        <v>13.300033333333337</v>
      </c>
      <c r="AS77" s="199">
        <f t="shared" si="17"/>
        <v>13.300033333333337</v>
      </c>
      <c r="AT77" s="199">
        <f t="shared" si="17"/>
        <v>14.000033333333338</v>
      </c>
      <c r="AU77" s="199">
        <f t="shared" si="17"/>
        <v>14.000033333333338</v>
      </c>
      <c r="AV77" s="199">
        <f t="shared" si="17"/>
        <v>14.000033333333338</v>
      </c>
      <c r="AW77" s="199">
        <f t="shared" si="17"/>
        <v>14.000033333333338</v>
      </c>
      <c r="AX77" s="199">
        <f t="shared" si="17"/>
        <v>14.000033333333338</v>
      </c>
      <c r="AY77" s="199">
        <f t="shared" si="17"/>
        <v>14.000033333333338</v>
      </c>
      <c r="AZ77" s="199">
        <f t="shared" si="17"/>
        <v>14.000033333333338</v>
      </c>
      <c r="BA77" s="200">
        <f t="shared" si="17"/>
        <v>14.000033333333338</v>
      </c>
      <c r="BB77" s="201">
        <f t="shared" si="17"/>
        <v>14.000033333333338</v>
      </c>
      <c r="BC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1"/>
      <c r="BW77" s="201"/>
      <c r="BX77" s="201"/>
      <c r="BY77" s="201"/>
      <c r="BZ77" s="201"/>
      <c r="CA77" s="201"/>
      <c r="CB77" s="201"/>
      <c r="CC77" s="201"/>
      <c r="CD77" s="201"/>
      <c r="CE77" s="201"/>
      <c r="CF77" s="201"/>
      <c r="CG77" s="201"/>
      <c r="CH77" s="201"/>
      <c r="CI77" s="201"/>
      <c r="CJ77" s="201"/>
      <c r="CK77" s="201"/>
    </row>
    <row r="78" spans="2:89" s="202" customFormat="1" ht="13.5" thickBot="1" x14ac:dyDescent="0.25">
      <c r="B78" s="202" t="s">
        <v>112</v>
      </c>
      <c r="C78" s="203" t="str">
        <f>+'NTP or Sold'!C5</f>
        <v>NTP</v>
      </c>
      <c r="D78" s="204">
        <f t="shared" ref="D78:AI78" si="18">+D75*$C77</f>
        <v>0</v>
      </c>
      <c r="E78" s="204">
        <f t="shared" si="18"/>
        <v>0</v>
      </c>
      <c r="F78" s="204">
        <f t="shared" si="18"/>
        <v>0</v>
      </c>
      <c r="G78" s="204">
        <f t="shared" si="18"/>
        <v>0</v>
      </c>
      <c r="H78" s="204">
        <f t="shared" si="18"/>
        <v>0</v>
      </c>
      <c r="I78" s="204">
        <f t="shared" si="18"/>
        <v>0</v>
      </c>
      <c r="J78" s="204">
        <f t="shared" si="18"/>
        <v>0</v>
      </c>
      <c r="K78" s="204">
        <f t="shared" si="18"/>
        <v>0</v>
      </c>
      <c r="L78" s="204">
        <f t="shared" si="18"/>
        <v>0</v>
      </c>
      <c r="M78" s="204">
        <f t="shared" si="18"/>
        <v>0</v>
      </c>
      <c r="N78" s="204">
        <f t="shared" si="18"/>
        <v>0.70000000000000007</v>
      </c>
      <c r="O78" s="204">
        <f t="shared" si="18"/>
        <v>0.70000000000000007</v>
      </c>
      <c r="P78" s="204">
        <f t="shared" si="18"/>
        <v>0.70000000000000007</v>
      </c>
      <c r="Q78" s="204">
        <f t="shared" si="18"/>
        <v>0.70000000000000007</v>
      </c>
      <c r="R78" s="204">
        <f t="shared" si="18"/>
        <v>0.70000000000000007</v>
      </c>
      <c r="S78" s="204">
        <f t="shared" si="18"/>
        <v>0.70000000000000007</v>
      </c>
      <c r="T78" s="204">
        <f t="shared" si="18"/>
        <v>0.70000000000000007</v>
      </c>
      <c r="U78" s="204">
        <f t="shared" si="18"/>
        <v>0.70000000000000007</v>
      </c>
      <c r="V78" s="204">
        <f t="shared" si="18"/>
        <v>0.70000000000000007</v>
      </c>
      <c r="W78" s="204">
        <f t="shared" si="18"/>
        <v>0.70000000000000007</v>
      </c>
      <c r="X78" s="204">
        <f t="shared" si="18"/>
        <v>0.92555555555555569</v>
      </c>
      <c r="Y78" s="204">
        <f t="shared" si="18"/>
        <v>1.1511111111111114</v>
      </c>
      <c r="Z78" s="136">
        <f t="shared" si="18"/>
        <v>1.3766666666666669</v>
      </c>
      <c r="AA78" s="204">
        <f t="shared" si="18"/>
        <v>1.6022222222222227</v>
      </c>
      <c r="AB78" s="204">
        <f t="shared" si="18"/>
        <v>1.8277777777777784</v>
      </c>
      <c r="AC78" s="204">
        <f t="shared" si="18"/>
        <v>2.0533333333333337</v>
      </c>
      <c r="AD78" s="204">
        <f t="shared" si="18"/>
        <v>2.278888888888889</v>
      </c>
      <c r="AE78" s="204">
        <f t="shared" si="18"/>
        <v>2.5044444444444447</v>
      </c>
      <c r="AF78" s="204">
        <f t="shared" si="18"/>
        <v>2.73</v>
      </c>
      <c r="AG78" s="204">
        <f t="shared" si="18"/>
        <v>2.9555555555555557</v>
      </c>
      <c r="AH78" s="204">
        <f t="shared" si="18"/>
        <v>3.181111111111111</v>
      </c>
      <c r="AI78" s="204">
        <f t="shared" si="18"/>
        <v>3.4066666666666663</v>
      </c>
      <c r="AJ78" s="204">
        <f t="shared" ref="AJ78:BB78" si="19">+AJ75*$C77</f>
        <v>3.632222222222222</v>
      </c>
      <c r="AK78" s="204">
        <f t="shared" si="19"/>
        <v>3.8577777777777778</v>
      </c>
      <c r="AL78" s="204">
        <f t="shared" si="19"/>
        <v>4.0833333333333339</v>
      </c>
      <c r="AM78" s="204">
        <f t="shared" si="19"/>
        <v>4.3088888888888892</v>
      </c>
      <c r="AN78" s="204">
        <f t="shared" si="19"/>
        <v>4.5344444444444454</v>
      </c>
      <c r="AO78" s="204">
        <f t="shared" si="19"/>
        <v>4.7600000000000016</v>
      </c>
      <c r="AP78" s="204">
        <f t="shared" si="19"/>
        <v>14</v>
      </c>
      <c r="AQ78" s="204">
        <f t="shared" si="19"/>
        <v>14</v>
      </c>
      <c r="AR78" s="204">
        <f t="shared" si="19"/>
        <v>14</v>
      </c>
      <c r="AS78" s="204">
        <f t="shared" si="19"/>
        <v>14</v>
      </c>
      <c r="AT78" s="204">
        <f t="shared" si="19"/>
        <v>14</v>
      </c>
      <c r="AU78" s="204">
        <f t="shared" si="19"/>
        <v>14</v>
      </c>
      <c r="AV78" s="204">
        <f t="shared" si="19"/>
        <v>14</v>
      </c>
      <c r="AW78" s="204">
        <f t="shared" si="19"/>
        <v>14</v>
      </c>
      <c r="AX78" s="204">
        <f t="shared" si="19"/>
        <v>14</v>
      </c>
      <c r="AY78" s="204">
        <f t="shared" si="19"/>
        <v>14</v>
      </c>
      <c r="AZ78" s="204">
        <f t="shared" si="19"/>
        <v>14</v>
      </c>
      <c r="BA78" s="205">
        <f t="shared" si="19"/>
        <v>14</v>
      </c>
      <c r="BB78" s="206">
        <f t="shared" si="19"/>
        <v>14</v>
      </c>
      <c r="BC78" s="206"/>
      <c r="BF78" s="206"/>
      <c r="BG78" s="206"/>
      <c r="BH78" s="206"/>
      <c r="BI78" s="206"/>
      <c r="BJ78" s="206"/>
      <c r="BK78" s="206"/>
      <c r="BL78" s="206"/>
      <c r="BM78" s="206"/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6"/>
      <c r="BZ78" s="206"/>
      <c r="CA78" s="206"/>
      <c r="CB78" s="206"/>
      <c r="CC78" s="206"/>
      <c r="CD78" s="206"/>
      <c r="CE78" s="206"/>
      <c r="CF78" s="206"/>
      <c r="CG78" s="206"/>
      <c r="CH78" s="206"/>
      <c r="CI78" s="206"/>
      <c r="CJ78" s="206"/>
      <c r="CK78" s="206"/>
    </row>
    <row r="79" spans="2:89" s="192" customFormat="1" ht="15" customHeight="1" thickTop="1" x14ac:dyDescent="0.2">
      <c r="B79" s="189" t="str">
        <f>+'NTP or Sold'!H6</f>
        <v>LM6000</v>
      </c>
      <c r="C79" s="291" t="str">
        <f>+'NTP or Sold'!T6</f>
        <v>Sandhill Power / Austin (ENA)</v>
      </c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84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1"/>
    </row>
    <row r="80" spans="2:89" s="196" customFormat="1" x14ac:dyDescent="0.2">
      <c r="B80" s="193" t="s">
        <v>107</v>
      </c>
      <c r="C80" s="292"/>
      <c r="D80" s="194">
        <v>0</v>
      </c>
      <c r="E80" s="194">
        <v>0</v>
      </c>
      <c r="F80" s="194">
        <v>0</v>
      </c>
      <c r="G80" s="194">
        <v>0</v>
      </c>
      <c r="H80" s="194">
        <v>0</v>
      </c>
      <c r="I80" s="194">
        <v>0</v>
      </c>
      <c r="J80" s="194">
        <v>0</v>
      </c>
      <c r="K80" s="194">
        <v>0</v>
      </c>
      <c r="L80" s="194">
        <v>0</v>
      </c>
      <c r="M80" s="194">
        <v>0</v>
      </c>
      <c r="N80" s="194">
        <f>16.7/336</f>
        <v>4.9702380952380949E-2</v>
      </c>
      <c r="O80" s="194">
        <v>0</v>
      </c>
      <c r="P80" s="194">
        <v>0</v>
      </c>
      <c r="Q80" s="194">
        <v>0</v>
      </c>
      <c r="R80" s="194">
        <v>0</v>
      </c>
      <c r="S80" s="194">
        <v>0</v>
      </c>
      <c r="T80" s="194">
        <v>0</v>
      </c>
      <c r="U80" s="194">
        <v>0</v>
      </c>
      <c r="V80" s="194">
        <v>0</v>
      </c>
      <c r="W80" s="194">
        <v>0</v>
      </c>
      <c r="X80" s="194">
        <f t="shared" ref="X80:AO80" si="20">+(0.95-0.0497)/18</f>
        <v>5.0016666666666668E-2</v>
      </c>
      <c r="Y80" s="194">
        <f t="shared" si="20"/>
        <v>5.0016666666666668E-2</v>
      </c>
      <c r="Z80" s="82">
        <f t="shared" si="20"/>
        <v>5.0016666666666668E-2</v>
      </c>
      <c r="AA80" s="194">
        <f t="shared" si="20"/>
        <v>5.0016666666666668E-2</v>
      </c>
      <c r="AB80" s="194">
        <f t="shared" si="20"/>
        <v>5.0016666666666668E-2</v>
      </c>
      <c r="AC80" s="194">
        <f t="shared" si="20"/>
        <v>5.0016666666666668E-2</v>
      </c>
      <c r="AD80" s="194">
        <f t="shared" si="20"/>
        <v>5.0016666666666668E-2</v>
      </c>
      <c r="AE80" s="194">
        <f t="shared" si="20"/>
        <v>5.0016666666666668E-2</v>
      </c>
      <c r="AF80" s="194">
        <f t="shared" si="20"/>
        <v>5.0016666666666668E-2</v>
      </c>
      <c r="AG80" s="194">
        <f t="shared" si="20"/>
        <v>5.0016666666666668E-2</v>
      </c>
      <c r="AH80" s="194">
        <f t="shared" si="20"/>
        <v>5.0016666666666668E-2</v>
      </c>
      <c r="AI80" s="194">
        <f t="shared" si="20"/>
        <v>5.0016666666666668E-2</v>
      </c>
      <c r="AJ80" s="194">
        <f t="shared" si="20"/>
        <v>5.0016666666666668E-2</v>
      </c>
      <c r="AK80" s="194">
        <f t="shared" si="20"/>
        <v>5.0016666666666668E-2</v>
      </c>
      <c r="AL80" s="194">
        <f t="shared" si="20"/>
        <v>5.0016666666666668E-2</v>
      </c>
      <c r="AM80" s="194">
        <f t="shared" si="20"/>
        <v>5.0016666666666668E-2</v>
      </c>
      <c r="AN80" s="194">
        <f t="shared" si="20"/>
        <v>5.0016666666666668E-2</v>
      </c>
      <c r="AO80" s="194">
        <f t="shared" si="20"/>
        <v>5.0016666666666668E-2</v>
      </c>
      <c r="AP80" s="194">
        <v>0</v>
      </c>
      <c r="AQ80" s="194">
        <v>0</v>
      </c>
      <c r="AR80" s="194">
        <v>0</v>
      </c>
      <c r="AS80" s="194">
        <v>0</v>
      </c>
      <c r="AT80" s="194">
        <v>0.05</v>
      </c>
      <c r="AU80" s="194">
        <v>0</v>
      </c>
      <c r="AV80" s="194">
        <v>0</v>
      </c>
      <c r="AW80" s="194">
        <v>0</v>
      </c>
      <c r="AX80" s="194">
        <v>0</v>
      </c>
      <c r="AY80" s="194">
        <v>0</v>
      </c>
      <c r="AZ80" s="194">
        <v>0</v>
      </c>
      <c r="BA80" s="195">
        <v>0</v>
      </c>
      <c r="BB80" s="193">
        <v>0</v>
      </c>
      <c r="BC80" s="196">
        <f>SUM(N80:BB80)</f>
        <v>1.0000023809523813</v>
      </c>
    </row>
    <row r="81" spans="2:89" s="196" customFormat="1" x14ac:dyDescent="0.2">
      <c r="B81" s="193" t="s">
        <v>108</v>
      </c>
      <c r="C81" s="292"/>
      <c r="D81" s="194">
        <f>+D80</f>
        <v>0</v>
      </c>
      <c r="E81" s="194">
        <f t="shared" ref="E81:AJ81" si="21">+D81+E80</f>
        <v>0</v>
      </c>
      <c r="F81" s="194">
        <f t="shared" si="21"/>
        <v>0</v>
      </c>
      <c r="G81" s="194">
        <f t="shared" si="21"/>
        <v>0</v>
      </c>
      <c r="H81" s="194">
        <f t="shared" si="21"/>
        <v>0</v>
      </c>
      <c r="I81" s="194">
        <f t="shared" si="21"/>
        <v>0</v>
      </c>
      <c r="J81" s="194">
        <f t="shared" si="21"/>
        <v>0</v>
      </c>
      <c r="K81" s="194">
        <f t="shared" si="21"/>
        <v>0</v>
      </c>
      <c r="L81" s="194">
        <f t="shared" si="21"/>
        <v>0</v>
      </c>
      <c r="M81" s="194">
        <f t="shared" si="21"/>
        <v>0</v>
      </c>
      <c r="N81" s="194">
        <f t="shared" si="21"/>
        <v>4.9702380952380949E-2</v>
      </c>
      <c r="O81" s="194">
        <f t="shared" si="21"/>
        <v>4.9702380952380949E-2</v>
      </c>
      <c r="P81" s="194">
        <f t="shared" si="21"/>
        <v>4.9702380952380949E-2</v>
      </c>
      <c r="Q81" s="194">
        <f t="shared" si="21"/>
        <v>4.9702380952380949E-2</v>
      </c>
      <c r="R81" s="194">
        <f t="shared" si="21"/>
        <v>4.9702380952380949E-2</v>
      </c>
      <c r="S81" s="194">
        <f t="shared" si="21"/>
        <v>4.9702380952380949E-2</v>
      </c>
      <c r="T81" s="194">
        <f t="shared" si="21"/>
        <v>4.9702380952380949E-2</v>
      </c>
      <c r="U81" s="194">
        <f t="shared" si="21"/>
        <v>4.9702380952380949E-2</v>
      </c>
      <c r="V81" s="194">
        <f t="shared" si="21"/>
        <v>4.9702380952380949E-2</v>
      </c>
      <c r="W81" s="194">
        <f t="shared" si="21"/>
        <v>4.9702380952380949E-2</v>
      </c>
      <c r="X81" s="194">
        <f t="shared" si="21"/>
        <v>9.9719047619047624E-2</v>
      </c>
      <c r="Y81" s="194">
        <f t="shared" si="21"/>
        <v>0.14973571428571431</v>
      </c>
      <c r="Z81" s="82">
        <f t="shared" si="21"/>
        <v>0.19975238095238096</v>
      </c>
      <c r="AA81" s="194">
        <f t="shared" si="21"/>
        <v>0.24976904761904761</v>
      </c>
      <c r="AB81" s="194">
        <f t="shared" si="21"/>
        <v>0.29978571428571427</v>
      </c>
      <c r="AC81" s="194">
        <f t="shared" si="21"/>
        <v>0.34980238095238092</v>
      </c>
      <c r="AD81" s="194">
        <f t="shared" si="21"/>
        <v>0.39981904761904757</v>
      </c>
      <c r="AE81" s="194">
        <f t="shared" si="21"/>
        <v>0.44983571428571423</v>
      </c>
      <c r="AF81" s="194">
        <f t="shared" si="21"/>
        <v>0.49985238095238088</v>
      </c>
      <c r="AG81" s="194">
        <f t="shared" si="21"/>
        <v>0.54986904761904754</v>
      </c>
      <c r="AH81" s="194">
        <f t="shared" si="21"/>
        <v>0.59988571428571424</v>
      </c>
      <c r="AI81" s="194">
        <f t="shared" si="21"/>
        <v>0.64990238095238095</v>
      </c>
      <c r="AJ81" s="194">
        <f t="shared" si="21"/>
        <v>0.69991904761904766</v>
      </c>
      <c r="AK81" s="194">
        <f t="shared" ref="AK81:BB81" si="22">+AJ81+AK80</f>
        <v>0.74993571428571437</v>
      </c>
      <c r="AL81" s="194">
        <f t="shared" si="22"/>
        <v>0.79995238095238108</v>
      </c>
      <c r="AM81" s="194">
        <f t="shared" si="22"/>
        <v>0.84996904761904779</v>
      </c>
      <c r="AN81" s="194">
        <f t="shared" si="22"/>
        <v>0.8999857142857145</v>
      </c>
      <c r="AO81" s="194">
        <f t="shared" si="22"/>
        <v>0.95000238095238121</v>
      </c>
      <c r="AP81" s="194">
        <f t="shared" si="22"/>
        <v>0.95000238095238121</v>
      </c>
      <c r="AQ81" s="194">
        <f t="shared" si="22"/>
        <v>0.95000238095238121</v>
      </c>
      <c r="AR81" s="194">
        <f t="shared" si="22"/>
        <v>0.95000238095238121</v>
      </c>
      <c r="AS81" s="194">
        <f t="shared" si="22"/>
        <v>0.95000238095238121</v>
      </c>
      <c r="AT81" s="194">
        <f t="shared" si="22"/>
        <v>1.0000023809523813</v>
      </c>
      <c r="AU81" s="194">
        <f t="shared" si="22"/>
        <v>1.0000023809523813</v>
      </c>
      <c r="AV81" s="194">
        <f t="shared" si="22"/>
        <v>1.0000023809523813</v>
      </c>
      <c r="AW81" s="194">
        <f t="shared" si="22"/>
        <v>1.0000023809523813</v>
      </c>
      <c r="AX81" s="194">
        <f t="shared" si="22"/>
        <v>1.0000023809523813</v>
      </c>
      <c r="AY81" s="194">
        <f t="shared" si="22"/>
        <v>1.0000023809523813</v>
      </c>
      <c r="AZ81" s="194">
        <f t="shared" si="22"/>
        <v>1.0000023809523813</v>
      </c>
      <c r="BA81" s="195">
        <f t="shared" si="22"/>
        <v>1.0000023809523813</v>
      </c>
      <c r="BB81" s="193">
        <f t="shared" si="22"/>
        <v>1.0000023809523813</v>
      </c>
    </row>
    <row r="82" spans="2:89" s="196" customFormat="1" x14ac:dyDescent="0.2">
      <c r="B82" s="193" t="s">
        <v>109</v>
      </c>
      <c r="C82" s="292"/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v>0.05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v>0</v>
      </c>
      <c r="U82" s="194">
        <v>0</v>
      </c>
      <c r="V82" s="194">
        <v>0</v>
      </c>
      <c r="W82" s="194">
        <v>0</v>
      </c>
      <c r="X82" s="194">
        <f t="shared" ref="X82:AO82" si="23">+(0.34-0.05)/18</f>
        <v>1.6111111111111114E-2</v>
      </c>
      <c r="Y82" s="194">
        <f t="shared" si="23"/>
        <v>1.6111111111111114E-2</v>
      </c>
      <c r="Z82" s="82">
        <f t="shared" si="23"/>
        <v>1.6111111111111114E-2</v>
      </c>
      <c r="AA82" s="194">
        <f t="shared" si="23"/>
        <v>1.6111111111111114E-2</v>
      </c>
      <c r="AB82" s="194">
        <f t="shared" si="23"/>
        <v>1.6111111111111114E-2</v>
      </c>
      <c r="AC82" s="194">
        <f t="shared" si="23"/>
        <v>1.6111111111111114E-2</v>
      </c>
      <c r="AD82" s="194">
        <f t="shared" si="23"/>
        <v>1.6111111111111114E-2</v>
      </c>
      <c r="AE82" s="194">
        <f t="shared" si="23"/>
        <v>1.6111111111111114E-2</v>
      </c>
      <c r="AF82" s="194">
        <f t="shared" si="23"/>
        <v>1.6111111111111114E-2</v>
      </c>
      <c r="AG82" s="194">
        <f t="shared" si="23"/>
        <v>1.6111111111111114E-2</v>
      </c>
      <c r="AH82" s="194">
        <f t="shared" si="23"/>
        <v>1.6111111111111114E-2</v>
      </c>
      <c r="AI82" s="194">
        <f t="shared" si="23"/>
        <v>1.6111111111111114E-2</v>
      </c>
      <c r="AJ82" s="194">
        <f t="shared" si="23"/>
        <v>1.6111111111111114E-2</v>
      </c>
      <c r="AK82" s="194">
        <f t="shared" si="23"/>
        <v>1.6111111111111114E-2</v>
      </c>
      <c r="AL82" s="194">
        <f t="shared" si="23"/>
        <v>1.6111111111111114E-2</v>
      </c>
      <c r="AM82" s="194">
        <f t="shared" si="23"/>
        <v>1.6111111111111114E-2</v>
      </c>
      <c r="AN82" s="194">
        <f t="shared" si="23"/>
        <v>1.6111111111111114E-2</v>
      </c>
      <c r="AO82" s="194">
        <f t="shared" si="23"/>
        <v>1.6111111111111114E-2</v>
      </c>
      <c r="AP82" s="194">
        <v>0.66</v>
      </c>
      <c r="AQ82" s="194">
        <v>0</v>
      </c>
      <c r="AR82" s="194">
        <v>0</v>
      </c>
      <c r="AS82" s="194">
        <v>0</v>
      </c>
      <c r="AT82" s="194">
        <v>0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5">
        <v>0</v>
      </c>
      <c r="BB82" s="193">
        <v>0</v>
      </c>
      <c r="BC82" s="196">
        <f>SUM(N82:BB82)</f>
        <v>1</v>
      </c>
    </row>
    <row r="83" spans="2:89" s="196" customFormat="1" x14ac:dyDescent="0.2">
      <c r="B83" s="193" t="s">
        <v>110</v>
      </c>
      <c r="C83" s="292"/>
      <c r="D83" s="194">
        <f>+D82</f>
        <v>0</v>
      </c>
      <c r="E83" s="194">
        <f t="shared" ref="E83:AJ83" si="24">+D83+E82</f>
        <v>0</v>
      </c>
      <c r="F83" s="194">
        <f t="shared" si="24"/>
        <v>0</v>
      </c>
      <c r="G83" s="194">
        <f t="shared" si="24"/>
        <v>0</v>
      </c>
      <c r="H83" s="194">
        <f t="shared" si="24"/>
        <v>0</v>
      </c>
      <c r="I83" s="194">
        <f t="shared" si="24"/>
        <v>0</v>
      </c>
      <c r="J83" s="194">
        <f t="shared" si="24"/>
        <v>0</v>
      </c>
      <c r="K83" s="194">
        <f t="shared" si="24"/>
        <v>0</v>
      </c>
      <c r="L83" s="194">
        <f t="shared" si="24"/>
        <v>0</v>
      </c>
      <c r="M83" s="194">
        <f t="shared" si="24"/>
        <v>0</v>
      </c>
      <c r="N83" s="194">
        <f t="shared" si="24"/>
        <v>0.05</v>
      </c>
      <c r="O83" s="194">
        <f t="shared" si="24"/>
        <v>0.05</v>
      </c>
      <c r="P83" s="194">
        <f t="shared" si="24"/>
        <v>0.05</v>
      </c>
      <c r="Q83" s="194">
        <f t="shared" si="24"/>
        <v>0.05</v>
      </c>
      <c r="R83" s="194">
        <f t="shared" si="24"/>
        <v>0.05</v>
      </c>
      <c r="S83" s="194">
        <f t="shared" si="24"/>
        <v>0.05</v>
      </c>
      <c r="T83" s="194">
        <f t="shared" si="24"/>
        <v>0.05</v>
      </c>
      <c r="U83" s="194">
        <f t="shared" si="24"/>
        <v>0.05</v>
      </c>
      <c r="V83" s="194">
        <f t="shared" si="24"/>
        <v>0.05</v>
      </c>
      <c r="W83" s="194">
        <f t="shared" si="24"/>
        <v>0.05</v>
      </c>
      <c r="X83" s="194">
        <f t="shared" si="24"/>
        <v>6.611111111111112E-2</v>
      </c>
      <c r="Y83" s="194">
        <f t="shared" si="24"/>
        <v>8.2222222222222238E-2</v>
      </c>
      <c r="Z83" s="82">
        <f t="shared" si="24"/>
        <v>9.8333333333333356E-2</v>
      </c>
      <c r="AA83" s="194">
        <f t="shared" si="24"/>
        <v>0.11444444444444447</v>
      </c>
      <c r="AB83" s="194">
        <f t="shared" si="24"/>
        <v>0.13055555555555559</v>
      </c>
      <c r="AC83" s="194">
        <f t="shared" si="24"/>
        <v>0.1466666666666667</v>
      </c>
      <c r="AD83" s="194">
        <f t="shared" si="24"/>
        <v>0.1627777777777778</v>
      </c>
      <c r="AE83" s="194">
        <f t="shared" si="24"/>
        <v>0.1788888888888889</v>
      </c>
      <c r="AF83" s="194">
        <f t="shared" si="24"/>
        <v>0.19500000000000001</v>
      </c>
      <c r="AG83" s="194">
        <f t="shared" si="24"/>
        <v>0.21111111111111111</v>
      </c>
      <c r="AH83" s="194">
        <f t="shared" si="24"/>
        <v>0.22722222222222221</v>
      </c>
      <c r="AI83" s="194">
        <f t="shared" si="24"/>
        <v>0.24333333333333332</v>
      </c>
      <c r="AJ83" s="194">
        <f t="shared" si="24"/>
        <v>0.25944444444444442</v>
      </c>
      <c r="AK83" s="194">
        <f t="shared" ref="AK83:BB83" si="25">+AJ83+AK82</f>
        <v>0.27555555555555555</v>
      </c>
      <c r="AL83" s="194">
        <f t="shared" si="25"/>
        <v>0.29166666666666669</v>
      </c>
      <c r="AM83" s="194">
        <f t="shared" si="25"/>
        <v>0.30777777777777782</v>
      </c>
      <c r="AN83" s="194">
        <f t="shared" si="25"/>
        <v>0.32388888888888895</v>
      </c>
      <c r="AO83" s="194">
        <f t="shared" si="25"/>
        <v>0.34000000000000008</v>
      </c>
      <c r="AP83" s="194">
        <f t="shared" si="25"/>
        <v>1</v>
      </c>
      <c r="AQ83" s="194">
        <f t="shared" si="25"/>
        <v>1</v>
      </c>
      <c r="AR83" s="194">
        <f t="shared" si="25"/>
        <v>1</v>
      </c>
      <c r="AS83" s="194">
        <f t="shared" si="25"/>
        <v>1</v>
      </c>
      <c r="AT83" s="194">
        <f t="shared" si="25"/>
        <v>1</v>
      </c>
      <c r="AU83" s="194">
        <f t="shared" si="25"/>
        <v>1</v>
      </c>
      <c r="AV83" s="194">
        <f t="shared" si="25"/>
        <v>1</v>
      </c>
      <c r="AW83" s="194">
        <f t="shared" si="25"/>
        <v>1</v>
      </c>
      <c r="AX83" s="194">
        <f t="shared" si="25"/>
        <v>1</v>
      </c>
      <c r="AY83" s="194">
        <f t="shared" si="25"/>
        <v>1</v>
      </c>
      <c r="AZ83" s="194">
        <f t="shared" si="25"/>
        <v>1</v>
      </c>
      <c r="BA83" s="195">
        <f t="shared" si="25"/>
        <v>1</v>
      </c>
      <c r="BB83" s="193">
        <f t="shared" si="25"/>
        <v>1</v>
      </c>
    </row>
    <row r="84" spans="2:89" s="211" customFormat="1" x14ac:dyDescent="0.2">
      <c r="B84" s="208"/>
      <c r="C84" s="292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83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10"/>
      <c r="BB84" s="208"/>
    </row>
    <row r="85" spans="2:89" s="197" customFormat="1" x14ac:dyDescent="0.2">
      <c r="B85" s="197" t="s">
        <v>111</v>
      </c>
      <c r="C85" s="198">
        <v>14</v>
      </c>
      <c r="D85" s="199">
        <f t="shared" ref="D85:AI85" si="26">+D81*$C85</f>
        <v>0</v>
      </c>
      <c r="E85" s="199">
        <f t="shared" si="26"/>
        <v>0</v>
      </c>
      <c r="F85" s="199">
        <f t="shared" si="26"/>
        <v>0</v>
      </c>
      <c r="G85" s="199">
        <f t="shared" si="26"/>
        <v>0</v>
      </c>
      <c r="H85" s="199">
        <f t="shared" si="26"/>
        <v>0</v>
      </c>
      <c r="I85" s="199">
        <f t="shared" si="26"/>
        <v>0</v>
      </c>
      <c r="J85" s="199">
        <f t="shared" si="26"/>
        <v>0</v>
      </c>
      <c r="K85" s="199">
        <f t="shared" si="26"/>
        <v>0</v>
      </c>
      <c r="L85" s="199">
        <f t="shared" si="26"/>
        <v>0</v>
      </c>
      <c r="M85" s="199">
        <f t="shared" si="26"/>
        <v>0</v>
      </c>
      <c r="N85" s="199">
        <f t="shared" si="26"/>
        <v>0.6958333333333333</v>
      </c>
      <c r="O85" s="199">
        <f t="shared" si="26"/>
        <v>0.6958333333333333</v>
      </c>
      <c r="P85" s="199">
        <f t="shared" si="26"/>
        <v>0.6958333333333333</v>
      </c>
      <c r="Q85" s="199">
        <f t="shared" si="26"/>
        <v>0.6958333333333333</v>
      </c>
      <c r="R85" s="199">
        <f t="shared" si="26"/>
        <v>0.6958333333333333</v>
      </c>
      <c r="S85" s="199">
        <f t="shared" si="26"/>
        <v>0.6958333333333333</v>
      </c>
      <c r="T85" s="199">
        <f t="shared" si="26"/>
        <v>0.6958333333333333</v>
      </c>
      <c r="U85" s="199">
        <f t="shared" si="26"/>
        <v>0.6958333333333333</v>
      </c>
      <c r="V85" s="199">
        <f t="shared" si="26"/>
        <v>0.6958333333333333</v>
      </c>
      <c r="W85" s="199">
        <f t="shared" si="26"/>
        <v>0.6958333333333333</v>
      </c>
      <c r="X85" s="199">
        <f t="shared" si="26"/>
        <v>1.3960666666666668</v>
      </c>
      <c r="Y85" s="199">
        <f t="shared" si="26"/>
        <v>2.0963000000000003</v>
      </c>
      <c r="Z85" s="90">
        <f t="shared" si="26"/>
        <v>2.7965333333333335</v>
      </c>
      <c r="AA85" s="199">
        <f t="shared" si="26"/>
        <v>3.4967666666666668</v>
      </c>
      <c r="AB85" s="199">
        <f t="shared" si="26"/>
        <v>4.1970000000000001</v>
      </c>
      <c r="AC85" s="199">
        <f t="shared" si="26"/>
        <v>4.8972333333333324</v>
      </c>
      <c r="AD85" s="199">
        <f t="shared" si="26"/>
        <v>5.5974666666666657</v>
      </c>
      <c r="AE85" s="199">
        <f t="shared" si="26"/>
        <v>6.297699999999999</v>
      </c>
      <c r="AF85" s="199">
        <f t="shared" si="26"/>
        <v>6.9979333333333322</v>
      </c>
      <c r="AG85" s="199">
        <f t="shared" si="26"/>
        <v>7.6981666666666655</v>
      </c>
      <c r="AH85" s="199">
        <f t="shared" si="26"/>
        <v>8.3983999999999988</v>
      </c>
      <c r="AI85" s="199">
        <f t="shared" si="26"/>
        <v>9.0986333333333338</v>
      </c>
      <c r="AJ85" s="199">
        <f t="shared" ref="AJ85:BB85" si="27">+AJ81*$C85</f>
        <v>9.7988666666666671</v>
      </c>
      <c r="AK85" s="199">
        <f t="shared" si="27"/>
        <v>10.499100000000002</v>
      </c>
      <c r="AL85" s="199">
        <f t="shared" si="27"/>
        <v>11.199333333333335</v>
      </c>
      <c r="AM85" s="199">
        <f t="shared" si="27"/>
        <v>11.899566666666669</v>
      </c>
      <c r="AN85" s="199">
        <f t="shared" si="27"/>
        <v>12.599800000000004</v>
      </c>
      <c r="AO85" s="199">
        <f t="shared" si="27"/>
        <v>13.300033333333337</v>
      </c>
      <c r="AP85" s="199">
        <f t="shared" si="27"/>
        <v>13.300033333333337</v>
      </c>
      <c r="AQ85" s="199">
        <f t="shared" si="27"/>
        <v>13.300033333333337</v>
      </c>
      <c r="AR85" s="199">
        <f t="shared" si="27"/>
        <v>13.300033333333337</v>
      </c>
      <c r="AS85" s="199">
        <f t="shared" si="27"/>
        <v>13.300033333333337</v>
      </c>
      <c r="AT85" s="199">
        <f t="shared" si="27"/>
        <v>14.000033333333338</v>
      </c>
      <c r="AU85" s="199">
        <f t="shared" si="27"/>
        <v>14.000033333333338</v>
      </c>
      <c r="AV85" s="199">
        <f t="shared" si="27"/>
        <v>14.000033333333338</v>
      </c>
      <c r="AW85" s="199">
        <f t="shared" si="27"/>
        <v>14.000033333333338</v>
      </c>
      <c r="AX85" s="199">
        <f t="shared" si="27"/>
        <v>14.000033333333338</v>
      </c>
      <c r="AY85" s="199">
        <f t="shared" si="27"/>
        <v>14.000033333333338</v>
      </c>
      <c r="AZ85" s="199">
        <f t="shared" si="27"/>
        <v>14.000033333333338</v>
      </c>
      <c r="BA85" s="200">
        <f t="shared" si="27"/>
        <v>14.000033333333338</v>
      </c>
      <c r="BB85" s="201">
        <f t="shared" si="27"/>
        <v>14.000033333333338</v>
      </c>
      <c r="BC85" s="201"/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201"/>
      <c r="BT85" s="201"/>
      <c r="BU85" s="201"/>
      <c r="BV85" s="201"/>
      <c r="BW85" s="201"/>
      <c r="BX85" s="201"/>
      <c r="BY85" s="201"/>
      <c r="BZ85" s="201"/>
      <c r="CA85" s="201"/>
      <c r="CB85" s="201"/>
      <c r="CC85" s="201"/>
      <c r="CD85" s="201"/>
      <c r="CE85" s="201"/>
      <c r="CF85" s="201"/>
      <c r="CG85" s="201"/>
      <c r="CH85" s="201"/>
      <c r="CI85" s="201"/>
      <c r="CJ85" s="201"/>
      <c r="CK85" s="201"/>
    </row>
    <row r="86" spans="2:89" s="202" customFormat="1" ht="13.5" thickBot="1" x14ac:dyDescent="0.25">
      <c r="B86" s="202" t="s">
        <v>112</v>
      </c>
      <c r="C86" s="203" t="str">
        <f>+'NTP or Sold'!C6</f>
        <v>NTP</v>
      </c>
      <c r="D86" s="204">
        <f t="shared" ref="D86:AI86" si="28">+D83*$C85</f>
        <v>0</v>
      </c>
      <c r="E86" s="204">
        <f t="shared" si="28"/>
        <v>0</v>
      </c>
      <c r="F86" s="204">
        <f t="shared" si="28"/>
        <v>0</v>
      </c>
      <c r="G86" s="204">
        <f t="shared" si="28"/>
        <v>0</v>
      </c>
      <c r="H86" s="204">
        <f t="shared" si="28"/>
        <v>0</v>
      </c>
      <c r="I86" s="204">
        <f t="shared" si="28"/>
        <v>0</v>
      </c>
      <c r="J86" s="204">
        <f t="shared" si="28"/>
        <v>0</v>
      </c>
      <c r="K86" s="204">
        <f t="shared" si="28"/>
        <v>0</v>
      </c>
      <c r="L86" s="204">
        <f t="shared" si="28"/>
        <v>0</v>
      </c>
      <c r="M86" s="204">
        <f t="shared" si="28"/>
        <v>0</v>
      </c>
      <c r="N86" s="204">
        <f t="shared" si="28"/>
        <v>0.70000000000000007</v>
      </c>
      <c r="O86" s="204">
        <f t="shared" si="28"/>
        <v>0.70000000000000007</v>
      </c>
      <c r="P86" s="204">
        <f t="shared" si="28"/>
        <v>0.70000000000000007</v>
      </c>
      <c r="Q86" s="204">
        <f t="shared" si="28"/>
        <v>0.70000000000000007</v>
      </c>
      <c r="R86" s="204">
        <f t="shared" si="28"/>
        <v>0.70000000000000007</v>
      </c>
      <c r="S86" s="204">
        <f t="shared" si="28"/>
        <v>0.70000000000000007</v>
      </c>
      <c r="T86" s="204">
        <f t="shared" si="28"/>
        <v>0.70000000000000007</v>
      </c>
      <c r="U86" s="204">
        <f t="shared" si="28"/>
        <v>0.70000000000000007</v>
      </c>
      <c r="V86" s="204">
        <f t="shared" si="28"/>
        <v>0.70000000000000007</v>
      </c>
      <c r="W86" s="204">
        <f t="shared" si="28"/>
        <v>0.70000000000000007</v>
      </c>
      <c r="X86" s="204">
        <f t="shared" si="28"/>
        <v>0.92555555555555569</v>
      </c>
      <c r="Y86" s="204">
        <f t="shared" si="28"/>
        <v>1.1511111111111114</v>
      </c>
      <c r="Z86" s="136">
        <f t="shared" si="28"/>
        <v>1.3766666666666669</v>
      </c>
      <c r="AA86" s="204">
        <f t="shared" si="28"/>
        <v>1.6022222222222227</v>
      </c>
      <c r="AB86" s="204">
        <f t="shared" si="28"/>
        <v>1.8277777777777784</v>
      </c>
      <c r="AC86" s="204">
        <f t="shared" si="28"/>
        <v>2.0533333333333337</v>
      </c>
      <c r="AD86" s="204">
        <f t="shared" si="28"/>
        <v>2.278888888888889</v>
      </c>
      <c r="AE86" s="204">
        <f t="shared" si="28"/>
        <v>2.5044444444444447</v>
      </c>
      <c r="AF86" s="204">
        <f t="shared" si="28"/>
        <v>2.73</v>
      </c>
      <c r="AG86" s="204">
        <f t="shared" si="28"/>
        <v>2.9555555555555557</v>
      </c>
      <c r="AH86" s="204">
        <f t="shared" si="28"/>
        <v>3.181111111111111</v>
      </c>
      <c r="AI86" s="204">
        <f t="shared" si="28"/>
        <v>3.4066666666666663</v>
      </c>
      <c r="AJ86" s="204">
        <f t="shared" ref="AJ86:BB86" si="29">+AJ83*$C85</f>
        <v>3.632222222222222</v>
      </c>
      <c r="AK86" s="204">
        <f t="shared" si="29"/>
        <v>3.8577777777777778</v>
      </c>
      <c r="AL86" s="204">
        <f t="shared" si="29"/>
        <v>4.0833333333333339</v>
      </c>
      <c r="AM86" s="204">
        <f t="shared" si="29"/>
        <v>4.3088888888888892</v>
      </c>
      <c r="AN86" s="204">
        <f t="shared" si="29"/>
        <v>4.5344444444444454</v>
      </c>
      <c r="AO86" s="204">
        <f t="shared" si="29"/>
        <v>4.7600000000000016</v>
      </c>
      <c r="AP86" s="204">
        <f t="shared" si="29"/>
        <v>14</v>
      </c>
      <c r="AQ86" s="204">
        <f t="shared" si="29"/>
        <v>14</v>
      </c>
      <c r="AR86" s="204">
        <f t="shared" si="29"/>
        <v>14</v>
      </c>
      <c r="AS86" s="204">
        <f t="shared" si="29"/>
        <v>14</v>
      </c>
      <c r="AT86" s="204">
        <f t="shared" si="29"/>
        <v>14</v>
      </c>
      <c r="AU86" s="204">
        <f t="shared" si="29"/>
        <v>14</v>
      </c>
      <c r="AV86" s="204">
        <f t="shared" si="29"/>
        <v>14</v>
      </c>
      <c r="AW86" s="204">
        <f t="shared" si="29"/>
        <v>14</v>
      </c>
      <c r="AX86" s="204">
        <f t="shared" si="29"/>
        <v>14</v>
      </c>
      <c r="AY86" s="204">
        <f t="shared" si="29"/>
        <v>14</v>
      </c>
      <c r="AZ86" s="204">
        <f t="shared" si="29"/>
        <v>14</v>
      </c>
      <c r="BA86" s="205">
        <f t="shared" si="29"/>
        <v>14</v>
      </c>
      <c r="BB86" s="206">
        <f t="shared" si="29"/>
        <v>14</v>
      </c>
      <c r="BC86" s="206"/>
      <c r="BF86" s="206"/>
      <c r="BG86" s="206"/>
      <c r="BH86" s="206"/>
      <c r="BI86" s="206"/>
      <c r="BJ86" s="206"/>
      <c r="BK86" s="206"/>
      <c r="BL86" s="206"/>
      <c r="BM86" s="206"/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6"/>
      <c r="BZ86" s="206"/>
      <c r="CA86" s="206"/>
      <c r="CB86" s="206"/>
      <c r="CC86" s="206"/>
      <c r="CD86" s="206"/>
      <c r="CE86" s="206"/>
      <c r="CF86" s="206"/>
      <c r="CG86" s="206"/>
      <c r="CH86" s="206"/>
      <c r="CI86" s="206"/>
      <c r="CJ86" s="206"/>
      <c r="CK86" s="206"/>
    </row>
    <row r="87" spans="2:89" s="192" customFormat="1" ht="15" customHeight="1" thickTop="1" x14ac:dyDescent="0.2">
      <c r="B87" s="189" t="str">
        <f>+'NTP or Sold'!H7</f>
        <v>LM6000</v>
      </c>
      <c r="C87" s="291" t="str">
        <f>+'NTP or Sold'!T7</f>
        <v>Sandhill Power / Austin (ENA)</v>
      </c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84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  <c r="BA87" s="191"/>
    </row>
    <row r="88" spans="2:89" s="196" customFormat="1" x14ac:dyDescent="0.2">
      <c r="B88" s="193" t="s">
        <v>107</v>
      </c>
      <c r="C88" s="292"/>
      <c r="D88" s="194">
        <v>0</v>
      </c>
      <c r="E88" s="194">
        <v>0</v>
      </c>
      <c r="F88" s="194">
        <v>0</v>
      </c>
      <c r="G88" s="194">
        <v>0</v>
      </c>
      <c r="H88" s="194">
        <v>0</v>
      </c>
      <c r="I88" s="194">
        <v>0</v>
      </c>
      <c r="J88" s="194">
        <v>0</v>
      </c>
      <c r="K88" s="194">
        <v>0</v>
      </c>
      <c r="L88" s="194">
        <v>0</v>
      </c>
      <c r="M88" s="194">
        <v>0</v>
      </c>
      <c r="N88" s="194">
        <f>16.7/336</f>
        <v>4.9702380952380949E-2</v>
      </c>
      <c r="O88" s="194">
        <v>0</v>
      </c>
      <c r="P88" s="194">
        <v>0</v>
      </c>
      <c r="Q88" s="194">
        <v>0</v>
      </c>
      <c r="R88" s="194">
        <v>0</v>
      </c>
      <c r="S88" s="194">
        <v>0</v>
      </c>
      <c r="T88" s="194">
        <v>0</v>
      </c>
      <c r="U88" s="194">
        <v>0</v>
      </c>
      <c r="V88" s="194">
        <v>0</v>
      </c>
      <c r="W88" s="194">
        <v>0</v>
      </c>
      <c r="X88" s="194">
        <f t="shared" ref="X88:AO88" si="30">+(0.95-0.0497)/18</f>
        <v>5.0016666666666668E-2</v>
      </c>
      <c r="Y88" s="194">
        <f t="shared" si="30"/>
        <v>5.0016666666666668E-2</v>
      </c>
      <c r="Z88" s="82">
        <f t="shared" si="30"/>
        <v>5.0016666666666668E-2</v>
      </c>
      <c r="AA88" s="194">
        <f t="shared" si="30"/>
        <v>5.0016666666666668E-2</v>
      </c>
      <c r="AB88" s="194">
        <f t="shared" si="30"/>
        <v>5.0016666666666668E-2</v>
      </c>
      <c r="AC88" s="194">
        <f t="shared" si="30"/>
        <v>5.0016666666666668E-2</v>
      </c>
      <c r="AD88" s="194">
        <f t="shared" si="30"/>
        <v>5.0016666666666668E-2</v>
      </c>
      <c r="AE88" s="194">
        <f t="shared" si="30"/>
        <v>5.0016666666666668E-2</v>
      </c>
      <c r="AF88" s="194">
        <f t="shared" si="30"/>
        <v>5.0016666666666668E-2</v>
      </c>
      <c r="AG88" s="194">
        <f t="shared" si="30"/>
        <v>5.0016666666666668E-2</v>
      </c>
      <c r="AH88" s="194">
        <f t="shared" si="30"/>
        <v>5.0016666666666668E-2</v>
      </c>
      <c r="AI88" s="194">
        <f t="shared" si="30"/>
        <v>5.0016666666666668E-2</v>
      </c>
      <c r="AJ88" s="194">
        <f t="shared" si="30"/>
        <v>5.0016666666666668E-2</v>
      </c>
      <c r="AK88" s="194">
        <f t="shared" si="30"/>
        <v>5.0016666666666668E-2</v>
      </c>
      <c r="AL88" s="194">
        <f t="shared" si="30"/>
        <v>5.0016666666666668E-2</v>
      </c>
      <c r="AM88" s="194">
        <f t="shared" si="30"/>
        <v>5.0016666666666668E-2</v>
      </c>
      <c r="AN88" s="194">
        <f t="shared" si="30"/>
        <v>5.0016666666666668E-2</v>
      </c>
      <c r="AO88" s="194">
        <f t="shared" si="30"/>
        <v>5.0016666666666668E-2</v>
      </c>
      <c r="AP88" s="194">
        <v>0</v>
      </c>
      <c r="AQ88" s="194">
        <v>0</v>
      </c>
      <c r="AR88" s="194">
        <v>0</v>
      </c>
      <c r="AS88" s="194">
        <v>0</v>
      </c>
      <c r="AT88" s="194">
        <v>0.05</v>
      </c>
      <c r="AU88" s="194">
        <v>0</v>
      </c>
      <c r="AV88" s="194">
        <v>0</v>
      </c>
      <c r="AW88" s="194">
        <v>0</v>
      </c>
      <c r="AX88" s="194">
        <v>0</v>
      </c>
      <c r="AY88" s="194">
        <v>0</v>
      </c>
      <c r="AZ88" s="194">
        <v>0</v>
      </c>
      <c r="BA88" s="195">
        <v>0</v>
      </c>
      <c r="BB88" s="193">
        <v>0</v>
      </c>
      <c r="BC88" s="196">
        <f>SUM(N88:BB88)</f>
        <v>1.0000023809523813</v>
      </c>
    </row>
    <row r="89" spans="2:89" s="196" customFormat="1" x14ac:dyDescent="0.2">
      <c r="B89" s="193" t="s">
        <v>108</v>
      </c>
      <c r="C89" s="292"/>
      <c r="D89" s="194">
        <f>+D88</f>
        <v>0</v>
      </c>
      <c r="E89" s="194">
        <f t="shared" ref="E89:AJ89" si="31">+D89+E88</f>
        <v>0</v>
      </c>
      <c r="F89" s="194">
        <f t="shared" si="31"/>
        <v>0</v>
      </c>
      <c r="G89" s="194">
        <f t="shared" si="31"/>
        <v>0</v>
      </c>
      <c r="H89" s="194">
        <f t="shared" si="31"/>
        <v>0</v>
      </c>
      <c r="I89" s="194">
        <f t="shared" si="31"/>
        <v>0</v>
      </c>
      <c r="J89" s="194">
        <f t="shared" si="31"/>
        <v>0</v>
      </c>
      <c r="K89" s="194">
        <f t="shared" si="31"/>
        <v>0</v>
      </c>
      <c r="L89" s="194">
        <f t="shared" si="31"/>
        <v>0</v>
      </c>
      <c r="M89" s="194">
        <f t="shared" si="31"/>
        <v>0</v>
      </c>
      <c r="N89" s="194">
        <f t="shared" si="31"/>
        <v>4.9702380952380949E-2</v>
      </c>
      <c r="O89" s="194">
        <f t="shared" si="31"/>
        <v>4.9702380952380949E-2</v>
      </c>
      <c r="P89" s="194">
        <f t="shared" si="31"/>
        <v>4.9702380952380949E-2</v>
      </c>
      <c r="Q89" s="194">
        <f t="shared" si="31"/>
        <v>4.9702380952380949E-2</v>
      </c>
      <c r="R89" s="194">
        <f t="shared" si="31"/>
        <v>4.9702380952380949E-2</v>
      </c>
      <c r="S89" s="194">
        <f t="shared" si="31"/>
        <v>4.9702380952380949E-2</v>
      </c>
      <c r="T89" s="194">
        <f t="shared" si="31"/>
        <v>4.9702380952380949E-2</v>
      </c>
      <c r="U89" s="194">
        <f t="shared" si="31"/>
        <v>4.9702380952380949E-2</v>
      </c>
      <c r="V89" s="194">
        <f t="shared" si="31"/>
        <v>4.9702380952380949E-2</v>
      </c>
      <c r="W89" s="194">
        <f t="shared" si="31"/>
        <v>4.9702380952380949E-2</v>
      </c>
      <c r="X89" s="194">
        <f t="shared" si="31"/>
        <v>9.9719047619047624E-2</v>
      </c>
      <c r="Y89" s="194">
        <f t="shared" si="31"/>
        <v>0.14973571428571431</v>
      </c>
      <c r="Z89" s="82">
        <f t="shared" si="31"/>
        <v>0.19975238095238096</v>
      </c>
      <c r="AA89" s="194">
        <f t="shared" si="31"/>
        <v>0.24976904761904761</v>
      </c>
      <c r="AB89" s="194">
        <f t="shared" si="31"/>
        <v>0.29978571428571427</v>
      </c>
      <c r="AC89" s="194">
        <f t="shared" si="31"/>
        <v>0.34980238095238092</v>
      </c>
      <c r="AD89" s="194">
        <f t="shared" si="31"/>
        <v>0.39981904761904757</v>
      </c>
      <c r="AE89" s="194">
        <f t="shared" si="31"/>
        <v>0.44983571428571423</v>
      </c>
      <c r="AF89" s="194">
        <f t="shared" si="31"/>
        <v>0.49985238095238088</v>
      </c>
      <c r="AG89" s="194">
        <f t="shared" si="31"/>
        <v>0.54986904761904754</v>
      </c>
      <c r="AH89" s="194">
        <f t="shared" si="31"/>
        <v>0.59988571428571424</v>
      </c>
      <c r="AI89" s="194">
        <f t="shared" si="31"/>
        <v>0.64990238095238095</v>
      </c>
      <c r="AJ89" s="194">
        <f t="shared" si="31"/>
        <v>0.69991904761904766</v>
      </c>
      <c r="AK89" s="194">
        <f t="shared" ref="AK89:BB89" si="32">+AJ89+AK88</f>
        <v>0.74993571428571437</v>
      </c>
      <c r="AL89" s="194">
        <f t="shared" si="32"/>
        <v>0.79995238095238108</v>
      </c>
      <c r="AM89" s="194">
        <f t="shared" si="32"/>
        <v>0.84996904761904779</v>
      </c>
      <c r="AN89" s="194">
        <f t="shared" si="32"/>
        <v>0.8999857142857145</v>
      </c>
      <c r="AO89" s="194">
        <f t="shared" si="32"/>
        <v>0.95000238095238121</v>
      </c>
      <c r="AP89" s="194">
        <f t="shared" si="32"/>
        <v>0.95000238095238121</v>
      </c>
      <c r="AQ89" s="194">
        <f t="shared" si="32"/>
        <v>0.95000238095238121</v>
      </c>
      <c r="AR89" s="194">
        <f t="shared" si="32"/>
        <v>0.95000238095238121</v>
      </c>
      <c r="AS89" s="194">
        <f t="shared" si="32"/>
        <v>0.95000238095238121</v>
      </c>
      <c r="AT89" s="194">
        <f t="shared" si="32"/>
        <v>1.0000023809523813</v>
      </c>
      <c r="AU89" s="194">
        <f t="shared" si="32"/>
        <v>1.0000023809523813</v>
      </c>
      <c r="AV89" s="194">
        <f t="shared" si="32"/>
        <v>1.0000023809523813</v>
      </c>
      <c r="AW89" s="194">
        <f t="shared" si="32"/>
        <v>1.0000023809523813</v>
      </c>
      <c r="AX89" s="194">
        <f t="shared" si="32"/>
        <v>1.0000023809523813</v>
      </c>
      <c r="AY89" s="194">
        <f t="shared" si="32"/>
        <v>1.0000023809523813</v>
      </c>
      <c r="AZ89" s="194">
        <f t="shared" si="32"/>
        <v>1.0000023809523813</v>
      </c>
      <c r="BA89" s="195">
        <f t="shared" si="32"/>
        <v>1.0000023809523813</v>
      </c>
      <c r="BB89" s="193">
        <f t="shared" si="32"/>
        <v>1.0000023809523813</v>
      </c>
    </row>
    <row r="90" spans="2:89" s="196" customFormat="1" x14ac:dyDescent="0.2">
      <c r="B90" s="193" t="s">
        <v>109</v>
      </c>
      <c r="C90" s="292"/>
      <c r="D90" s="194">
        <v>0</v>
      </c>
      <c r="E90" s="194">
        <v>0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4">
        <v>0</v>
      </c>
      <c r="N90" s="194">
        <v>0.05</v>
      </c>
      <c r="O90" s="194">
        <v>0</v>
      </c>
      <c r="P90" s="194">
        <v>0</v>
      </c>
      <c r="Q90" s="194">
        <v>0</v>
      </c>
      <c r="R90" s="194">
        <v>0</v>
      </c>
      <c r="S90" s="194">
        <v>0</v>
      </c>
      <c r="T90" s="194">
        <v>0</v>
      </c>
      <c r="U90" s="194">
        <v>0</v>
      </c>
      <c r="V90" s="194">
        <v>0</v>
      </c>
      <c r="W90" s="194">
        <v>0</v>
      </c>
      <c r="X90" s="194">
        <f t="shared" ref="X90:AO90" si="33">+(0.34-0.05)/18</f>
        <v>1.6111111111111114E-2</v>
      </c>
      <c r="Y90" s="194">
        <f t="shared" si="33"/>
        <v>1.6111111111111114E-2</v>
      </c>
      <c r="Z90" s="82">
        <f t="shared" si="33"/>
        <v>1.6111111111111114E-2</v>
      </c>
      <c r="AA90" s="194">
        <f t="shared" si="33"/>
        <v>1.6111111111111114E-2</v>
      </c>
      <c r="AB90" s="194">
        <f t="shared" si="33"/>
        <v>1.6111111111111114E-2</v>
      </c>
      <c r="AC90" s="194">
        <f t="shared" si="33"/>
        <v>1.6111111111111114E-2</v>
      </c>
      <c r="AD90" s="194">
        <f t="shared" si="33"/>
        <v>1.6111111111111114E-2</v>
      </c>
      <c r="AE90" s="194">
        <f t="shared" si="33"/>
        <v>1.6111111111111114E-2</v>
      </c>
      <c r="AF90" s="194">
        <f t="shared" si="33"/>
        <v>1.6111111111111114E-2</v>
      </c>
      <c r="AG90" s="194">
        <f t="shared" si="33"/>
        <v>1.6111111111111114E-2</v>
      </c>
      <c r="AH90" s="194">
        <f t="shared" si="33"/>
        <v>1.6111111111111114E-2</v>
      </c>
      <c r="AI90" s="194">
        <f t="shared" si="33"/>
        <v>1.6111111111111114E-2</v>
      </c>
      <c r="AJ90" s="194">
        <f t="shared" si="33"/>
        <v>1.6111111111111114E-2</v>
      </c>
      <c r="AK90" s="194">
        <f t="shared" si="33"/>
        <v>1.6111111111111114E-2</v>
      </c>
      <c r="AL90" s="194">
        <f t="shared" si="33"/>
        <v>1.6111111111111114E-2</v>
      </c>
      <c r="AM90" s="194">
        <f t="shared" si="33"/>
        <v>1.6111111111111114E-2</v>
      </c>
      <c r="AN90" s="194">
        <f t="shared" si="33"/>
        <v>1.6111111111111114E-2</v>
      </c>
      <c r="AO90" s="194">
        <f t="shared" si="33"/>
        <v>1.6111111111111114E-2</v>
      </c>
      <c r="AP90" s="194">
        <v>0.66</v>
      </c>
      <c r="AQ90" s="194">
        <v>0</v>
      </c>
      <c r="AR90" s="194">
        <v>0</v>
      </c>
      <c r="AS90" s="194">
        <v>0</v>
      </c>
      <c r="AT90" s="194">
        <v>0</v>
      </c>
      <c r="AU90" s="194">
        <v>0</v>
      </c>
      <c r="AV90" s="194">
        <v>0</v>
      </c>
      <c r="AW90" s="194">
        <v>0</v>
      </c>
      <c r="AX90" s="194">
        <v>0</v>
      </c>
      <c r="AY90" s="194">
        <v>0</v>
      </c>
      <c r="AZ90" s="194">
        <v>0</v>
      </c>
      <c r="BA90" s="195">
        <v>0</v>
      </c>
      <c r="BB90" s="193">
        <v>0</v>
      </c>
      <c r="BC90" s="196">
        <f>SUM(N90:BB90)</f>
        <v>1</v>
      </c>
    </row>
    <row r="91" spans="2:89" s="196" customFormat="1" x14ac:dyDescent="0.2">
      <c r="B91" s="193" t="s">
        <v>110</v>
      </c>
      <c r="C91" s="292"/>
      <c r="D91" s="194">
        <f>+D90</f>
        <v>0</v>
      </c>
      <c r="E91" s="194">
        <f t="shared" ref="E91:AJ91" si="34">+D91+E90</f>
        <v>0</v>
      </c>
      <c r="F91" s="194">
        <f t="shared" si="34"/>
        <v>0</v>
      </c>
      <c r="G91" s="194">
        <f t="shared" si="34"/>
        <v>0</v>
      </c>
      <c r="H91" s="194">
        <f t="shared" si="34"/>
        <v>0</v>
      </c>
      <c r="I91" s="194">
        <f t="shared" si="34"/>
        <v>0</v>
      </c>
      <c r="J91" s="194">
        <f t="shared" si="34"/>
        <v>0</v>
      </c>
      <c r="K91" s="194">
        <f t="shared" si="34"/>
        <v>0</v>
      </c>
      <c r="L91" s="194">
        <f t="shared" si="34"/>
        <v>0</v>
      </c>
      <c r="M91" s="194">
        <f t="shared" si="34"/>
        <v>0</v>
      </c>
      <c r="N91" s="194">
        <f t="shared" si="34"/>
        <v>0.05</v>
      </c>
      <c r="O91" s="194">
        <f t="shared" si="34"/>
        <v>0.05</v>
      </c>
      <c r="P91" s="194">
        <f t="shared" si="34"/>
        <v>0.05</v>
      </c>
      <c r="Q91" s="194">
        <f t="shared" si="34"/>
        <v>0.05</v>
      </c>
      <c r="R91" s="194">
        <f t="shared" si="34"/>
        <v>0.05</v>
      </c>
      <c r="S91" s="194">
        <f t="shared" si="34"/>
        <v>0.05</v>
      </c>
      <c r="T91" s="194">
        <f t="shared" si="34"/>
        <v>0.05</v>
      </c>
      <c r="U91" s="194">
        <f t="shared" si="34"/>
        <v>0.05</v>
      </c>
      <c r="V91" s="194">
        <f t="shared" si="34"/>
        <v>0.05</v>
      </c>
      <c r="W91" s="194">
        <f t="shared" si="34"/>
        <v>0.05</v>
      </c>
      <c r="X91" s="194">
        <f t="shared" si="34"/>
        <v>6.611111111111112E-2</v>
      </c>
      <c r="Y91" s="194">
        <f t="shared" si="34"/>
        <v>8.2222222222222238E-2</v>
      </c>
      <c r="Z91" s="82">
        <f t="shared" si="34"/>
        <v>9.8333333333333356E-2</v>
      </c>
      <c r="AA91" s="194">
        <f t="shared" si="34"/>
        <v>0.11444444444444447</v>
      </c>
      <c r="AB91" s="194">
        <f t="shared" si="34"/>
        <v>0.13055555555555559</v>
      </c>
      <c r="AC91" s="194">
        <f t="shared" si="34"/>
        <v>0.1466666666666667</v>
      </c>
      <c r="AD91" s="194">
        <f t="shared" si="34"/>
        <v>0.1627777777777778</v>
      </c>
      <c r="AE91" s="194">
        <f t="shared" si="34"/>
        <v>0.1788888888888889</v>
      </c>
      <c r="AF91" s="194">
        <f t="shared" si="34"/>
        <v>0.19500000000000001</v>
      </c>
      <c r="AG91" s="194">
        <f t="shared" si="34"/>
        <v>0.21111111111111111</v>
      </c>
      <c r="AH91" s="194">
        <f t="shared" si="34"/>
        <v>0.22722222222222221</v>
      </c>
      <c r="AI91" s="194">
        <f t="shared" si="34"/>
        <v>0.24333333333333332</v>
      </c>
      <c r="AJ91" s="194">
        <f t="shared" si="34"/>
        <v>0.25944444444444442</v>
      </c>
      <c r="AK91" s="194">
        <f t="shared" ref="AK91:BB91" si="35">+AJ91+AK90</f>
        <v>0.27555555555555555</v>
      </c>
      <c r="AL91" s="194">
        <f t="shared" si="35"/>
        <v>0.29166666666666669</v>
      </c>
      <c r="AM91" s="194">
        <f t="shared" si="35"/>
        <v>0.30777777777777782</v>
      </c>
      <c r="AN91" s="194">
        <f t="shared" si="35"/>
        <v>0.32388888888888895</v>
      </c>
      <c r="AO91" s="194">
        <f t="shared" si="35"/>
        <v>0.34000000000000008</v>
      </c>
      <c r="AP91" s="194">
        <f t="shared" si="35"/>
        <v>1</v>
      </c>
      <c r="AQ91" s="194">
        <f t="shared" si="35"/>
        <v>1</v>
      </c>
      <c r="AR91" s="194">
        <f t="shared" si="35"/>
        <v>1</v>
      </c>
      <c r="AS91" s="194">
        <f t="shared" si="35"/>
        <v>1</v>
      </c>
      <c r="AT91" s="194">
        <f t="shared" si="35"/>
        <v>1</v>
      </c>
      <c r="AU91" s="194">
        <f t="shared" si="35"/>
        <v>1</v>
      </c>
      <c r="AV91" s="194">
        <f t="shared" si="35"/>
        <v>1</v>
      </c>
      <c r="AW91" s="194">
        <f t="shared" si="35"/>
        <v>1</v>
      </c>
      <c r="AX91" s="194">
        <f t="shared" si="35"/>
        <v>1</v>
      </c>
      <c r="AY91" s="194">
        <f t="shared" si="35"/>
        <v>1</v>
      </c>
      <c r="AZ91" s="194">
        <f t="shared" si="35"/>
        <v>1</v>
      </c>
      <c r="BA91" s="195">
        <f t="shared" si="35"/>
        <v>1</v>
      </c>
      <c r="BB91" s="193">
        <f t="shared" si="35"/>
        <v>1</v>
      </c>
    </row>
    <row r="92" spans="2:89" s="211" customFormat="1" x14ac:dyDescent="0.2">
      <c r="B92" s="208"/>
      <c r="C92" s="292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83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10"/>
      <c r="BB92" s="208"/>
    </row>
    <row r="93" spans="2:89" s="197" customFormat="1" x14ac:dyDescent="0.2">
      <c r="B93" s="197" t="s">
        <v>111</v>
      </c>
      <c r="C93" s="198">
        <v>14</v>
      </c>
      <c r="D93" s="199">
        <f t="shared" ref="D93:AI93" si="36">+D89*$C93</f>
        <v>0</v>
      </c>
      <c r="E93" s="199">
        <f t="shared" si="36"/>
        <v>0</v>
      </c>
      <c r="F93" s="199">
        <f t="shared" si="36"/>
        <v>0</v>
      </c>
      <c r="G93" s="199">
        <f t="shared" si="36"/>
        <v>0</v>
      </c>
      <c r="H93" s="199">
        <f t="shared" si="36"/>
        <v>0</v>
      </c>
      <c r="I93" s="199">
        <f t="shared" si="36"/>
        <v>0</v>
      </c>
      <c r="J93" s="199">
        <f t="shared" si="36"/>
        <v>0</v>
      </c>
      <c r="K93" s="199">
        <f t="shared" si="36"/>
        <v>0</v>
      </c>
      <c r="L93" s="199">
        <f t="shared" si="36"/>
        <v>0</v>
      </c>
      <c r="M93" s="199">
        <f t="shared" si="36"/>
        <v>0</v>
      </c>
      <c r="N93" s="199">
        <f t="shared" si="36"/>
        <v>0.6958333333333333</v>
      </c>
      <c r="O93" s="199">
        <f t="shared" si="36"/>
        <v>0.6958333333333333</v>
      </c>
      <c r="P93" s="199">
        <f t="shared" si="36"/>
        <v>0.6958333333333333</v>
      </c>
      <c r="Q93" s="199">
        <f t="shared" si="36"/>
        <v>0.6958333333333333</v>
      </c>
      <c r="R93" s="199">
        <f t="shared" si="36"/>
        <v>0.6958333333333333</v>
      </c>
      <c r="S93" s="199">
        <f t="shared" si="36"/>
        <v>0.6958333333333333</v>
      </c>
      <c r="T93" s="199">
        <f t="shared" si="36"/>
        <v>0.6958333333333333</v>
      </c>
      <c r="U93" s="199">
        <f t="shared" si="36"/>
        <v>0.6958333333333333</v>
      </c>
      <c r="V93" s="199">
        <f t="shared" si="36"/>
        <v>0.6958333333333333</v>
      </c>
      <c r="W93" s="199">
        <f t="shared" si="36"/>
        <v>0.6958333333333333</v>
      </c>
      <c r="X93" s="199">
        <f t="shared" si="36"/>
        <v>1.3960666666666668</v>
      </c>
      <c r="Y93" s="199">
        <f t="shared" si="36"/>
        <v>2.0963000000000003</v>
      </c>
      <c r="Z93" s="90">
        <f t="shared" si="36"/>
        <v>2.7965333333333335</v>
      </c>
      <c r="AA93" s="199">
        <f t="shared" si="36"/>
        <v>3.4967666666666668</v>
      </c>
      <c r="AB93" s="199">
        <f t="shared" si="36"/>
        <v>4.1970000000000001</v>
      </c>
      <c r="AC93" s="199">
        <f t="shared" si="36"/>
        <v>4.8972333333333324</v>
      </c>
      <c r="AD93" s="199">
        <f t="shared" si="36"/>
        <v>5.5974666666666657</v>
      </c>
      <c r="AE93" s="199">
        <f t="shared" si="36"/>
        <v>6.297699999999999</v>
      </c>
      <c r="AF93" s="199">
        <f t="shared" si="36"/>
        <v>6.9979333333333322</v>
      </c>
      <c r="AG93" s="199">
        <f t="shared" si="36"/>
        <v>7.6981666666666655</v>
      </c>
      <c r="AH93" s="199">
        <f t="shared" si="36"/>
        <v>8.3983999999999988</v>
      </c>
      <c r="AI93" s="199">
        <f t="shared" si="36"/>
        <v>9.0986333333333338</v>
      </c>
      <c r="AJ93" s="199">
        <f t="shared" ref="AJ93:BB93" si="37">+AJ89*$C93</f>
        <v>9.7988666666666671</v>
      </c>
      <c r="AK93" s="199">
        <f t="shared" si="37"/>
        <v>10.499100000000002</v>
      </c>
      <c r="AL93" s="199">
        <f t="shared" si="37"/>
        <v>11.199333333333335</v>
      </c>
      <c r="AM93" s="199">
        <f t="shared" si="37"/>
        <v>11.899566666666669</v>
      </c>
      <c r="AN93" s="199">
        <f t="shared" si="37"/>
        <v>12.599800000000004</v>
      </c>
      <c r="AO93" s="199">
        <f t="shared" si="37"/>
        <v>13.300033333333337</v>
      </c>
      <c r="AP93" s="199">
        <f t="shared" si="37"/>
        <v>13.300033333333337</v>
      </c>
      <c r="AQ93" s="199">
        <f t="shared" si="37"/>
        <v>13.300033333333337</v>
      </c>
      <c r="AR93" s="199">
        <f t="shared" si="37"/>
        <v>13.300033333333337</v>
      </c>
      <c r="AS93" s="199">
        <f t="shared" si="37"/>
        <v>13.300033333333337</v>
      </c>
      <c r="AT93" s="199">
        <f t="shared" si="37"/>
        <v>14.000033333333338</v>
      </c>
      <c r="AU93" s="199">
        <f t="shared" si="37"/>
        <v>14.000033333333338</v>
      </c>
      <c r="AV93" s="199">
        <f t="shared" si="37"/>
        <v>14.000033333333338</v>
      </c>
      <c r="AW93" s="199">
        <f t="shared" si="37"/>
        <v>14.000033333333338</v>
      </c>
      <c r="AX93" s="199">
        <f t="shared" si="37"/>
        <v>14.000033333333338</v>
      </c>
      <c r="AY93" s="199">
        <f t="shared" si="37"/>
        <v>14.000033333333338</v>
      </c>
      <c r="AZ93" s="199">
        <f t="shared" si="37"/>
        <v>14.000033333333338</v>
      </c>
      <c r="BA93" s="200">
        <f t="shared" si="37"/>
        <v>14.000033333333338</v>
      </c>
      <c r="BB93" s="201">
        <f t="shared" si="37"/>
        <v>14.000033333333338</v>
      </c>
      <c r="BC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1"/>
      <c r="BW93" s="201"/>
      <c r="BX93" s="201"/>
      <c r="BY93" s="201"/>
      <c r="BZ93" s="201"/>
      <c r="CA93" s="201"/>
      <c r="CB93" s="201"/>
      <c r="CC93" s="201"/>
      <c r="CD93" s="201"/>
      <c r="CE93" s="201"/>
      <c r="CF93" s="201"/>
      <c r="CG93" s="201"/>
      <c r="CH93" s="201"/>
      <c r="CI93" s="201"/>
      <c r="CJ93" s="201"/>
      <c r="CK93" s="201"/>
    </row>
    <row r="94" spans="2:89" s="202" customFormat="1" ht="13.5" thickBot="1" x14ac:dyDescent="0.25">
      <c r="B94" s="202" t="s">
        <v>112</v>
      </c>
      <c r="C94" s="203" t="str">
        <f>+'NTP or Sold'!C7</f>
        <v>NTP</v>
      </c>
      <c r="D94" s="204">
        <f t="shared" ref="D94:AI94" si="38">+D91*$C93</f>
        <v>0</v>
      </c>
      <c r="E94" s="204">
        <f t="shared" si="38"/>
        <v>0</v>
      </c>
      <c r="F94" s="204">
        <f t="shared" si="38"/>
        <v>0</v>
      </c>
      <c r="G94" s="204">
        <f t="shared" si="38"/>
        <v>0</v>
      </c>
      <c r="H94" s="204">
        <f t="shared" si="38"/>
        <v>0</v>
      </c>
      <c r="I94" s="204">
        <f t="shared" si="38"/>
        <v>0</v>
      </c>
      <c r="J94" s="204">
        <f t="shared" si="38"/>
        <v>0</v>
      </c>
      <c r="K94" s="204">
        <f t="shared" si="38"/>
        <v>0</v>
      </c>
      <c r="L94" s="204">
        <f t="shared" si="38"/>
        <v>0</v>
      </c>
      <c r="M94" s="204">
        <f t="shared" si="38"/>
        <v>0</v>
      </c>
      <c r="N94" s="204">
        <f t="shared" si="38"/>
        <v>0.70000000000000007</v>
      </c>
      <c r="O94" s="204">
        <f t="shared" si="38"/>
        <v>0.70000000000000007</v>
      </c>
      <c r="P94" s="204">
        <f t="shared" si="38"/>
        <v>0.70000000000000007</v>
      </c>
      <c r="Q94" s="204">
        <f t="shared" si="38"/>
        <v>0.70000000000000007</v>
      </c>
      <c r="R94" s="204">
        <f t="shared" si="38"/>
        <v>0.70000000000000007</v>
      </c>
      <c r="S94" s="204">
        <f t="shared" si="38"/>
        <v>0.70000000000000007</v>
      </c>
      <c r="T94" s="204">
        <f t="shared" si="38"/>
        <v>0.70000000000000007</v>
      </c>
      <c r="U94" s="204">
        <f t="shared" si="38"/>
        <v>0.70000000000000007</v>
      </c>
      <c r="V94" s="204">
        <f t="shared" si="38"/>
        <v>0.70000000000000007</v>
      </c>
      <c r="W94" s="204">
        <f t="shared" si="38"/>
        <v>0.70000000000000007</v>
      </c>
      <c r="X94" s="204">
        <f t="shared" si="38"/>
        <v>0.92555555555555569</v>
      </c>
      <c r="Y94" s="204">
        <f t="shared" si="38"/>
        <v>1.1511111111111114</v>
      </c>
      <c r="Z94" s="136">
        <f t="shared" si="38"/>
        <v>1.3766666666666669</v>
      </c>
      <c r="AA94" s="204">
        <f t="shared" si="38"/>
        <v>1.6022222222222227</v>
      </c>
      <c r="AB94" s="204">
        <f t="shared" si="38"/>
        <v>1.8277777777777784</v>
      </c>
      <c r="AC94" s="204">
        <f t="shared" si="38"/>
        <v>2.0533333333333337</v>
      </c>
      <c r="AD94" s="204">
        <f t="shared" si="38"/>
        <v>2.278888888888889</v>
      </c>
      <c r="AE94" s="204">
        <f t="shared" si="38"/>
        <v>2.5044444444444447</v>
      </c>
      <c r="AF94" s="204">
        <f t="shared" si="38"/>
        <v>2.73</v>
      </c>
      <c r="AG94" s="204">
        <f t="shared" si="38"/>
        <v>2.9555555555555557</v>
      </c>
      <c r="AH94" s="204">
        <f t="shared" si="38"/>
        <v>3.181111111111111</v>
      </c>
      <c r="AI94" s="204">
        <f t="shared" si="38"/>
        <v>3.4066666666666663</v>
      </c>
      <c r="AJ94" s="204">
        <f t="shared" ref="AJ94:BB94" si="39">+AJ91*$C93</f>
        <v>3.632222222222222</v>
      </c>
      <c r="AK94" s="204">
        <f t="shared" si="39"/>
        <v>3.8577777777777778</v>
      </c>
      <c r="AL94" s="204">
        <f t="shared" si="39"/>
        <v>4.0833333333333339</v>
      </c>
      <c r="AM94" s="204">
        <f t="shared" si="39"/>
        <v>4.3088888888888892</v>
      </c>
      <c r="AN94" s="204">
        <f t="shared" si="39"/>
        <v>4.5344444444444454</v>
      </c>
      <c r="AO94" s="204">
        <f t="shared" si="39"/>
        <v>4.7600000000000016</v>
      </c>
      <c r="AP94" s="204">
        <f t="shared" si="39"/>
        <v>14</v>
      </c>
      <c r="AQ94" s="204">
        <f t="shared" si="39"/>
        <v>14</v>
      </c>
      <c r="AR94" s="204">
        <f t="shared" si="39"/>
        <v>14</v>
      </c>
      <c r="AS94" s="204">
        <f t="shared" si="39"/>
        <v>14</v>
      </c>
      <c r="AT94" s="204">
        <f t="shared" si="39"/>
        <v>14</v>
      </c>
      <c r="AU94" s="204">
        <f t="shared" si="39"/>
        <v>14</v>
      </c>
      <c r="AV94" s="204">
        <f t="shared" si="39"/>
        <v>14</v>
      </c>
      <c r="AW94" s="204">
        <f t="shared" si="39"/>
        <v>14</v>
      </c>
      <c r="AX94" s="204">
        <f t="shared" si="39"/>
        <v>14</v>
      </c>
      <c r="AY94" s="204">
        <f t="shared" si="39"/>
        <v>14</v>
      </c>
      <c r="AZ94" s="204">
        <f t="shared" si="39"/>
        <v>14</v>
      </c>
      <c r="BA94" s="205">
        <f t="shared" si="39"/>
        <v>14</v>
      </c>
      <c r="BB94" s="206">
        <f t="shared" si="39"/>
        <v>14</v>
      </c>
      <c r="BC94" s="206"/>
      <c r="BF94" s="206"/>
      <c r="BG94" s="206"/>
      <c r="BH94" s="206"/>
      <c r="BI94" s="206"/>
      <c r="BJ94" s="206"/>
      <c r="BK94" s="206"/>
      <c r="BL94" s="206"/>
      <c r="BM94" s="206"/>
      <c r="BN94" s="206"/>
      <c r="BO94" s="206"/>
      <c r="BP94" s="206"/>
      <c r="BQ94" s="206"/>
      <c r="BR94" s="206"/>
      <c r="BS94" s="206"/>
      <c r="BT94" s="206"/>
      <c r="BU94" s="206"/>
      <c r="BV94" s="206"/>
      <c r="BW94" s="206"/>
      <c r="BX94" s="206"/>
      <c r="BY94" s="206"/>
      <c r="BZ94" s="206"/>
      <c r="CA94" s="206"/>
      <c r="CB94" s="206"/>
      <c r="CC94" s="206"/>
      <c r="CD94" s="206"/>
      <c r="CE94" s="206"/>
      <c r="CF94" s="206"/>
      <c r="CG94" s="206"/>
      <c r="CH94" s="206"/>
      <c r="CI94" s="206"/>
      <c r="CJ94" s="206"/>
      <c r="CK94" s="206"/>
    </row>
    <row r="95" spans="2:89" s="192" customFormat="1" ht="15" customHeight="1" thickTop="1" x14ac:dyDescent="0.2">
      <c r="B95" s="189" t="str">
        <f>+'NTP or Sold'!H8</f>
        <v>LM6000</v>
      </c>
      <c r="C95" s="291" t="str">
        <f>+'NTP or Sold'!T8</f>
        <v>Sandhill Power / Austin (ENA)</v>
      </c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84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1"/>
    </row>
    <row r="96" spans="2:89" s="196" customFormat="1" x14ac:dyDescent="0.2">
      <c r="B96" s="193" t="s">
        <v>107</v>
      </c>
      <c r="C96" s="292"/>
      <c r="D96" s="194">
        <v>0</v>
      </c>
      <c r="E96" s="194">
        <v>0</v>
      </c>
      <c r="F96" s="194">
        <v>0</v>
      </c>
      <c r="G96" s="194">
        <v>0</v>
      </c>
      <c r="H96" s="194">
        <v>0</v>
      </c>
      <c r="I96" s="194">
        <v>0</v>
      </c>
      <c r="J96" s="194">
        <v>0</v>
      </c>
      <c r="K96" s="194">
        <v>0</v>
      </c>
      <c r="L96" s="194">
        <v>0</v>
      </c>
      <c r="M96" s="194">
        <v>0</v>
      </c>
      <c r="N96" s="194">
        <f>16.7/336</f>
        <v>4.9702380952380949E-2</v>
      </c>
      <c r="O96" s="194">
        <v>0</v>
      </c>
      <c r="P96" s="194">
        <v>0</v>
      </c>
      <c r="Q96" s="194">
        <v>0</v>
      </c>
      <c r="R96" s="194">
        <v>0</v>
      </c>
      <c r="S96" s="194">
        <v>0</v>
      </c>
      <c r="T96" s="194">
        <v>0</v>
      </c>
      <c r="U96" s="194">
        <v>0</v>
      </c>
      <c r="V96" s="194">
        <v>0</v>
      </c>
      <c r="W96" s="194">
        <v>0</v>
      </c>
      <c r="X96" s="194">
        <f t="shared" ref="X96:AO96" si="40">+(0.95-0.0497)/18</f>
        <v>5.0016666666666668E-2</v>
      </c>
      <c r="Y96" s="194">
        <f t="shared" si="40"/>
        <v>5.0016666666666668E-2</v>
      </c>
      <c r="Z96" s="82">
        <f t="shared" si="40"/>
        <v>5.0016666666666668E-2</v>
      </c>
      <c r="AA96" s="194">
        <f t="shared" si="40"/>
        <v>5.0016666666666668E-2</v>
      </c>
      <c r="AB96" s="194">
        <f t="shared" si="40"/>
        <v>5.0016666666666668E-2</v>
      </c>
      <c r="AC96" s="194">
        <f t="shared" si="40"/>
        <v>5.0016666666666668E-2</v>
      </c>
      <c r="AD96" s="194">
        <f t="shared" si="40"/>
        <v>5.0016666666666668E-2</v>
      </c>
      <c r="AE96" s="194">
        <f t="shared" si="40"/>
        <v>5.0016666666666668E-2</v>
      </c>
      <c r="AF96" s="194">
        <f t="shared" si="40"/>
        <v>5.0016666666666668E-2</v>
      </c>
      <c r="AG96" s="194">
        <f t="shared" si="40"/>
        <v>5.0016666666666668E-2</v>
      </c>
      <c r="AH96" s="194">
        <f t="shared" si="40"/>
        <v>5.0016666666666668E-2</v>
      </c>
      <c r="AI96" s="194">
        <f t="shared" si="40"/>
        <v>5.0016666666666668E-2</v>
      </c>
      <c r="AJ96" s="194">
        <f t="shared" si="40"/>
        <v>5.0016666666666668E-2</v>
      </c>
      <c r="AK96" s="194">
        <f t="shared" si="40"/>
        <v>5.0016666666666668E-2</v>
      </c>
      <c r="AL96" s="194">
        <f t="shared" si="40"/>
        <v>5.0016666666666668E-2</v>
      </c>
      <c r="AM96" s="194">
        <f t="shared" si="40"/>
        <v>5.0016666666666668E-2</v>
      </c>
      <c r="AN96" s="194">
        <f t="shared" si="40"/>
        <v>5.0016666666666668E-2</v>
      </c>
      <c r="AO96" s="194">
        <f t="shared" si="40"/>
        <v>5.0016666666666668E-2</v>
      </c>
      <c r="AP96" s="194">
        <v>0</v>
      </c>
      <c r="AQ96" s="194">
        <v>0</v>
      </c>
      <c r="AR96" s="194">
        <v>0</v>
      </c>
      <c r="AS96" s="194">
        <v>0</v>
      </c>
      <c r="AT96" s="194">
        <v>0.05</v>
      </c>
      <c r="AU96" s="194">
        <v>0</v>
      </c>
      <c r="AV96" s="194">
        <v>0</v>
      </c>
      <c r="AW96" s="194">
        <v>0</v>
      </c>
      <c r="AX96" s="194">
        <v>0</v>
      </c>
      <c r="AY96" s="194">
        <v>0</v>
      </c>
      <c r="AZ96" s="194">
        <v>0</v>
      </c>
      <c r="BA96" s="195">
        <v>0</v>
      </c>
      <c r="BB96" s="193">
        <v>0</v>
      </c>
      <c r="BC96" s="196">
        <f>SUM(N96:BB96)</f>
        <v>1.0000023809523813</v>
      </c>
    </row>
    <row r="97" spans="2:89" s="196" customFormat="1" x14ac:dyDescent="0.2">
      <c r="B97" s="193" t="s">
        <v>108</v>
      </c>
      <c r="C97" s="292"/>
      <c r="D97" s="194">
        <f>+D96</f>
        <v>0</v>
      </c>
      <c r="E97" s="194">
        <f t="shared" ref="E97:AJ97" si="41">+D97+E96</f>
        <v>0</v>
      </c>
      <c r="F97" s="194">
        <f t="shared" si="41"/>
        <v>0</v>
      </c>
      <c r="G97" s="194">
        <f t="shared" si="41"/>
        <v>0</v>
      </c>
      <c r="H97" s="194">
        <f t="shared" si="41"/>
        <v>0</v>
      </c>
      <c r="I97" s="194">
        <f t="shared" si="41"/>
        <v>0</v>
      </c>
      <c r="J97" s="194">
        <f t="shared" si="41"/>
        <v>0</v>
      </c>
      <c r="K97" s="194">
        <f t="shared" si="41"/>
        <v>0</v>
      </c>
      <c r="L97" s="194">
        <f t="shared" si="41"/>
        <v>0</v>
      </c>
      <c r="M97" s="194">
        <f t="shared" si="41"/>
        <v>0</v>
      </c>
      <c r="N97" s="194">
        <f t="shared" si="41"/>
        <v>4.9702380952380949E-2</v>
      </c>
      <c r="O97" s="194">
        <f t="shared" si="41"/>
        <v>4.9702380952380949E-2</v>
      </c>
      <c r="P97" s="194">
        <f t="shared" si="41"/>
        <v>4.9702380952380949E-2</v>
      </c>
      <c r="Q97" s="194">
        <f t="shared" si="41"/>
        <v>4.9702380952380949E-2</v>
      </c>
      <c r="R97" s="194">
        <f t="shared" si="41"/>
        <v>4.9702380952380949E-2</v>
      </c>
      <c r="S97" s="194">
        <f t="shared" si="41"/>
        <v>4.9702380952380949E-2</v>
      </c>
      <c r="T97" s="194">
        <f t="shared" si="41"/>
        <v>4.9702380952380949E-2</v>
      </c>
      <c r="U97" s="194">
        <f t="shared" si="41"/>
        <v>4.9702380952380949E-2</v>
      </c>
      <c r="V97" s="194">
        <f t="shared" si="41"/>
        <v>4.9702380952380949E-2</v>
      </c>
      <c r="W97" s="194">
        <f t="shared" si="41"/>
        <v>4.9702380952380949E-2</v>
      </c>
      <c r="X97" s="194">
        <f t="shared" si="41"/>
        <v>9.9719047619047624E-2</v>
      </c>
      <c r="Y97" s="194">
        <f t="shared" si="41"/>
        <v>0.14973571428571431</v>
      </c>
      <c r="Z97" s="82">
        <f t="shared" si="41"/>
        <v>0.19975238095238096</v>
      </c>
      <c r="AA97" s="194">
        <f t="shared" si="41"/>
        <v>0.24976904761904761</v>
      </c>
      <c r="AB97" s="194">
        <f t="shared" si="41"/>
        <v>0.29978571428571427</v>
      </c>
      <c r="AC97" s="194">
        <f t="shared" si="41"/>
        <v>0.34980238095238092</v>
      </c>
      <c r="AD97" s="194">
        <f t="shared" si="41"/>
        <v>0.39981904761904757</v>
      </c>
      <c r="AE97" s="194">
        <f t="shared" si="41"/>
        <v>0.44983571428571423</v>
      </c>
      <c r="AF97" s="194">
        <f t="shared" si="41"/>
        <v>0.49985238095238088</v>
      </c>
      <c r="AG97" s="194">
        <f t="shared" si="41"/>
        <v>0.54986904761904754</v>
      </c>
      <c r="AH97" s="194">
        <f t="shared" si="41"/>
        <v>0.59988571428571424</v>
      </c>
      <c r="AI97" s="194">
        <f t="shared" si="41"/>
        <v>0.64990238095238095</v>
      </c>
      <c r="AJ97" s="194">
        <f t="shared" si="41"/>
        <v>0.69991904761904766</v>
      </c>
      <c r="AK97" s="194">
        <f t="shared" ref="AK97:BB97" si="42">+AJ97+AK96</f>
        <v>0.74993571428571437</v>
      </c>
      <c r="AL97" s="194">
        <f t="shared" si="42"/>
        <v>0.79995238095238108</v>
      </c>
      <c r="AM97" s="194">
        <f t="shared" si="42"/>
        <v>0.84996904761904779</v>
      </c>
      <c r="AN97" s="194">
        <f t="shared" si="42"/>
        <v>0.8999857142857145</v>
      </c>
      <c r="AO97" s="194">
        <f t="shared" si="42"/>
        <v>0.95000238095238121</v>
      </c>
      <c r="AP97" s="194">
        <f t="shared" si="42"/>
        <v>0.95000238095238121</v>
      </c>
      <c r="AQ97" s="194">
        <f t="shared" si="42"/>
        <v>0.95000238095238121</v>
      </c>
      <c r="AR97" s="194">
        <f t="shared" si="42"/>
        <v>0.95000238095238121</v>
      </c>
      <c r="AS97" s="194">
        <f t="shared" si="42"/>
        <v>0.95000238095238121</v>
      </c>
      <c r="AT97" s="194">
        <f t="shared" si="42"/>
        <v>1.0000023809523813</v>
      </c>
      <c r="AU97" s="194">
        <f t="shared" si="42"/>
        <v>1.0000023809523813</v>
      </c>
      <c r="AV97" s="194">
        <f t="shared" si="42"/>
        <v>1.0000023809523813</v>
      </c>
      <c r="AW97" s="194">
        <f t="shared" si="42"/>
        <v>1.0000023809523813</v>
      </c>
      <c r="AX97" s="194">
        <f t="shared" si="42"/>
        <v>1.0000023809523813</v>
      </c>
      <c r="AY97" s="194">
        <f t="shared" si="42"/>
        <v>1.0000023809523813</v>
      </c>
      <c r="AZ97" s="194">
        <f t="shared" si="42"/>
        <v>1.0000023809523813</v>
      </c>
      <c r="BA97" s="195">
        <f t="shared" si="42"/>
        <v>1.0000023809523813</v>
      </c>
      <c r="BB97" s="193">
        <f t="shared" si="42"/>
        <v>1.0000023809523813</v>
      </c>
    </row>
    <row r="98" spans="2:89" s="196" customFormat="1" x14ac:dyDescent="0.2">
      <c r="B98" s="193" t="s">
        <v>109</v>
      </c>
      <c r="C98" s="292"/>
      <c r="D98" s="194">
        <v>0</v>
      </c>
      <c r="E98" s="194">
        <v>0</v>
      </c>
      <c r="F98" s="194">
        <v>0</v>
      </c>
      <c r="G98" s="194">
        <v>0</v>
      </c>
      <c r="H98" s="194">
        <v>0</v>
      </c>
      <c r="I98" s="194">
        <v>0</v>
      </c>
      <c r="J98" s="194">
        <v>0</v>
      </c>
      <c r="K98" s="194">
        <v>0</v>
      </c>
      <c r="L98" s="194">
        <v>0</v>
      </c>
      <c r="M98" s="194">
        <v>0</v>
      </c>
      <c r="N98" s="194">
        <v>0.05</v>
      </c>
      <c r="O98" s="194">
        <v>0</v>
      </c>
      <c r="P98" s="194">
        <v>0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f t="shared" ref="X98:AO98" si="43">+(0.34-0.05)/18</f>
        <v>1.6111111111111114E-2</v>
      </c>
      <c r="Y98" s="194">
        <f t="shared" si="43"/>
        <v>1.6111111111111114E-2</v>
      </c>
      <c r="Z98" s="82">
        <f t="shared" si="43"/>
        <v>1.6111111111111114E-2</v>
      </c>
      <c r="AA98" s="194">
        <f t="shared" si="43"/>
        <v>1.6111111111111114E-2</v>
      </c>
      <c r="AB98" s="194">
        <f t="shared" si="43"/>
        <v>1.6111111111111114E-2</v>
      </c>
      <c r="AC98" s="194">
        <f t="shared" si="43"/>
        <v>1.6111111111111114E-2</v>
      </c>
      <c r="AD98" s="194">
        <f t="shared" si="43"/>
        <v>1.6111111111111114E-2</v>
      </c>
      <c r="AE98" s="194">
        <f t="shared" si="43"/>
        <v>1.6111111111111114E-2</v>
      </c>
      <c r="AF98" s="194">
        <f t="shared" si="43"/>
        <v>1.6111111111111114E-2</v>
      </c>
      <c r="AG98" s="194">
        <f t="shared" si="43"/>
        <v>1.6111111111111114E-2</v>
      </c>
      <c r="AH98" s="194">
        <f t="shared" si="43"/>
        <v>1.6111111111111114E-2</v>
      </c>
      <c r="AI98" s="194">
        <f t="shared" si="43"/>
        <v>1.6111111111111114E-2</v>
      </c>
      <c r="AJ98" s="194">
        <f t="shared" si="43"/>
        <v>1.6111111111111114E-2</v>
      </c>
      <c r="AK98" s="194">
        <f t="shared" si="43"/>
        <v>1.6111111111111114E-2</v>
      </c>
      <c r="AL98" s="194">
        <f t="shared" si="43"/>
        <v>1.6111111111111114E-2</v>
      </c>
      <c r="AM98" s="194">
        <f t="shared" si="43"/>
        <v>1.6111111111111114E-2</v>
      </c>
      <c r="AN98" s="194">
        <f t="shared" si="43"/>
        <v>1.6111111111111114E-2</v>
      </c>
      <c r="AO98" s="194">
        <f t="shared" si="43"/>
        <v>1.6111111111111114E-2</v>
      </c>
      <c r="AP98" s="194">
        <v>0.66</v>
      </c>
      <c r="AQ98" s="194">
        <v>0</v>
      </c>
      <c r="AR98" s="194">
        <v>0</v>
      </c>
      <c r="AS98" s="194">
        <v>0</v>
      </c>
      <c r="AT98" s="194">
        <v>0</v>
      </c>
      <c r="AU98" s="194">
        <v>0</v>
      </c>
      <c r="AV98" s="194">
        <v>0</v>
      </c>
      <c r="AW98" s="194">
        <v>0</v>
      </c>
      <c r="AX98" s="194">
        <v>0</v>
      </c>
      <c r="AY98" s="194">
        <v>0</v>
      </c>
      <c r="AZ98" s="194">
        <v>0</v>
      </c>
      <c r="BA98" s="195">
        <v>0</v>
      </c>
      <c r="BB98" s="193">
        <v>0</v>
      </c>
      <c r="BC98" s="196">
        <f>SUM(N98:BB98)</f>
        <v>1</v>
      </c>
    </row>
    <row r="99" spans="2:89" s="196" customFormat="1" x14ac:dyDescent="0.2">
      <c r="B99" s="193" t="s">
        <v>110</v>
      </c>
      <c r="C99" s="292"/>
      <c r="D99" s="194">
        <f>+D98</f>
        <v>0</v>
      </c>
      <c r="E99" s="194">
        <f t="shared" ref="E99:AJ99" si="44">+D99+E98</f>
        <v>0</v>
      </c>
      <c r="F99" s="194">
        <f t="shared" si="44"/>
        <v>0</v>
      </c>
      <c r="G99" s="194">
        <f t="shared" si="44"/>
        <v>0</v>
      </c>
      <c r="H99" s="194">
        <f t="shared" si="44"/>
        <v>0</v>
      </c>
      <c r="I99" s="194">
        <f t="shared" si="44"/>
        <v>0</v>
      </c>
      <c r="J99" s="194">
        <f t="shared" si="44"/>
        <v>0</v>
      </c>
      <c r="K99" s="194">
        <f t="shared" si="44"/>
        <v>0</v>
      </c>
      <c r="L99" s="194">
        <f t="shared" si="44"/>
        <v>0</v>
      </c>
      <c r="M99" s="194">
        <f t="shared" si="44"/>
        <v>0</v>
      </c>
      <c r="N99" s="194">
        <f t="shared" si="44"/>
        <v>0.05</v>
      </c>
      <c r="O99" s="194">
        <f t="shared" si="44"/>
        <v>0.05</v>
      </c>
      <c r="P99" s="194">
        <f t="shared" si="44"/>
        <v>0.05</v>
      </c>
      <c r="Q99" s="194">
        <f t="shared" si="44"/>
        <v>0.05</v>
      </c>
      <c r="R99" s="194">
        <f t="shared" si="44"/>
        <v>0.05</v>
      </c>
      <c r="S99" s="194">
        <f t="shared" si="44"/>
        <v>0.05</v>
      </c>
      <c r="T99" s="194">
        <f t="shared" si="44"/>
        <v>0.05</v>
      </c>
      <c r="U99" s="194">
        <f t="shared" si="44"/>
        <v>0.05</v>
      </c>
      <c r="V99" s="194">
        <f t="shared" si="44"/>
        <v>0.05</v>
      </c>
      <c r="W99" s="194">
        <f t="shared" si="44"/>
        <v>0.05</v>
      </c>
      <c r="X99" s="194">
        <f t="shared" si="44"/>
        <v>6.611111111111112E-2</v>
      </c>
      <c r="Y99" s="194">
        <f t="shared" si="44"/>
        <v>8.2222222222222238E-2</v>
      </c>
      <c r="Z99" s="82">
        <f t="shared" si="44"/>
        <v>9.8333333333333356E-2</v>
      </c>
      <c r="AA99" s="194">
        <f t="shared" si="44"/>
        <v>0.11444444444444447</v>
      </c>
      <c r="AB99" s="194">
        <f t="shared" si="44"/>
        <v>0.13055555555555559</v>
      </c>
      <c r="AC99" s="194">
        <f t="shared" si="44"/>
        <v>0.1466666666666667</v>
      </c>
      <c r="AD99" s="194">
        <f t="shared" si="44"/>
        <v>0.1627777777777778</v>
      </c>
      <c r="AE99" s="194">
        <f t="shared" si="44"/>
        <v>0.1788888888888889</v>
      </c>
      <c r="AF99" s="194">
        <f t="shared" si="44"/>
        <v>0.19500000000000001</v>
      </c>
      <c r="AG99" s="194">
        <f t="shared" si="44"/>
        <v>0.21111111111111111</v>
      </c>
      <c r="AH99" s="194">
        <f t="shared" si="44"/>
        <v>0.22722222222222221</v>
      </c>
      <c r="AI99" s="194">
        <f t="shared" si="44"/>
        <v>0.24333333333333332</v>
      </c>
      <c r="AJ99" s="194">
        <f t="shared" si="44"/>
        <v>0.25944444444444442</v>
      </c>
      <c r="AK99" s="194">
        <f t="shared" ref="AK99:BB99" si="45">+AJ99+AK98</f>
        <v>0.27555555555555555</v>
      </c>
      <c r="AL99" s="194">
        <f t="shared" si="45"/>
        <v>0.29166666666666669</v>
      </c>
      <c r="AM99" s="194">
        <f t="shared" si="45"/>
        <v>0.30777777777777782</v>
      </c>
      <c r="AN99" s="194">
        <f t="shared" si="45"/>
        <v>0.32388888888888895</v>
      </c>
      <c r="AO99" s="194">
        <f t="shared" si="45"/>
        <v>0.34000000000000008</v>
      </c>
      <c r="AP99" s="194">
        <f t="shared" si="45"/>
        <v>1</v>
      </c>
      <c r="AQ99" s="194">
        <f t="shared" si="45"/>
        <v>1</v>
      </c>
      <c r="AR99" s="194">
        <f t="shared" si="45"/>
        <v>1</v>
      </c>
      <c r="AS99" s="194">
        <f t="shared" si="45"/>
        <v>1</v>
      </c>
      <c r="AT99" s="194">
        <f t="shared" si="45"/>
        <v>1</v>
      </c>
      <c r="AU99" s="194">
        <f t="shared" si="45"/>
        <v>1</v>
      </c>
      <c r="AV99" s="194">
        <f t="shared" si="45"/>
        <v>1</v>
      </c>
      <c r="AW99" s="194">
        <f t="shared" si="45"/>
        <v>1</v>
      </c>
      <c r="AX99" s="194">
        <f t="shared" si="45"/>
        <v>1</v>
      </c>
      <c r="AY99" s="194">
        <f t="shared" si="45"/>
        <v>1</v>
      </c>
      <c r="AZ99" s="194">
        <f t="shared" si="45"/>
        <v>1</v>
      </c>
      <c r="BA99" s="195">
        <f t="shared" si="45"/>
        <v>1</v>
      </c>
      <c r="BB99" s="193">
        <f t="shared" si="45"/>
        <v>1</v>
      </c>
    </row>
    <row r="100" spans="2:89" s="211" customFormat="1" x14ac:dyDescent="0.2">
      <c r="B100" s="208"/>
      <c r="C100" s="292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83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10"/>
      <c r="BB100" s="208"/>
    </row>
    <row r="101" spans="2:89" s="197" customFormat="1" x14ac:dyDescent="0.2">
      <c r="B101" s="197" t="s">
        <v>111</v>
      </c>
      <c r="C101" s="198">
        <v>14</v>
      </c>
      <c r="D101" s="199">
        <f t="shared" ref="D101:AI101" si="46">+D97*$C101</f>
        <v>0</v>
      </c>
      <c r="E101" s="199">
        <f t="shared" si="46"/>
        <v>0</v>
      </c>
      <c r="F101" s="199">
        <f t="shared" si="46"/>
        <v>0</v>
      </c>
      <c r="G101" s="199">
        <f t="shared" si="46"/>
        <v>0</v>
      </c>
      <c r="H101" s="199">
        <f t="shared" si="46"/>
        <v>0</v>
      </c>
      <c r="I101" s="199">
        <f t="shared" si="46"/>
        <v>0</v>
      </c>
      <c r="J101" s="199">
        <f t="shared" si="46"/>
        <v>0</v>
      </c>
      <c r="K101" s="199">
        <f t="shared" si="46"/>
        <v>0</v>
      </c>
      <c r="L101" s="199">
        <f t="shared" si="46"/>
        <v>0</v>
      </c>
      <c r="M101" s="199">
        <f t="shared" si="46"/>
        <v>0</v>
      </c>
      <c r="N101" s="199">
        <f t="shared" si="46"/>
        <v>0.6958333333333333</v>
      </c>
      <c r="O101" s="199">
        <f t="shared" si="46"/>
        <v>0.6958333333333333</v>
      </c>
      <c r="P101" s="199">
        <f t="shared" si="46"/>
        <v>0.6958333333333333</v>
      </c>
      <c r="Q101" s="199">
        <f t="shared" si="46"/>
        <v>0.6958333333333333</v>
      </c>
      <c r="R101" s="199">
        <f t="shared" si="46"/>
        <v>0.6958333333333333</v>
      </c>
      <c r="S101" s="199">
        <f t="shared" si="46"/>
        <v>0.6958333333333333</v>
      </c>
      <c r="T101" s="199">
        <f t="shared" si="46"/>
        <v>0.6958333333333333</v>
      </c>
      <c r="U101" s="199">
        <f t="shared" si="46"/>
        <v>0.6958333333333333</v>
      </c>
      <c r="V101" s="199">
        <f t="shared" si="46"/>
        <v>0.6958333333333333</v>
      </c>
      <c r="W101" s="199">
        <f t="shared" si="46"/>
        <v>0.6958333333333333</v>
      </c>
      <c r="X101" s="199">
        <f t="shared" si="46"/>
        <v>1.3960666666666668</v>
      </c>
      <c r="Y101" s="199">
        <f t="shared" si="46"/>
        <v>2.0963000000000003</v>
      </c>
      <c r="Z101" s="90">
        <f t="shared" si="46"/>
        <v>2.7965333333333335</v>
      </c>
      <c r="AA101" s="199">
        <f t="shared" si="46"/>
        <v>3.4967666666666668</v>
      </c>
      <c r="AB101" s="199">
        <f t="shared" si="46"/>
        <v>4.1970000000000001</v>
      </c>
      <c r="AC101" s="199">
        <f t="shared" si="46"/>
        <v>4.8972333333333324</v>
      </c>
      <c r="AD101" s="199">
        <f t="shared" si="46"/>
        <v>5.5974666666666657</v>
      </c>
      <c r="AE101" s="199">
        <f t="shared" si="46"/>
        <v>6.297699999999999</v>
      </c>
      <c r="AF101" s="199">
        <f t="shared" si="46"/>
        <v>6.9979333333333322</v>
      </c>
      <c r="AG101" s="199">
        <f t="shared" si="46"/>
        <v>7.6981666666666655</v>
      </c>
      <c r="AH101" s="199">
        <f t="shared" si="46"/>
        <v>8.3983999999999988</v>
      </c>
      <c r="AI101" s="199">
        <f t="shared" si="46"/>
        <v>9.0986333333333338</v>
      </c>
      <c r="AJ101" s="199">
        <f t="shared" ref="AJ101:BB101" si="47">+AJ97*$C101</f>
        <v>9.7988666666666671</v>
      </c>
      <c r="AK101" s="199">
        <f t="shared" si="47"/>
        <v>10.499100000000002</v>
      </c>
      <c r="AL101" s="199">
        <f t="shared" si="47"/>
        <v>11.199333333333335</v>
      </c>
      <c r="AM101" s="199">
        <f t="shared" si="47"/>
        <v>11.899566666666669</v>
      </c>
      <c r="AN101" s="199">
        <f t="shared" si="47"/>
        <v>12.599800000000004</v>
      </c>
      <c r="AO101" s="199">
        <f t="shared" si="47"/>
        <v>13.300033333333337</v>
      </c>
      <c r="AP101" s="199">
        <f t="shared" si="47"/>
        <v>13.300033333333337</v>
      </c>
      <c r="AQ101" s="199">
        <f t="shared" si="47"/>
        <v>13.300033333333337</v>
      </c>
      <c r="AR101" s="199">
        <f t="shared" si="47"/>
        <v>13.300033333333337</v>
      </c>
      <c r="AS101" s="199">
        <f t="shared" si="47"/>
        <v>13.300033333333337</v>
      </c>
      <c r="AT101" s="199">
        <f t="shared" si="47"/>
        <v>14.000033333333338</v>
      </c>
      <c r="AU101" s="199">
        <f t="shared" si="47"/>
        <v>14.000033333333338</v>
      </c>
      <c r="AV101" s="199">
        <f t="shared" si="47"/>
        <v>14.000033333333338</v>
      </c>
      <c r="AW101" s="199">
        <f t="shared" si="47"/>
        <v>14.000033333333338</v>
      </c>
      <c r="AX101" s="199">
        <f t="shared" si="47"/>
        <v>14.000033333333338</v>
      </c>
      <c r="AY101" s="199">
        <f t="shared" si="47"/>
        <v>14.000033333333338</v>
      </c>
      <c r="AZ101" s="199">
        <f t="shared" si="47"/>
        <v>14.000033333333338</v>
      </c>
      <c r="BA101" s="200">
        <f t="shared" si="47"/>
        <v>14.000033333333338</v>
      </c>
      <c r="BB101" s="201">
        <f t="shared" si="47"/>
        <v>14.000033333333338</v>
      </c>
      <c r="BC101" s="201"/>
      <c r="BF101" s="201"/>
      <c r="BG101" s="201"/>
      <c r="BH101" s="201"/>
      <c r="BI101" s="201"/>
      <c r="BJ101" s="201"/>
      <c r="BK101" s="201"/>
      <c r="BL101" s="201"/>
      <c r="BM101" s="201"/>
      <c r="BN101" s="201"/>
      <c r="BO101" s="201"/>
      <c r="BP101" s="201"/>
      <c r="BQ101" s="201"/>
      <c r="BR101" s="201"/>
      <c r="BS101" s="201"/>
      <c r="BT101" s="201"/>
      <c r="BU101" s="201"/>
      <c r="BV101" s="201"/>
      <c r="BW101" s="201"/>
      <c r="BX101" s="201"/>
      <c r="BY101" s="201"/>
      <c r="BZ101" s="201"/>
      <c r="CA101" s="201"/>
      <c r="CB101" s="201"/>
      <c r="CC101" s="201"/>
      <c r="CD101" s="201"/>
      <c r="CE101" s="201"/>
      <c r="CF101" s="201"/>
      <c r="CG101" s="201"/>
      <c r="CH101" s="201"/>
      <c r="CI101" s="201"/>
      <c r="CJ101" s="201"/>
      <c r="CK101" s="201"/>
    </row>
    <row r="102" spans="2:89" s="202" customFormat="1" ht="13.5" thickBot="1" x14ac:dyDescent="0.25">
      <c r="B102" s="202" t="s">
        <v>112</v>
      </c>
      <c r="C102" s="203" t="str">
        <f>+'NTP or Sold'!C8</f>
        <v>NTP</v>
      </c>
      <c r="D102" s="204">
        <f t="shared" ref="D102:AI102" si="48">+D99*$C101</f>
        <v>0</v>
      </c>
      <c r="E102" s="204">
        <f t="shared" si="48"/>
        <v>0</v>
      </c>
      <c r="F102" s="204">
        <f t="shared" si="48"/>
        <v>0</v>
      </c>
      <c r="G102" s="204">
        <f t="shared" si="48"/>
        <v>0</v>
      </c>
      <c r="H102" s="204">
        <f t="shared" si="48"/>
        <v>0</v>
      </c>
      <c r="I102" s="204">
        <f t="shared" si="48"/>
        <v>0</v>
      </c>
      <c r="J102" s="204">
        <f t="shared" si="48"/>
        <v>0</v>
      </c>
      <c r="K102" s="204">
        <f t="shared" si="48"/>
        <v>0</v>
      </c>
      <c r="L102" s="204">
        <f t="shared" si="48"/>
        <v>0</v>
      </c>
      <c r="M102" s="204">
        <f t="shared" si="48"/>
        <v>0</v>
      </c>
      <c r="N102" s="204">
        <f t="shared" si="48"/>
        <v>0.70000000000000007</v>
      </c>
      <c r="O102" s="204">
        <f t="shared" si="48"/>
        <v>0.70000000000000007</v>
      </c>
      <c r="P102" s="204">
        <f t="shared" si="48"/>
        <v>0.70000000000000007</v>
      </c>
      <c r="Q102" s="204">
        <f t="shared" si="48"/>
        <v>0.70000000000000007</v>
      </c>
      <c r="R102" s="204">
        <f t="shared" si="48"/>
        <v>0.70000000000000007</v>
      </c>
      <c r="S102" s="204">
        <f t="shared" si="48"/>
        <v>0.70000000000000007</v>
      </c>
      <c r="T102" s="204">
        <f t="shared" si="48"/>
        <v>0.70000000000000007</v>
      </c>
      <c r="U102" s="204">
        <f t="shared" si="48"/>
        <v>0.70000000000000007</v>
      </c>
      <c r="V102" s="204">
        <f t="shared" si="48"/>
        <v>0.70000000000000007</v>
      </c>
      <c r="W102" s="204">
        <f t="shared" si="48"/>
        <v>0.70000000000000007</v>
      </c>
      <c r="X102" s="204">
        <f t="shared" si="48"/>
        <v>0.92555555555555569</v>
      </c>
      <c r="Y102" s="204">
        <f t="shared" si="48"/>
        <v>1.1511111111111114</v>
      </c>
      <c r="Z102" s="136">
        <f t="shared" si="48"/>
        <v>1.3766666666666669</v>
      </c>
      <c r="AA102" s="204">
        <f t="shared" si="48"/>
        <v>1.6022222222222227</v>
      </c>
      <c r="AB102" s="204">
        <f t="shared" si="48"/>
        <v>1.8277777777777784</v>
      </c>
      <c r="AC102" s="204">
        <f t="shared" si="48"/>
        <v>2.0533333333333337</v>
      </c>
      <c r="AD102" s="204">
        <f t="shared" si="48"/>
        <v>2.278888888888889</v>
      </c>
      <c r="AE102" s="204">
        <f t="shared" si="48"/>
        <v>2.5044444444444447</v>
      </c>
      <c r="AF102" s="204">
        <f t="shared" si="48"/>
        <v>2.73</v>
      </c>
      <c r="AG102" s="204">
        <f t="shared" si="48"/>
        <v>2.9555555555555557</v>
      </c>
      <c r="AH102" s="204">
        <f t="shared" si="48"/>
        <v>3.181111111111111</v>
      </c>
      <c r="AI102" s="204">
        <f t="shared" si="48"/>
        <v>3.4066666666666663</v>
      </c>
      <c r="AJ102" s="204">
        <f t="shared" ref="AJ102:BB102" si="49">+AJ99*$C101</f>
        <v>3.632222222222222</v>
      </c>
      <c r="AK102" s="204">
        <f t="shared" si="49"/>
        <v>3.8577777777777778</v>
      </c>
      <c r="AL102" s="204">
        <f t="shared" si="49"/>
        <v>4.0833333333333339</v>
      </c>
      <c r="AM102" s="204">
        <f t="shared" si="49"/>
        <v>4.3088888888888892</v>
      </c>
      <c r="AN102" s="204">
        <f t="shared" si="49"/>
        <v>4.5344444444444454</v>
      </c>
      <c r="AO102" s="204">
        <f t="shared" si="49"/>
        <v>4.7600000000000016</v>
      </c>
      <c r="AP102" s="204">
        <f t="shared" si="49"/>
        <v>14</v>
      </c>
      <c r="AQ102" s="204">
        <f t="shared" si="49"/>
        <v>14</v>
      </c>
      <c r="AR102" s="204">
        <f t="shared" si="49"/>
        <v>14</v>
      </c>
      <c r="AS102" s="204">
        <f t="shared" si="49"/>
        <v>14</v>
      </c>
      <c r="AT102" s="204">
        <f t="shared" si="49"/>
        <v>14</v>
      </c>
      <c r="AU102" s="204">
        <f t="shared" si="49"/>
        <v>14</v>
      </c>
      <c r="AV102" s="204">
        <f t="shared" si="49"/>
        <v>14</v>
      </c>
      <c r="AW102" s="204">
        <f t="shared" si="49"/>
        <v>14</v>
      </c>
      <c r="AX102" s="204">
        <f t="shared" si="49"/>
        <v>14</v>
      </c>
      <c r="AY102" s="204">
        <f t="shared" si="49"/>
        <v>14</v>
      </c>
      <c r="AZ102" s="204">
        <f t="shared" si="49"/>
        <v>14</v>
      </c>
      <c r="BA102" s="205">
        <f t="shared" si="49"/>
        <v>14</v>
      </c>
      <c r="BB102" s="206">
        <f t="shared" si="49"/>
        <v>14</v>
      </c>
      <c r="BC102" s="206"/>
      <c r="BF102" s="206"/>
      <c r="BG102" s="206"/>
      <c r="BH102" s="206"/>
      <c r="BI102" s="206"/>
      <c r="BJ102" s="206"/>
      <c r="BK102" s="206"/>
      <c r="BL102" s="206"/>
      <c r="BM102" s="206"/>
      <c r="BN102" s="206"/>
      <c r="BO102" s="206"/>
      <c r="BP102" s="206"/>
      <c r="BQ102" s="206"/>
      <c r="BR102" s="206"/>
      <c r="BS102" s="206"/>
      <c r="BT102" s="206"/>
      <c r="BU102" s="206"/>
      <c r="BV102" s="206"/>
      <c r="BW102" s="206"/>
      <c r="BX102" s="206"/>
      <c r="BY102" s="206"/>
      <c r="BZ102" s="206"/>
      <c r="CA102" s="206"/>
      <c r="CB102" s="206"/>
      <c r="CC102" s="206"/>
      <c r="CD102" s="206"/>
      <c r="CE102" s="206"/>
      <c r="CF102" s="206"/>
      <c r="CG102" s="206"/>
      <c r="CH102" s="206"/>
      <c r="CI102" s="206"/>
      <c r="CJ102" s="206"/>
      <c r="CK102" s="206"/>
    </row>
    <row r="103" spans="2:89" s="192" customFormat="1" ht="15" customHeight="1" thickTop="1" x14ac:dyDescent="0.2">
      <c r="B103" s="197" t="str">
        <f>+'NTP or Sold'!H9</f>
        <v>Fr 6B 60 hz power barges</v>
      </c>
      <c r="C103" s="291" t="str">
        <f>+'NTP or Sold'!T9</f>
        <v>Nigeria Barge II (APACHI)</v>
      </c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81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207"/>
      <c r="AM103" s="207"/>
      <c r="AN103" s="207"/>
      <c r="AO103" s="207"/>
      <c r="AP103" s="207"/>
      <c r="AQ103" s="207"/>
      <c r="AR103" s="207"/>
      <c r="AS103" s="207"/>
      <c r="AT103" s="207"/>
      <c r="AU103" s="207"/>
      <c r="AV103" s="207"/>
      <c r="AW103" s="207"/>
      <c r="AX103" s="207"/>
      <c r="AY103" s="207"/>
      <c r="AZ103" s="207"/>
      <c r="BA103" s="207"/>
      <c r="BB103" s="207"/>
      <c r="BC103" s="191"/>
    </row>
    <row r="104" spans="2:89" s="196" customFormat="1" x14ac:dyDescent="0.2">
      <c r="B104" s="193" t="s">
        <v>107</v>
      </c>
      <c r="C104" s="292"/>
      <c r="D104" s="194">
        <v>0</v>
      </c>
      <c r="E104" s="194">
        <v>0</v>
      </c>
      <c r="F104" s="194">
        <v>0</v>
      </c>
      <c r="G104" s="194">
        <v>0</v>
      </c>
      <c r="H104" s="194">
        <v>0</v>
      </c>
      <c r="I104" s="194">
        <v>0</v>
      </c>
      <c r="J104" s="194">
        <v>0</v>
      </c>
      <c r="K104" s="194">
        <v>0</v>
      </c>
      <c r="L104" s="194">
        <v>0</v>
      </c>
      <c r="M104" s="194">
        <v>0</v>
      </c>
      <c r="N104" s="194">
        <v>0</v>
      </c>
      <c r="O104" s="194">
        <v>0</v>
      </c>
      <c r="P104" s="194">
        <v>0</v>
      </c>
      <c r="Q104" s="194">
        <v>0</v>
      </c>
      <c r="R104" s="194">
        <v>0</v>
      </c>
      <c r="S104" s="194">
        <v>0</v>
      </c>
      <c r="T104" s="194">
        <v>0</v>
      </c>
      <c r="U104" s="194">
        <v>0</v>
      </c>
      <c r="V104" s="194">
        <v>0</v>
      </c>
      <c r="W104" s="194">
        <v>1</v>
      </c>
      <c r="X104" s="194">
        <v>0</v>
      </c>
      <c r="Y104" s="194">
        <v>0</v>
      </c>
      <c r="Z104" s="194">
        <v>0</v>
      </c>
      <c r="AA104" s="82">
        <v>0</v>
      </c>
      <c r="AB104" s="194">
        <v>0</v>
      </c>
      <c r="AC104" s="194">
        <v>0</v>
      </c>
      <c r="AD104" s="194">
        <v>0</v>
      </c>
      <c r="AE104" s="194">
        <v>0</v>
      </c>
      <c r="AF104" s="194">
        <v>0</v>
      </c>
      <c r="AG104" s="194">
        <v>0</v>
      </c>
      <c r="AH104" s="194">
        <v>0</v>
      </c>
      <c r="AI104" s="194">
        <v>0</v>
      </c>
      <c r="AJ104" s="194">
        <v>0</v>
      </c>
      <c r="AK104" s="194">
        <v>0</v>
      </c>
      <c r="AL104" s="194">
        <v>0</v>
      </c>
      <c r="AM104" s="194">
        <v>0</v>
      </c>
      <c r="AN104" s="194">
        <v>0</v>
      </c>
      <c r="AO104" s="194">
        <v>0</v>
      </c>
      <c r="AP104" s="194">
        <v>0</v>
      </c>
      <c r="AQ104" s="194">
        <v>0</v>
      </c>
      <c r="AR104" s="194">
        <v>0</v>
      </c>
      <c r="AS104" s="194">
        <v>0</v>
      </c>
      <c r="AT104" s="194">
        <v>0</v>
      </c>
      <c r="AU104" s="194">
        <v>0</v>
      </c>
      <c r="AV104" s="194">
        <v>0</v>
      </c>
      <c r="AW104" s="194">
        <v>0</v>
      </c>
      <c r="AX104" s="194">
        <v>0</v>
      </c>
      <c r="AY104" s="194">
        <v>0</v>
      </c>
      <c r="AZ104" s="194">
        <v>0</v>
      </c>
      <c r="BA104" s="195">
        <v>0</v>
      </c>
      <c r="BB104" s="193">
        <v>0</v>
      </c>
      <c r="BC104" s="196">
        <f>SUM(N104:BB104)</f>
        <v>1</v>
      </c>
    </row>
    <row r="105" spans="2:89" s="196" customFormat="1" x14ac:dyDescent="0.2">
      <c r="B105" s="193" t="s">
        <v>108</v>
      </c>
      <c r="C105" s="292"/>
      <c r="D105" s="194">
        <f>+D104</f>
        <v>0</v>
      </c>
      <c r="E105" s="194">
        <f t="shared" ref="E105:AJ105" si="50">+D105+E104</f>
        <v>0</v>
      </c>
      <c r="F105" s="194">
        <f t="shared" si="50"/>
        <v>0</v>
      </c>
      <c r="G105" s="194">
        <f t="shared" si="50"/>
        <v>0</v>
      </c>
      <c r="H105" s="194">
        <f t="shared" si="50"/>
        <v>0</v>
      </c>
      <c r="I105" s="194">
        <f t="shared" si="50"/>
        <v>0</v>
      </c>
      <c r="J105" s="194">
        <f t="shared" si="50"/>
        <v>0</v>
      </c>
      <c r="K105" s="194">
        <f t="shared" si="50"/>
        <v>0</v>
      </c>
      <c r="L105" s="194">
        <f t="shared" si="50"/>
        <v>0</v>
      </c>
      <c r="M105" s="194">
        <f t="shared" si="50"/>
        <v>0</v>
      </c>
      <c r="N105" s="194">
        <f t="shared" si="50"/>
        <v>0</v>
      </c>
      <c r="O105" s="194">
        <f t="shared" si="50"/>
        <v>0</v>
      </c>
      <c r="P105" s="194">
        <f t="shared" si="50"/>
        <v>0</v>
      </c>
      <c r="Q105" s="194">
        <f t="shared" si="50"/>
        <v>0</v>
      </c>
      <c r="R105" s="194">
        <f t="shared" si="50"/>
        <v>0</v>
      </c>
      <c r="S105" s="194">
        <f t="shared" si="50"/>
        <v>0</v>
      </c>
      <c r="T105" s="194">
        <f t="shared" si="50"/>
        <v>0</v>
      </c>
      <c r="U105" s="194">
        <f t="shared" si="50"/>
        <v>0</v>
      </c>
      <c r="V105" s="194">
        <f t="shared" si="50"/>
        <v>0</v>
      </c>
      <c r="W105" s="194">
        <f t="shared" si="50"/>
        <v>1</v>
      </c>
      <c r="X105" s="194">
        <f t="shared" si="50"/>
        <v>1</v>
      </c>
      <c r="Y105" s="194">
        <f t="shared" si="50"/>
        <v>1</v>
      </c>
      <c r="Z105" s="194">
        <f t="shared" si="50"/>
        <v>1</v>
      </c>
      <c r="AA105" s="82">
        <f t="shared" si="50"/>
        <v>1</v>
      </c>
      <c r="AB105" s="194">
        <f t="shared" si="50"/>
        <v>1</v>
      </c>
      <c r="AC105" s="194">
        <f t="shared" si="50"/>
        <v>1</v>
      </c>
      <c r="AD105" s="194">
        <f t="shared" si="50"/>
        <v>1</v>
      </c>
      <c r="AE105" s="194">
        <f t="shared" si="50"/>
        <v>1</v>
      </c>
      <c r="AF105" s="194">
        <f t="shared" si="50"/>
        <v>1</v>
      </c>
      <c r="AG105" s="194">
        <f t="shared" si="50"/>
        <v>1</v>
      </c>
      <c r="AH105" s="194">
        <f t="shared" si="50"/>
        <v>1</v>
      </c>
      <c r="AI105" s="194">
        <f t="shared" si="50"/>
        <v>1</v>
      </c>
      <c r="AJ105" s="194">
        <f t="shared" si="50"/>
        <v>1</v>
      </c>
      <c r="AK105" s="194">
        <f t="shared" ref="AK105:BB105" si="51">+AJ105+AK104</f>
        <v>1</v>
      </c>
      <c r="AL105" s="194">
        <f t="shared" si="51"/>
        <v>1</v>
      </c>
      <c r="AM105" s="194">
        <f t="shared" si="51"/>
        <v>1</v>
      </c>
      <c r="AN105" s="194">
        <f t="shared" si="51"/>
        <v>1</v>
      </c>
      <c r="AO105" s="194">
        <f t="shared" si="51"/>
        <v>1</v>
      </c>
      <c r="AP105" s="194">
        <f t="shared" si="51"/>
        <v>1</v>
      </c>
      <c r="AQ105" s="194">
        <f t="shared" si="51"/>
        <v>1</v>
      </c>
      <c r="AR105" s="194">
        <f t="shared" si="51"/>
        <v>1</v>
      </c>
      <c r="AS105" s="194">
        <f t="shared" si="51"/>
        <v>1</v>
      </c>
      <c r="AT105" s="194">
        <f t="shared" si="51"/>
        <v>1</v>
      </c>
      <c r="AU105" s="194">
        <f t="shared" si="51"/>
        <v>1</v>
      </c>
      <c r="AV105" s="194">
        <f t="shared" si="51"/>
        <v>1</v>
      </c>
      <c r="AW105" s="194">
        <f t="shared" si="51"/>
        <v>1</v>
      </c>
      <c r="AX105" s="194">
        <f t="shared" si="51"/>
        <v>1</v>
      </c>
      <c r="AY105" s="194">
        <f t="shared" si="51"/>
        <v>1</v>
      </c>
      <c r="AZ105" s="194">
        <f t="shared" si="51"/>
        <v>1</v>
      </c>
      <c r="BA105" s="195">
        <f t="shared" si="51"/>
        <v>1</v>
      </c>
      <c r="BB105" s="193">
        <f t="shared" si="51"/>
        <v>1</v>
      </c>
    </row>
    <row r="106" spans="2:89" s="196" customFormat="1" x14ac:dyDescent="0.2">
      <c r="B106" s="193" t="s">
        <v>109</v>
      </c>
      <c r="C106" s="292"/>
      <c r="D106" s="194">
        <v>0</v>
      </c>
      <c r="E106" s="194">
        <v>0</v>
      </c>
      <c r="F106" s="194">
        <v>0</v>
      </c>
      <c r="G106" s="194">
        <v>0</v>
      </c>
      <c r="H106" s="194">
        <v>0</v>
      </c>
      <c r="I106" s="194">
        <v>0</v>
      </c>
      <c r="J106" s="194">
        <v>0</v>
      </c>
      <c r="K106" s="194">
        <v>0</v>
      </c>
      <c r="L106" s="194">
        <v>0</v>
      </c>
      <c r="M106" s="194">
        <v>0</v>
      </c>
      <c r="N106" s="194">
        <v>0</v>
      </c>
      <c r="O106" s="194">
        <v>0</v>
      </c>
      <c r="P106" s="194">
        <v>0</v>
      </c>
      <c r="Q106" s="194">
        <v>0</v>
      </c>
      <c r="R106" s="194">
        <v>0</v>
      </c>
      <c r="S106" s="194">
        <v>0</v>
      </c>
      <c r="T106" s="194">
        <v>0</v>
      </c>
      <c r="U106" s="194">
        <v>0</v>
      </c>
      <c r="V106" s="194">
        <v>0</v>
      </c>
      <c r="W106" s="194">
        <v>1</v>
      </c>
      <c r="X106" s="194">
        <v>0</v>
      </c>
      <c r="Y106" s="194">
        <v>0</v>
      </c>
      <c r="Z106" s="194">
        <v>0</v>
      </c>
      <c r="AA106" s="82">
        <v>0</v>
      </c>
      <c r="AB106" s="194">
        <v>0</v>
      </c>
      <c r="AC106" s="194">
        <v>0</v>
      </c>
      <c r="AD106" s="194">
        <v>0</v>
      </c>
      <c r="AE106" s="194">
        <v>0</v>
      </c>
      <c r="AF106" s="194">
        <v>0</v>
      </c>
      <c r="AG106" s="194">
        <v>0</v>
      </c>
      <c r="AH106" s="194">
        <v>0</v>
      </c>
      <c r="AI106" s="194">
        <v>0</v>
      </c>
      <c r="AJ106" s="194">
        <v>0</v>
      </c>
      <c r="AK106" s="194">
        <v>0</v>
      </c>
      <c r="AL106" s="194">
        <v>0</v>
      </c>
      <c r="AM106" s="194">
        <v>0</v>
      </c>
      <c r="AN106" s="194">
        <v>0</v>
      </c>
      <c r="AO106" s="194">
        <v>0</v>
      </c>
      <c r="AP106" s="194">
        <v>0</v>
      </c>
      <c r="AQ106" s="194">
        <v>0</v>
      </c>
      <c r="AR106" s="194">
        <v>0</v>
      </c>
      <c r="AS106" s="194">
        <v>0</v>
      </c>
      <c r="AT106" s="194">
        <v>0</v>
      </c>
      <c r="AU106" s="194">
        <v>0</v>
      </c>
      <c r="AV106" s="194">
        <v>0</v>
      </c>
      <c r="AW106" s="194">
        <v>0</v>
      </c>
      <c r="AX106" s="194">
        <v>0</v>
      </c>
      <c r="AY106" s="194">
        <v>0</v>
      </c>
      <c r="AZ106" s="194">
        <v>0</v>
      </c>
      <c r="BA106" s="195">
        <v>0</v>
      </c>
      <c r="BB106" s="193">
        <v>0</v>
      </c>
      <c r="BC106" s="196">
        <f>SUM(N106:BB106)</f>
        <v>1</v>
      </c>
    </row>
    <row r="107" spans="2:89" s="196" customFormat="1" x14ac:dyDescent="0.2">
      <c r="B107" s="193" t="s">
        <v>110</v>
      </c>
      <c r="C107" s="292"/>
      <c r="D107" s="194">
        <f>+D106</f>
        <v>0</v>
      </c>
      <c r="E107" s="194">
        <f t="shared" ref="E107:AJ107" si="52">+D107+E106</f>
        <v>0</v>
      </c>
      <c r="F107" s="194">
        <f t="shared" si="52"/>
        <v>0</v>
      </c>
      <c r="G107" s="194">
        <f t="shared" si="52"/>
        <v>0</v>
      </c>
      <c r="H107" s="194">
        <f t="shared" si="52"/>
        <v>0</v>
      </c>
      <c r="I107" s="194">
        <f t="shared" si="52"/>
        <v>0</v>
      </c>
      <c r="J107" s="194">
        <f t="shared" si="52"/>
        <v>0</v>
      </c>
      <c r="K107" s="194">
        <f t="shared" si="52"/>
        <v>0</v>
      </c>
      <c r="L107" s="194">
        <f t="shared" si="52"/>
        <v>0</v>
      </c>
      <c r="M107" s="194">
        <f t="shared" si="52"/>
        <v>0</v>
      </c>
      <c r="N107" s="194">
        <f t="shared" si="52"/>
        <v>0</v>
      </c>
      <c r="O107" s="194">
        <f t="shared" si="52"/>
        <v>0</v>
      </c>
      <c r="P107" s="194">
        <f t="shared" si="52"/>
        <v>0</v>
      </c>
      <c r="Q107" s="194">
        <f t="shared" si="52"/>
        <v>0</v>
      </c>
      <c r="R107" s="194">
        <f t="shared" si="52"/>
        <v>0</v>
      </c>
      <c r="S107" s="194">
        <f t="shared" si="52"/>
        <v>0</v>
      </c>
      <c r="T107" s="194">
        <f t="shared" si="52"/>
        <v>0</v>
      </c>
      <c r="U107" s="194">
        <f t="shared" si="52"/>
        <v>0</v>
      </c>
      <c r="V107" s="194">
        <f t="shared" si="52"/>
        <v>0</v>
      </c>
      <c r="W107" s="194">
        <f t="shared" si="52"/>
        <v>1</v>
      </c>
      <c r="X107" s="194">
        <f t="shared" si="52"/>
        <v>1</v>
      </c>
      <c r="Y107" s="194">
        <f t="shared" si="52"/>
        <v>1</v>
      </c>
      <c r="Z107" s="194">
        <f t="shared" si="52"/>
        <v>1</v>
      </c>
      <c r="AA107" s="82">
        <f t="shared" si="52"/>
        <v>1</v>
      </c>
      <c r="AB107" s="194">
        <f t="shared" si="52"/>
        <v>1</v>
      </c>
      <c r="AC107" s="194">
        <f t="shared" si="52"/>
        <v>1</v>
      </c>
      <c r="AD107" s="194">
        <f t="shared" si="52"/>
        <v>1</v>
      </c>
      <c r="AE107" s="194">
        <f t="shared" si="52"/>
        <v>1</v>
      </c>
      <c r="AF107" s="194">
        <f t="shared" si="52"/>
        <v>1</v>
      </c>
      <c r="AG107" s="194">
        <f t="shared" si="52"/>
        <v>1</v>
      </c>
      <c r="AH107" s="194">
        <f t="shared" si="52"/>
        <v>1</v>
      </c>
      <c r="AI107" s="194">
        <f t="shared" si="52"/>
        <v>1</v>
      </c>
      <c r="AJ107" s="194">
        <f t="shared" si="52"/>
        <v>1</v>
      </c>
      <c r="AK107" s="194">
        <f t="shared" ref="AK107:BB107" si="53">+AJ107+AK106</f>
        <v>1</v>
      </c>
      <c r="AL107" s="194">
        <f t="shared" si="53"/>
        <v>1</v>
      </c>
      <c r="AM107" s="194">
        <f t="shared" si="53"/>
        <v>1</v>
      </c>
      <c r="AN107" s="194">
        <f t="shared" si="53"/>
        <v>1</v>
      </c>
      <c r="AO107" s="194">
        <f t="shared" si="53"/>
        <v>1</v>
      </c>
      <c r="AP107" s="194">
        <f t="shared" si="53"/>
        <v>1</v>
      </c>
      <c r="AQ107" s="194">
        <f t="shared" si="53"/>
        <v>1</v>
      </c>
      <c r="AR107" s="194">
        <f t="shared" si="53"/>
        <v>1</v>
      </c>
      <c r="AS107" s="194">
        <f t="shared" si="53"/>
        <v>1</v>
      </c>
      <c r="AT107" s="194">
        <f t="shared" si="53"/>
        <v>1</v>
      </c>
      <c r="AU107" s="194">
        <f t="shared" si="53"/>
        <v>1</v>
      </c>
      <c r="AV107" s="194">
        <f t="shared" si="53"/>
        <v>1</v>
      </c>
      <c r="AW107" s="194">
        <f t="shared" si="53"/>
        <v>1</v>
      </c>
      <c r="AX107" s="194">
        <f t="shared" si="53"/>
        <v>1</v>
      </c>
      <c r="AY107" s="194">
        <f t="shared" si="53"/>
        <v>1</v>
      </c>
      <c r="AZ107" s="194">
        <f t="shared" si="53"/>
        <v>1</v>
      </c>
      <c r="BA107" s="195">
        <f t="shared" si="53"/>
        <v>1</v>
      </c>
      <c r="BB107" s="193">
        <f t="shared" si="53"/>
        <v>1</v>
      </c>
    </row>
    <row r="108" spans="2:89" s="211" customFormat="1" x14ac:dyDescent="0.2">
      <c r="B108" s="208"/>
      <c r="C108" s="292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83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10"/>
      <c r="BB108" s="208"/>
    </row>
    <row r="109" spans="2:89" s="197" customFormat="1" x14ac:dyDescent="0.2">
      <c r="B109" s="197" t="s">
        <v>111</v>
      </c>
      <c r="C109" s="198">
        <v>8</v>
      </c>
      <c r="D109" s="199">
        <f t="shared" ref="D109:AI109" si="54">+D105*$C109</f>
        <v>0</v>
      </c>
      <c r="E109" s="199">
        <f t="shared" si="54"/>
        <v>0</v>
      </c>
      <c r="F109" s="199">
        <f t="shared" si="54"/>
        <v>0</v>
      </c>
      <c r="G109" s="199">
        <f t="shared" si="54"/>
        <v>0</v>
      </c>
      <c r="H109" s="199">
        <f t="shared" si="54"/>
        <v>0</v>
      </c>
      <c r="I109" s="199">
        <f t="shared" si="54"/>
        <v>0</v>
      </c>
      <c r="J109" s="199">
        <f t="shared" si="54"/>
        <v>0</v>
      </c>
      <c r="K109" s="199">
        <f t="shared" si="54"/>
        <v>0</v>
      </c>
      <c r="L109" s="199">
        <f t="shared" si="54"/>
        <v>0</v>
      </c>
      <c r="M109" s="199">
        <f t="shared" si="54"/>
        <v>0</v>
      </c>
      <c r="N109" s="199">
        <f t="shared" si="54"/>
        <v>0</v>
      </c>
      <c r="O109" s="199">
        <f t="shared" si="54"/>
        <v>0</v>
      </c>
      <c r="P109" s="199">
        <f t="shared" si="54"/>
        <v>0</v>
      </c>
      <c r="Q109" s="199">
        <f t="shared" si="54"/>
        <v>0</v>
      </c>
      <c r="R109" s="199">
        <f t="shared" si="54"/>
        <v>0</v>
      </c>
      <c r="S109" s="199">
        <f t="shared" si="54"/>
        <v>0</v>
      </c>
      <c r="T109" s="199">
        <f t="shared" si="54"/>
        <v>0</v>
      </c>
      <c r="U109" s="199">
        <f t="shared" si="54"/>
        <v>0</v>
      </c>
      <c r="V109" s="199">
        <f t="shared" si="54"/>
        <v>0</v>
      </c>
      <c r="W109" s="199">
        <f t="shared" si="54"/>
        <v>8</v>
      </c>
      <c r="X109" s="199">
        <f t="shared" si="54"/>
        <v>8</v>
      </c>
      <c r="Y109" s="199">
        <f t="shared" si="54"/>
        <v>8</v>
      </c>
      <c r="Z109" s="199">
        <f t="shared" si="54"/>
        <v>8</v>
      </c>
      <c r="AA109" s="90">
        <f t="shared" si="54"/>
        <v>8</v>
      </c>
      <c r="AB109" s="199">
        <f t="shared" si="54"/>
        <v>8</v>
      </c>
      <c r="AC109" s="199">
        <f t="shared" si="54"/>
        <v>8</v>
      </c>
      <c r="AD109" s="199">
        <f t="shared" si="54"/>
        <v>8</v>
      </c>
      <c r="AE109" s="199">
        <f t="shared" si="54"/>
        <v>8</v>
      </c>
      <c r="AF109" s="199">
        <f t="shared" si="54"/>
        <v>8</v>
      </c>
      <c r="AG109" s="199">
        <f t="shared" si="54"/>
        <v>8</v>
      </c>
      <c r="AH109" s="199">
        <f t="shared" si="54"/>
        <v>8</v>
      </c>
      <c r="AI109" s="199">
        <f t="shared" si="54"/>
        <v>8</v>
      </c>
      <c r="AJ109" s="199">
        <f t="shared" ref="AJ109:BB109" si="55">+AJ105*$C109</f>
        <v>8</v>
      </c>
      <c r="AK109" s="199">
        <f t="shared" si="55"/>
        <v>8</v>
      </c>
      <c r="AL109" s="199">
        <f t="shared" si="55"/>
        <v>8</v>
      </c>
      <c r="AM109" s="199">
        <f t="shared" si="55"/>
        <v>8</v>
      </c>
      <c r="AN109" s="199">
        <f t="shared" si="55"/>
        <v>8</v>
      </c>
      <c r="AO109" s="199">
        <f t="shared" si="55"/>
        <v>8</v>
      </c>
      <c r="AP109" s="199">
        <f t="shared" si="55"/>
        <v>8</v>
      </c>
      <c r="AQ109" s="199">
        <f t="shared" si="55"/>
        <v>8</v>
      </c>
      <c r="AR109" s="199">
        <f t="shared" si="55"/>
        <v>8</v>
      </c>
      <c r="AS109" s="199">
        <f t="shared" si="55"/>
        <v>8</v>
      </c>
      <c r="AT109" s="199">
        <f t="shared" si="55"/>
        <v>8</v>
      </c>
      <c r="AU109" s="199">
        <f t="shared" si="55"/>
        <v>8</v>
      </c>
      <c r="AV109" s="199">
        <f t="shared" si="55"/>
        <v>8</v>
      </c>
      <c r="AW109" s="199">
        <f t="shared" si="55"/>
        <v>8</v>
      </c>
      <c r="AX109" s="199">
        <f t="shared" si="55"/>
        <v>8</v>
      </c>
      <c r="AY109" s="199">
        <f t="shared" si="55"/>
        <v>8</v>
      </c>
      <c r="AZ109" s="199">
        <f t="shared" si="55"/>
        <v>8</v>
      </c>
      <c r="BA109" s="200">
        <f t="shared" si="55"/>
        <v>8</v>
      </c>
      <c r="BB109" s="201">
        <f t="shared" si="55"/>
        <v>8</v>
      </c>
      <c r="BC109" s="201"/>
      <c r="BF109" s="201"/>
      <c r="BG109" s="201"/>
      <c r="BH109" s="201"/>
      <c r="BI109" s="201"/>
      <c r="BJ109" s="201"/>
      <c r="BK109" s="201"/>
      <c r="BL109" s="201"/>
      <c r="BM109" s="201"/>
      <c r="BN109" s="201"/>
      <c r="BO109" s="201"/>
      <c r="BP109" s="201"/>
      <c r="BQ109" s="201"/>
      <c r="BR109" s="201"/>
      <c r="BS109" s="201"/>
      <c r="BT109" s="201"/>
      <c r="BU109" s="201"/>
      <c r="BV109" s="201"/>
      <c r="BW109" s="201"/>
      <c r="BX109" s="201"/>
      <c r="BY109" s="201"/>
      <c r="BZ109" s="201"/>
      <c r="CA109" s="201"/>
      <c r="CB109" s="201"/>
      <c r="CC109" s="201"/>
      <c r="CD109" s="201"/>
      <c r="CE109" s="201"/>
      <c r="CF109" s="201"/>
      <c r="CG109" s="201"/>
      <c r="CH109" s="201"/>
      <c r="CI109" s="201"/>
      <c r="CJ109" s="201"/>
      <c r="CK109" s="201"/>
    </row>
    <row r="110" spans="2:89" s="202" customFormat="1" ht="13.5" thickBot="1" x14ac:dyDescent="0.25">
      <c r="B110" s="202" t="s">
        <v>112</v>
      </c>
      <c r="C110" s="203" t="str">
        <f>+'NTP or Sold'!C9</f>
        <v>NTP</v>
      </c>
      <c r="D110" s="204">
        <f t="shared" ref="D110:AI110" si="56">+D107*$C109</f>
        <v>0</v>
      </c>
      <c r="E110" s="204">
        <f t="shared" si="56"/>
        <v>0</v>
      </c>
      <c r="F110" s="204">
        <f t="shared" si="56"/>
        <v>0</v>
      </c>
      <c r="G110" s="204">
        <f t="shared" si="56"/>
        <v>0</v>
      </c>
      <c r="H110" s="204">
        <f t="shared" si="56"/>
        <v>0</v>
      </c>
      <c r="I110" s="204">
        <f t="shared" si="56"/>
        <v>0</v>
      </c>
      <c r="J110" s="204">
        <f t="shared" si="56"/>
        <v>0</v>
      </c>
      <c r="K110" s="204">
        <f t="shared" si="56"/>
        <v>0</v>
      </c>
      <c r="L110" s="204">
        <f t="shared" si="56"/>
        <v>0</v>
      </c>
      <c r="M110" s="204">
        <f t="shared" si="56"/>
        <v>0</v>
      </c>
      <c r="N110" s="204">
        <f t="shared" si="56"/>
        <v>0</v>
      </c>
      <c r="O110" s="204">
        <f t="shared" si="56"/>
        <v>0</v>
      </c>
      <c r="P110" s="204">
        <f t="shared" si="56"/>
        <v>0</v>
      </c>
      <c r="Q110" s="204">
        <f t="shared" si="56"/>
        <v>0</v>
      </c>
      <c r="R110" s="204">
        <f t="shared" si="56"/>
        <v>0</v>
      </c>
      <c r="S110" s="204">
        <f t="shared" si="56"/>
        <v>0</v>
      </c>
      <c r="T110" s="204">
        <f t="shared" si="56"/>
        <v>0</v>
      </c>
      <c r="U110" s="204">
        <f t="shared" si="56"/>
        <v>0</v>
      </c>
      <c r="V110" s="204">
        <f t="shared" si="56"/>
        <v>0</v>
      </c>
      <c r="W110" s="204">
        <f t="shared" si="56"/>
        <v>8</v>
      </c>
      <c r="X110" s="204">
        <f t="shared" si="56"/>
        <v>8</v>
      </c>
      <c r="Y110" s="204">
        <f t="shared" si="56"/>
        <v>8</v>
      </c>
      <c r="Z110" s="204">
        <f t="shared" si="56"/>
        <v>8</v>
      </c>
      <c r="AA110" s="136">
        <f t="shared" si="56"/>
        <v>8</v>
      </c>
      <c r="AB110" s="204">
        <f t="shared" si="56"/>
        <v>8</v>
      </c>
      <c r="AC110" s="204">
        <f t="shared" si="56"/>
        <v>8</v>
      </c>
      <c r="AD110" s="204">
        <f t="shared" si="56"/>
        <v>8</v>
      </c>
      <c r="AE110" s="204">
        <f t="shared" si="56"/>
        <v>8</v>
      </c>
      <c r="AF110" s="204">
        <f t="shared" si="56"/>
        <v>8</v>
      </c>
      <c r="AG110" s="204">
        <f t="shared" si="56"/>
        <v>8</v>
      </c>
      <c r="AH110" s="204">
        <f t="shared" si="56"/>
        <v>8</v>
      </c>
      <c r="AI110" s="204">
        <f t="shared" si="56"/>
        <v>8</v>
      </c>
      <c r="AJ110" s="204">
        <f t="shared" ref="AJ110:BB110" si="57">+AJ107*$C109</f>
        <v>8</v>
      </c>
      <c r="AK110" s="204">
        <f t="shared" si="57"/>
        <v>8</v>
      </c>
      <c r="AL110" s="204">
        <f t="shared" si="57"/>
        <v>8</v>
      </c>
      <c r="AM110" s="204">
        <f t="shared" si="57"/>
        <v>8</v>
      </c>
      <c r="AN110" s="204">
        <f t="shared" si="57"/>
        <v>8</v>
      </c>
      <c r="AO110" s="204">
        <f t="shared" si="57"/>
        <v>8</v>
      </c>
      <c r="AP110" s="204">
        <f t="shared" si="57"/>
        <v>8</v>
      </c>
      <c r="AQ110" s="204">
        <f t="shared" si="57"/>
        <v>8</v>
      </c>
      <c r="AR110" s="204">
        <f t="shared" si="57"/>
        <v>8</v>
      </c>
      <c r="AS110" s="204">
        <f t="shared" si="57"/>
        <v>8</v>
      </c>
      <c r="AT110" s="204">
        <f t="shared" si="57"/>
        <v>8</v>
      </c>
      <c r="AU110" s="204">
        <f t="shared" si="57"/>
        <v>8</v>
      </c>
      <c r="AV110" s="204">
        <f t="shared" si="57"/>
        <v>8</v>
      </c>
      <c r="AW110" s="204">
        <f t="shared" si="57"/>
        <v>8</v>
      </c>
      <c r="AX110" s="204">
        <f t="shared" si="57"/>
        <v>8</v>
      </c>
      <c r="AY110" s="204">
        <f t="shared" si="57"/>
        <v>8</v>
      </c>
      <c r="AZ110" s="204">
        <f t="shared" si="57"/>
        <v>8</v>
      </c>
      <c r="BA110" s="205">
        <f t="shared" si="57"/>
        <v>8</v>
      </c>
      <c r="BB110" s="206">
        <f t="shared" si="57"/>
        <v>8</v>
      </c>
      <c r="BC110" s="206"/>
      <c r="BF110" s="206"/>
      <c r="BG110" s="206"/>
      <c r="BH110" s="206"/>
      <c r="BI110" s="206"/>
      <c r="BJ110" s="206"/>
      <c r="BK110" s="206"/>
      <c r="BL110" s="206"/>
      <c r="BM110" s="206"/>
      <c r="BN110" s="206"/>
      <c r="BO110" s="206"/>
      <c r="BP110" s="206"/>
      <c r="BQ110" s="206"/>
      <c r="BR110" s="206"/>
      <c r="BS110" s="206"/>
      <c r="BT110" s="206"/>
      <c r="BU110" s="206"/>
      <c r="BV110" s="206"/>
      <c r="BW110" s="206"/>
      <c r="BX110" s="206"/>
      <c r="BY110" s="206"/>
      <c r="BZ110" s="206"/>
      <c r="CA110" s="206"/>
      <c r="CB110" s="206"/>
      <c r="CC110" s="206"/>
      <c r="CD110" s="206"/>
      <c r="CE110" s="206"/>
      <c r="CF110" s="206"/>
      <c r="CG110" s="206"/>
      <c r="CH110" s="206"/>
      <c r="CI110" s="206"/>
      <c r="CJ110" s="206"/>
      <c r="CK110" s="206"/>
    </row>
    <row r="111" spans="2:89" s="192" customFormat="1" ht="15" customHeight="1" thickTop="1" x14ac:dyDescent="0.2">
      <c r="B111" s="197" t="str">
        <f>+'NTP or Sold'!H10</f>
        <v>Fr 6B 60 hz power barges</v>
      </c>
      <c r="C111" s="291" t="str">
        <f>+'NTP or Sold'!T10</f>
        <v>Nigeria Barge II (APACHI)</v>
      </c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81"/>
      <c r="AB111" s="207"/>
      <c r="AC111" s="207"/>
      <c r="AD111" s="207"/>
      <c r="AE111" s="207"/>
      <c r="AF111" s="207"/>
      <c r="AG111" s="207"/>
      <c r="AH111" s="207"/>
      <c r="AI111" s="207"/>
      <c r="AJ111" s="207"/>
      <c r="AK111" s="207"/>
      <c r="AL111" s="207"/>
      <c r="AM111" s="207"/>
      <c r="AN111" s="207"/>
      <c r="AO111" s="207"/>
      <c r="AP111" s="207"/>
      <c r="AQ111" s="207"/>
      <c r="AR111" s="207"/>
      <c r="AS111" s="207"/>
      <c r="AT111" s="207"/>
      <c r="AU111" s="207"/>
      <c r="AV111" s="207"/>
      <c r="AW111" s="207"/>
      <c r="AX111" s="207"/>
      <c r="AY111" s="207"/>
      <c r="AZ111" s="207"/>
      <c r="BA111" s="191"/>
    </row>
    <row r="112" spans="2:89" s="196" customFormat="1" x14ac:dyDescent="0.2">
      <c r="B112" s="193" t="s">
        <v>107</v>
      </c>
      <c r="C112" s="292"/>
      <c r="D112" s="194">
        <v>0</v>
      </c>
      <c r="E112" s="194">
        <v>0</v>
      </c>
      <c r="F112" s="194">
        <v>0</v>
      </c>
      <c r="G112" s="194">
        <v>0</v>
      </c>
      <c r="H112" s="194">
        <v>0</v>
      </c>
      <c r="I112" s="194">
        <v>0</v>
      </c>
      <c r="J112" s="194">
        <v>0</v>
      </c>
      <c r="K112" s="194">
        <v>0</v>
      </c>
      <c r="L112" s="194">
        <v>0</v>
      </c>
      <c r="M112" s="194">
        <v>0</v>
      </c>
      <c r="N112" s="194">
        <v>0</v>
      </c>
      <c r="O112" s="194">
        <v>0</v>
      </c>
      <c r="P112" s="194">
        <v>0</v>
      </c>
      <c r="Q112" s="194">
        <v>0</v>
      </c>
      <c r="R112" s="194">
        <v>0</v>
      </c>
      <c r="S112" s="194">
        <v>0</v>
      </c>
      <c r="T112" s="194">
        <v>0</v>
      </c>
      <c r="U112" s="194">
        <v>0</v>
      </c>
      <c r="V112" s="194">
        <v>0</v>
      </c>
      <c r="W112" s="194">
        <v>1</v>
      </c>
      <c r="X112" s="194">
        <v>0</v>
      </c>
      <c r="Y112" s="194">
        <v>0</v>
      </c>
      <c r="Z112" s="194">
        <v>0</v>
      </c>
      <c r="AA112" s="82">
        <v>0</v>
      </c>
      <c r="AB112" s="194">
        <v>0</v>
      </c>
      <c r="AC112" s="194">
        <v>0</v>
      </c>
      <c r="AD112" s="194">
        <v>0</v>
      </c>
      <c r="AE112" s="194">
        <v>0</v>
      </c>
      <c r="AF112" s="194">
        <v>0</v>
      </c>
      <c r="AG112" s="194">
        <v>0</v>
      </c>
      <c r="AH112" s="194">
        <v>0</v>
      </c>
      <c r="AI112" s="194">
        <v>0</v>
      </c>
      <c r="AJ112" s="194">
        <v>0</v>
      </c>
      <c r="AK112" s="194">
        <v>0</v>
      </c>
      <c r="AL112" s="194">
        <v>0</v>
      </c>
      <c r="AM112" s="194">
        <v>0</v>
      </c>
      <c r="AN112" s="194">
        <v>0</v>
      </c>
      <c r="AO112" s="194">
        <v>0</v>
      </c>
      <c r="AP112" s="194">
        <v>0</v>
      </c>
      <c r="AQ112" s="194">
        <v>0</v>
      </c>
      <c r="AR112" s="194">
        <v>0</v>
      </c>
      <c r="AS112" s="194">
        <v>0</v>
      </c>
      <c r="AT112" s="194">
        <v>0</v>
      </c>
      <c r="AU112" s="194">
        <v>0</v>
      </c>
      <c r="AV112" s="194">
        <v>0</v>
      </c>
      <c r="AW112" s="194">
        <v>0</v>
      </c>
      <c r="AX112" s="194">
        <v>0</v>
      </c>
      <c r="AY112" s="194">
        <v>0</v>
      </c>
      <c r="AZ112" s="194">
        <v>0</v>
      </c>
      <c r="BA112" s="195">
        <v>0</v>
      </c>
      <c r="BB112" s="193">
        <v>0</v>
      </c>
      <c r="BC112" s="196">
        <f>SUM(N112:BB112)</f>
        <v>1</v>
      </c>
    </row>
    <row r="113" spans="2:89" s="196" customFormat="1" x14ac:dyDescent="0.2">
      <c r="B113" s="193" t="s">
        <v>108</v>
      </c>
      <c r="C113" s="292"/>
      <c r="D113" s="194">
        <f>+D112</f>
        <v>0</v>
      </c>
      <c r="E113" s="194">
        <f t="shared" ref="E113:AJ113" si="58">+D113+E112</f>
        <v>0</v>
      </c>
      <c r="F113" s="194">
        <f t="shared" si="58"/>
        <v>0</v>
      </c>
      <c r="G113" s="194">
        <f t="shared" si="58"/>
        <v>0</v>
      </c>
      <c r="H113" s="194">
        <f t="shared" si="58"/>
        <v>0</v>
      </c>
      <c r="I113" s="194">
        <f t="shared" si="58"/>
        <v>0</v>
      </c>
      <c r="J113" s="194">
        <f t="shared" si="58"/>
        <v>0</v>
      </c>
      <c r="K113" s="194">
        <f t="shared" si="58"/>
        <v>0</v>
      </c>
      <c r="L113" s="194">
        <f t="shared" si="58"/>
        <v>0</v>
      </c>
      <c r="M113" s="194">
        <f t="shared" si="58"/>
        <v>0</v>
      </c>
      <c r="N113" s="194">
        <f t="shared" si="58"/>
        <v>0</v>
      </c>
      <c r="O113" s="194">
        <f t="shared" si="58"/>
        <v>0</v>
      </c>
      <c r="P113" s="194">
        <f t="shared" si="58"/>
        <v>0</v>
      </c>
      <c r="Q113" s="194">
        <f t="shared" si="58"/>
        <v>0</v>
      </c>
      <c r="R113" s="194">
        <f t="shared" si="58"/>
        <v>0</v>
      </c>
      <c r="S113" s="194">
        <f t="shared" si="58"/>
        <v>0</v>
      </c>
      <c r="T113" s="194">
        <f t="shared" si="58"/>
        <v>0</v>
      </c>
      <c r="U113" s="194">
        <f t="shared" si="58"/>
        <v>0</v>
      </c>
      <c r="V113" s="194">
        <f t="shared" si="58"/>
        <v>0</v>
      </c>
      <c r="W113" s="194">
        <f t="shared" si="58"/>
        <v>1</v>
      </c>
      <c r="X113" s="194">
        <f t="shared" si="58"/>
        <v>1</v>
      </c>
      <c r="Y113" s="194">
        <f t="shared" si="58"/>
        <v>1</v>
      </c>
      <c r="Z113" s="194">
        <f t="shared" si="58"/>
        <v>1</v>
      </c>
      <c r="AA113" s="82">
        <f t="shared" si="58"/>
        <v>1</v>
      </c>
      <c r="AB113" s="194">
        <f t="shared" si="58"/>
        <v>1</v>
      </c>
      <c r="AC113" s="194">
        <f t="shared" si="58"/>
        <v>1</v>
      </c>
      <c r="AD113" s="194">
        <f t="shared" si="58"/>
        <v>1</v>
      </c>
      <c r="AE113" s="194">
        <f t="shared" si="58"/>
        <v>1</v>
      </c>
      <c r="AF113" s="194">
        <f t="shared" si="58"/>
        <v>1</v>
      </c>
      <c r="AG113" s="194">
        <f t="shared" si="58"/>
        <v>1</v>
      </c>
      <c r="AH113" s="194">
        <f t="shared" si="58"/>
        <v>1</v>
      </c>
      <c r="AI113" s="194">
        <f t="shared" si="58"/>
        <v>1</v>
      </c>
      <c r="AJ113" s="194">
        <f t="shared" si="58"/>
        <v>1</v>
      </c>
      <c r="AK113" s="194">
        <f t="shared" ref="AK113:BB113" si="59">+AJ113+AK112</f>
        <v>1</v>
      </c>
      <c r="AL113" s="194">
        <f t="shared" si="59"/>
        <v>1</v>
      </c>
      <c r="AM113" s="194">
        <f t="shared" si="59"/>
        <v>1</v>
      </c>
      <c r="AN113" s="194">
        <f t="shared" si="59"/>
        <v>1</v>
      </c>
      <c r="AO113" s="194">
        <f t="shared" si="59"/>
        <v>1</v>
      </c>
      <c r="AP113" s="194">
        <f t="shared" si="59"/>
        <v>1</v>
      </c>
      <c r="AQ113" s="194">
        <f t="shared" si="59"/>
        <v>1</v>
      </c>
      <c r="AR113" s="194">
        <f t="shared" si="59"/>
        <v>1</v>
      </c>
      <c r="AS113" s="194">
        <f t="shared" si="59"/>
        <v>1</v>
      </c>
      <c r="AT113" s="194">
        <f t="shared" si="59"/>
        <v>1</v>
      </c>
      <c r="AU113" s="194">
        <f t="shared" si="59"/>
        <v>1</v>
      </c>
      <c r="AV113" s="194">
        <f t="shared" si="59"/>
        <v>1</v>
      </c>
      <c r="AW113" s="194">
        <f t="shared" si="59"/>
        <v>1</v>
      </c>
      <c r="AX113" s="194">
        <f t="shared" si="59"/>
        <v>1</v>
      </c>
      <c r="AY113" s="194">
        <f t="shared" si="59"/>
        <v>1</v>
      </c>
      <c r="AZ113" s="194">
        <f t="shared" si="59"/>
        <v>1</v>
      </c>
      <c r="BA113" s="195">
        <f t="shared" si="59"/>
        <v>1</v>
      </c>
      <c r="BB113" s="193">
        <f t="shared" si="59"/>
        <v>1</v>
      </c>
    </row>
    <row r="114" spans="2:89" s="196" customFormat="1" x14ac:dyDescent="0.2">
      <c r="B114" s="193" t="s">
        <v>109</v>
      </c>
      <c r="C114" s="292"/>
      <c r="D114" s="194">
        <v>0</v>
      </c>
      <c r="E114" s="194">
        <v>0</v>
      </c>
      <c r="F114" s="194">
        <v>0</v>
      </c>
      <c r="G114" s="194">
        <v>0</v>
      </c>
      <c r="H114" s="194">
        <v>0</v>
      </c>
      <c r="I114" s="194">
        <v>0</v>
      </c>
      <c r="J114" s="194">
        <v>0</v>
      </c>
      <c r="K114" s="194">
        <v>0</v>
      </c>
      <c r="L114" s="194">
        <v>0</v>
      </c>
      <c r="M114" s="194">
        <v>0</v>
      </c>
      <c r="N114" s="194">
        <v>0</v>
      </c>
      <c r="O114" s="194">
        <v>0</v>
      </c>
      <c r="P114" s="194">
        <v>0</v>
      </c>
      <c r="Q114" s="194">
        <v>0</v>
      </c>
      <c r="R114" s="194">
        <v>0</v>
      </c>
      <c r="S114" s="194">
        <v>0</v>
      </c>
      <c r="T114" s="194">
        <v>0</v>
      </c>
      <c r="U114" s="194">
        <v>0</v>
      </c>
      <c r="V114" s="194">
        <v>0</v>
      </c>
      <c r="W114" s="194">
        <v>1</v>
      </c>
      <c r="X114" s="194">
        <v>0</v>
      </c>
      <c r="Y114" s="194">
        <v>0</v>
      </c>
      <c r="Z114" s="194">
        <v>0</v>
      </c>
      <c r="AA114" s="82">
        <v>0</v>
      </c>
      <c r="AB114" s="194">
        <v>0</v>
      </c>
      <c r="AC114" s="194">
        <v>0</v>
      </c>
      <c r="AD114" s="194">
        <v>0</v>
      </c>
      <c r="AE114" s="194">
        <v>0</v>
      </c>
      <c r="AF114" s="194">
        <v>0</v>
      </c>
      <c r="AG114" s="194">
        <v>0</v>
      </c>
      <c r="AH114" s="194">
        <v>0</v>
      </c>
      <c r="AI114" s="194">
        <v>0</v>
      </c>
      <c r="AJ114" s="194">
        <v>0</v>
      </c>
      <c r="AK114" s="194">
        <v>0</v>
      </c>
      <c r="AL114" s="194">
        <v>0</v>
      </c>
      <c r="AM114" s="194">
        <v>0</v>
      </c>
      <c r="AN114" s="194">
        <v>0</v>
      </c>
      <c r="AO114" s="194">
        <v>0</v>
      </c>
      <c r="AP114" s="194">
        <v>0</v>
      </c>
      <c r="AQ114" s="194">
        <v>0</v>
      </c>
      <c r="AR114" s="194">
        <v>0</v>
      </c>
      <c r="AS114" s="194">
        <v>0</v>
      </c>
      <c r="AT114" s="194">
        <v>0</v>
      </c>
      <c r="AU114" s="194">
        <v>0</v>
      </c>
      <c r="AV114" s="194">
        <v>0</v>
      </c>
      <c r="AW114" s="194">
        <v>0</v>
      </c>
      <c r="AX114" s="194">
        <v>0</v>
      </c>
      <c r="AY114" s="194">
        <v>0</v>
      </c>
      <c r="AZ114" s="194">
        <v>0</v>
      </c>
      <c r="BA114" s="195">
        <v>0</v>
      </c>
      <c r="BB114" s="193">
        <v>0</v>
      </c>
      <c r="BC114" s="196">
        <f>SUM(N114:BB114)</f>
        <v>1</v>
      </c>
    </row>
    <row r="115" spans="2:89" s="196" customFormat="1" x14ac:dyDescent="0.2">
      <c r="B115" s="193" t="s">
        <v>110</v>
      </c>
      <c r="C115" s="292"/>
      <c r="D115" s="194">
        <f>+D114</f>
        <v>0</v>
      </c>
      <c r="E115" s="194">
        <f t="shared" ref="E115:AJ115" si="60">+D115+E114</f>
        <v>0</v>
      </c>
      <c r="F115" s="194">
        <f t="shared" si="60"/>
        <v>0</v>
      </c>
      <c r="G115" s="194">
        <f t="shared" si="60"/>
        <v>0</v>
      </c>
      <c r="H115" s="194">
        <f t="shared" si="60"/>
        <v>0</v>
      </c>
      <c r="I115" s="194">
        <f t="shared" si="60"/>
        <v>0</v>
      </c>
      <c r="J115" s="194">
        <f t="shared" si="60"/>
        <v>0</v>
      </c>
      <c r="K115" s="194">
        <f t="shared" si="60"/>
        <v>0</v>
      </c>
      <c r="L115" s="194">
        <f t="shared" si="60"/>
        <v>0</v>
      </c>
      <c r="M115" s="194">
        <f t="shared" si="60"/>
        <v>0</v>
      </c>
      <c r="N115" s="194">
        <f t="shared" si="60"/>
        <v>0</v>
      </c>
      <c r="O115" s="194">
        <f t="shared" si="60"/>
        <v>0</v>
      </c>
      <c r="P115" s="194">
        <f t="shared" si="60"/>
        <v>0</v>
      </c>
      <c r="Q115" s="194">
        <f t="shared" si="60"/>
        <v>0</v>
      </c>
      <c r="R115" s="194">
        <f t="shared" si="60"/>
        <v>0</v>
      </c>
      <c r="S115" s="194">
        <f t="shared" si="60"/>
        <v>0</v>
      </c>
      <c r="T115" s="194">
        <f t="shared" si="60"/>
        <v>0</v>
      </c>
      <c r="U115" s="194">
        <f t="shared" si="60"/>
        <v>0</v>
      </c>
      <c r="V115" s="194">
        <f t="shared" si="60"/>
        <v>0</v>
      </c>
      <c r="W115" s="194">
        <f t="shared" si="60"/>
        <v>1</v>
      </c>
      <c r="X115" s="194">
        <f t="shared" si="60"/>
        <v>1</v>
      </c>
      <c r="Y115" s="194">
        <f t="shared" si="60"/>
        <v>1</v>
      </c>
      <c r="Z115" s="194">
        <f t="shared" si="60"/>
        <v>1</v>
      </c>
      <c r="AA115" s="82">
        <f t="shared" si="60"/>
        <v>1</v>
      </c>
      <c r="AB115" s="194">
        <f t="shared" si="60"/>
        <v>1</v>
      </c>
      <c r="AC115" s="194">
        <f t="shared" si="60"/>
        <v>1</v>
      </c>
      <c r="AD115" s="194">
        <f t="shared" si="60"/>
        <v>1</v>
      </c>
      <c r="AE115" s="194">
        <f t="shared" si="60"/>
        <v>1</v>
      </c>
      <c r="AF115" s="194">
        <f t="shared" si="60"/>
        <v>1</v>
      </c>
      <c r="AG115" s="194">
        <f t="shared" si="60"/>
        <v>1</v>
      </c>
      <c r="AH115" s="194">
        <f t="shared" si="60"/>
        <v>1</v>
      </c>
      <c r="AI115" s="194">
        <f t="shared" si="60"/>
        <v>1</v>
      </c>
      <c r="AJ115" s="194">
        <f t="shared" si="60"/>
        <v>1</v>
      </c>
      <c r="AK115" s="194">
        <f t="shared" ref="AK115:BB115" si="61">+AJ115+AK114</f>
        <v>1</v>
      </c>
      <c r="AL115" s="194">
        <f t="shared" si="61"/>
        <v>1</v>
      </c>
      <c r="AM115" s="194">
        <f t="shared" si="61"/>
        <v>1</v>
      </c>
      <c r="AN115" s="194">
        <f t="shared" si="61"/>
        <v>1</v>
      </c>
      <c r="AO115" s="194">
        <f t="shared" si="61"/>
        <v>1</v>
      </c>
      <c r="AP115" s="194">
        <f t="shared" si="61"/>
        <v>1</v>
      </c>
      <c r="AQ115" s="194">
        <f t="shared" si="61"/>
        <v>1</v>
      </c>
      <c r="AR115" s="194">
        <f t="shared" si="61"/>
        <v>1</v>
      </c>
      <c r="AS115" s="194">
        <f t="shared" si="61"/>
        <v>1</v>
      </c>
      <c r="AT115" s="194">
        <f t="shared" si="61"/>
        <v>1</v>
      </c>
      <c r="AU115" s="194">
        <f t="shared" si="61"/>
        <v>1</v>
      </c>
      <c r="AV115" s="194">
        <f t="shared" si="61"/>
        <v>1</v>
      </c>
      <c r="AW115" s="194">
        <f t="shared" si="61"/>
        <v>1</v>
      </c>
      <c r="AX115" s="194">
        <f t="shared" si="61"/>
        <v>1</v>
      </c>
      <c r="AY115" s="194">
        <f t="shared" si="61"/>
        <v>1</v>
      </c>
      <c r="AZ115" s="194">
        <f t="shared" si="61"/>
        <v>1</v>
      </c>
      <c r="BA115" s="195">
        <f t="shared" si="61"/>
        <v>1</v>
      </c>
      <c r="BB115" s="193">
        <f t="shared" si="61"/>
        <v>1</v>
      </c>
    </row>
    <row r="116" spans="2:89" s="211" customFormat="1" x14ac:dyDescent="0.2">
      <c r="B116" s="208"/>
      <c r="C116" s="292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83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10"/>
      <c r="BB116" s="208"/>
    </row>
    <row r="117" spans="2:89" s="197" customFormat="1" x14ac:dyDescent="0.2">
      <c r="B117" s="197" t="s">
        <v>111</v>
      </c>
      <c r="C117" s="198">
        <v>8</v>
      </c>
      <c r="D117" s="199">
        <f t="shared" ref="D117:AI117" si="62">+D113*$C117</f>
        <v>0</v>
      </c>
      <c r="E117" s="199">
        <f t="shared" si="62"/>
        <v>0</v>
      </c>
      <c r="F117" s="199">
        <f t="shared" si="62"/>
        <v>0</v>
      </c>
      <c r="G117" s="199">
        <f t="shared" si="62"/>
        <v>0</v>
      </c>
      <c r="H117" s="199">
        <f t="shared" si="62"/>
        <v>0</v>
      </c>
      <c r="I117" s="199">
        <f t="shared" si="62"/>
        <v>0</v>
      </c>
      <c r="J117" s="199">
        <f t="shared" si="62"/>
        <v>0</v>
      </c>
      <c r="K117" s="199">
        <f t="shared" si="62"/>
        <v>0</v>
      </c>
      <c r="L117" s="199">
        <f t="shared" si="62"/>
        <v>0</v>
      </c>
      <c r="M117" s="199">
        <f t="shared" si="62"/>
        <v>0</v>
      </c>
      <c r="N117" s="199">
        <f t="shared" si="62"/>
        <v>0</v>
      </c>
      <c r="O117" s="199">
        <f t="shared" si="62"/>
        <v>0</v>
      </c>
      <c r="P117" s="199">
        <f t="shared" si="62"/>
        <v>0</v>
      </c>
      <c r="Q117" s="199">
        <f t="shared" si="62"/>
        <v>0</v>
      </c>
      <c r="R117" s="199">
        <f t="shared" si="62"/>
        <v>0</v>
      </c>
      <c r="S117" s="199">
        <f t="shared" si="62"/>
        <v>0</v>
      </c>
      <c r="T117" s="199">
        <f t="shared" si="62"/>
        <v>0</v>
      </c>
      <c r="U117" s="199">
        <f t="shared" si="62"/>
        <v>0</v>
      </c>
      <c r="V117" s="199">
        <f t="shared" si="62"/>
        <v>0</v>
      </c>
      <c r="W117" s="199">
        <f t="shared" si="62"/>
        <v>8</v>
      </c>
      <c r="X117" s="199">
        <f t="shared" si="62"/>
        <v>8</v>
      </c>
      <c r="Y117" s="199">
        <f t="shared" si="62"/>
        <v>8</v>
      </c>
      <c r="Z117" s="199">
        <f t="shared" si="62"/>
        <v>8</v>
      </c>
      <c r="AA117" s="90">
        <f t="shared" si="62"/>
        <v>8</v>
      </c>
      <c r="AB117" s="199">
        <f t="shared" si="62"/>
        <v>8</v>
      </c>
      <c r="AC117" s="199">
        <f t="shared" si="62"/>
        <v>8</v>
      </c>
      <c r="AD117" s="199">
        <f t="shared" si="62"/>
        <v>8</v>
      </c>
      <c r="AE117" s="199">
        <f t="shared" si="62"/>
        <v>8</v>
      </c>
      <c r="AF117" s="199">
        <f t="shared" si="62"/>
        <v>8</v>
      </c>
      <c r="AG117" s="199">
        <f t="shared" si="62"/>
        <v>8</v>
      </c>
      <c r="AH117" s="199">
        <f t="shared" si="62"/>
        <v>8</v>
      </c>
      <c r="AI117" s="199">
        <f t="shared" si="62"/>
        <v>8</v>
      </c>
      <c r="AJ117" s="199">
        <f t="shared" ref="AJ117:BB117" si="63">+AJ113*$C117</f>
        <v>8</v>
      </c>
      <c r="AK117" s="199">
        <f t="shared" si="63"/>
        <v>8</v>
      </c>
      <c r="AL117" s="199">
        <f t="shared" si="63"/>
        <v>8</v>
      </c>
      <c r="AM117" s="199">
        <f t="shared" si="63"/>
        <v>8</v>
      </c>
      <c r="AN117" s="199">
        <f t="shared" si="63"/>
        <v>8</v>
      </c>
      <c r="AO117" s="199">
        <f t="shared" si="63"/>
        <v>8</v>
      </c>
      <c r="AP117" s="199">
        <f t="shared" si="63"/>
        <v>8</v>
      </c>
      <c r="AQ117" s="199">
        <f t="shared" si="63"/>
        <v>8</v>
      </c>
      <c r="AR117" s="199">
        <f t="shared" si="63"/>
        <v>8</v>
      </c>
      <c r="AS117" s="199">
        <f t="shared" si="63"/>
        <v>8</v>
      </c>
      <c r="AT117" s="199">
        <f t="shared" si="63"/>
        <v>8</v>
      </c>
      <c r="AU117" s="199">
        <f t="shared" si="63"/>
        <v>8</v>
      </c>
      <c r="AV117" s="199">
        <f t="shared" si="63"/>
        <v>8</v>
      </c>
      <c r="AW117" s="199">
        <f t="shared" si="63"/>
        <v>8</v>
      </c>
      <c r="AX117" s="199">
        <f t="shared" si="63"/>
        <v>8</v>
      </c>
      <c r="AY117" s="199">
        <f t="shared" si="63"/>
        <v>8</v>
      </c>
      <c r="AZ117" s="199">
        <f t="shared" si="63"/>
        <v>8</v>
      </c>
      <c r="BA117" s="200">
        <f t="shared" si="63"/>
        <v>8</v>
      </c>
      <c r="BB117" s="201">
        <f t="shared" si="63"/>
        <v>8</v>
      </c>
      <c r="BC117" s="201"/>
      <c r="BF117" s="201"/>
      <c r="BG117" s="201"/>
      <c r="BH117" s="201"/>
      <c r="BI117" s="201"/>
      <c r="BJ117" s="201"/>
      <c r="BK117" s="201"/>
      <c r="BL117" s="201"/>
      <c r="BM117" s="201"/>
      <c r="BN117" s="201"/>
      <c r="BO117" s="201"/>
      <c r="BP117" s="201"/>
      <c r="BQ117" s="201"/>
      <c r="BR117" s="201"/>
      <c r="BS117" s="201"/>
      <c r="BT117" s="201"/>
      <c r="BU117" s="201"/>
      <c r="BV117" s="201"/>
      <c r="BW117" s="201"/>
      <c r="BX117" s="201"/>
      <c r="BY117" s="201"/>
      <c r="BZ117" s="201"/>
      <c r="CA117" s="201"/>
      <c r="CB117" s="201"/>
      <c r="CC117" s="201"/>
      <c r="CD117" s="201"/>
      <c r="CE117" s="201"/>
      <c r="CF117" s="201"/>
      <c r="CG117" s="201"/>
      <c r="CH117" s="201"/>
      <c r="CI117" s="201"/>
      <c r="CJ117" s="201"/>
      <c r="CK117" s="201"/>
    </row>
    <row r="118" spans="2:89" s="202" customFormat="1" ht="13.5" thickBot="1" x14ac:dyDescent="0.25">
      <c r="B118" s="202" t="s">
        <v>112</v>
      </c>
      <c r="C118" s="203" t="str">
        <f>+'NTP or Sold'!C10</f>
        <v>NTP</v>
      </c>
      <c r="D118" s="204">
        <f t="shared" ref="D118:AI118" si="64">+D115*$C117</f>
        <v>0</v>
      </c>
      <c r="E118" s="204">
        <f t="shared" si="64"/>
        <v>0</v>
      </c>
      <c r="F118" s="204">
        <f t="shared" si="64"/>
        <v>0</v>
      </c>
      <c r="G118" s="204">
        <f t="shared" si="64"/>
        <v>0</v>
      </c>
      <c r="H118" s="204">
        <f t="shared" si="64"/>
        <v>0</v>
      </c>
      <c r="I118" s="204">
        <f t="shared" si="64"/>
        <v>0</v>
      </c>
      <c r="J118" s="204">
        <f t="shared" si="64"/>
        <v>0</v>
      </c>
      <c r="K118" s="204">
        <f t="shared" si="64"/>
        <v>0</v>
      </c>
      <c r="L118" s="204">
        <f t="shared" si="64"/>
        <v>0</v>
      </c>
      <c r="M118" s="204">
        <f t="shared" si="64"/>
        <v>0</v>
      </c>
      <c r="N118" s="204">
        <f t="shared" si="64"/>
        <v>0</v>
      </c>
      <c r="O118" s="204">
        <f t="shared" si="64"/>
        <v>0</v>
      </c>
      <c r="P118" s="204">
        <f t="shared" si="64"/>
        <v>0</v>
      </c>
      <c r="Q118" s="204">
        <f t="shared" si="64"/>
        <v>0</v>
      </c>
      <c r="R118" s="204">
        <f t="shared" si="64"/>
        <v>0</v>
      </c>
      <c r="S118" s="204">
        <f t="shared" si="64"/>
        <v>0</v>
      </c>
      <c r="T118" s="204">
        <f t="shared" si="64"/>
        <v>0</v>
      </c>
      <c r="U118" s="204">
        <f t="shared" si="64"/>
        <v>0</v>
      </c>
      <c r="V118" s="204">
        <f t="shared" si="64"/>
        <v>0</v>
      </c>
      <c r="W118" s="204">
        <f t="shared" si="64"/>
        <v>8</v>
      </c>
      <c r="X118" s="204">
        <f t="shared" si="64"/>
        <v>8</v>
      </c>
      <c r="Y118" s="204">
        <f t="shared" si="64"/>
        <v>8</v>
      </c>
      <c r="Z118" s="204">
        <f t="shared" si="64"/>
        <v>8</v>
      </c>
      <c r="AA118" s="136">
        <f t="shared" si="64"/>
        <v>8</v>
      </c>
      <c r="AB118" s="204">
        <f t="shared" si="64"/>
        <v>8</v>
      </c>
      <c r="AC118" s="204">
        <f t="shared" si="64"/>
        <v>8</v>
      </c>
      <c r="AD118" s="204">
        <f t="shared" si="64"/>
        <v>8</v>
      </c>
      <c r="AE118" s="204">
        <f t="shared" si="64"/>
        <v>8</v>
      </c>
      <c r="AF118" s="204">
        <f t="shared" si="64"/>
        <v>8</v>
      </c>
      <c r="AG118" s="204">
        <f t="shared" si="64"/>
        <v>8</v>
      </c>
      <c r="AH118" s="204">
        <f t="shared" si="64"/>
        <v>8</v>
      </c>
      <c r="AI118" s="204">
        <f t="shared" si="64"/>
        <v>8</v>
      </c>
      <c r="AJ118" s="204">
        <f t="shared" ref="AJ118:BB118" si="65">+AJ115*$C117</f>
        <v>8</v>
      </c>
      <c r="AK118" s="204">
        <f t="shared" si="65"/>
        <v>8</v>
      </c>
      <c r="AL118" s="204">
        <f t="shared" si="65"/>
        <v>8</v>
      </c>
      <c r="AM118" s="204">
        <f t="shared" si="65"/>
        <v>8</v>
      </c>
      <c r="AN118" s="204">
        <f t="shared" si="65"/>
        <v>8</v>
      </c>
      <c r="AO118" s="204">
        <f t="shared" si="65"/>
        <v>8</v>
      </c>
      <c r="AP118" s="204">
        <f t="shared" si="65"/>
        <v>8</v>
      </c>
      <c r="AQ118" s="204">
        <f t="shared" si="65"/>
        <v>8</v>
      </c>
      <c r="AR118" s="204">
        <f t="shared" si="65"/>
        <v>8</v>
      </c>
      <c r="AS118" s="204">
        <f t="shared" si="65"/>
        <v>8</v>
      </c>
      <c r="AT118" s="204">
        <f t="shared" si="65"/>
        <v>8</v>
      </c>
      <c r="AU118" s="204">
        <f t="shared" si="65"/>
        <v>8</v>
      </c>
      <c r="AV118" s="204">
        <f t="shared" si="65"/>
        <v>8</v>
      </c>
      <c r="AW118" s="204">
        <f t="shared" si="65"/>
        <v>8</v>
      </c>
      <c r="AX118" s="204">
        <f t="shared" si="65"/>
        <v>8</v>
      </c>
      <c r="AY118" s="204">
        <f t="shared" si="65"/>
        <v>8</v>
      </c>
      <c r="AZ118" s="204">
        <f t="shared" si="65"/>
        <v>8</v>
      </c>
      <c r="BA118" s="205">
        <f t="shared" si="65"/>
        <v>8</v>
      </c>
      <c r="BB118" s="206">
        <f t="shared" si="65"/>
        <v>8</v>
      </c>
      <c r="BC118" s="206"/>
      <c r="BF118" s="206"/>
      <c r="BG118" s="206"/>
      <c r="BH118" s="206"/>
      <c r="BI118" s="206"/>
      <c r="BJ118" s="206"/>
      <c r="BK118" s="206"/>
      <c r="BL118" s="206"/>
      <c r="BM118" s="206"/>
      <c r="BN118" s="206"/>
      <c r="BO118" s="206"/>
      <c r="BP118" s="206"/>
      <c r="BQ118" s="206"/>
      <c r="BR118" s="206"/>
      <c r="BS118" s="206"/>
      <c r="BT118" s="206"/>
      <c r="BU118" s="206"/>
      <c r="BV118" s="206"/>
      <c r="BW118" s="206"/>
      <c r="BX118" s="206"/>
      <c r="BY118" s="206"/>
      <c r="BZ118" s="206"/>
      <c r="CA118" s="206"/>
      <c r="CB118" s="206"/>
      <c r="CC118" s="206"/>
      <c r="CD118" s="206"/>
      <c r="CE118" s="206"/>
      <c r="CF118" s="206"/>
      <c r="CG118" s="206"/>
      <c r="CH118" s="206"/>
      <c r="CI118" s="206"/>
      <c r="CJ118" s="206"/>
      <c r="CK118" s="206"/>
    </row>
    <row r="119" spans="2:89" s="192" customFormat="1" ht="15" customHeight="1" thickTop="1" x14ac:dyDescent="0.2">
      <c r="B119" s="197" t="str">
        <f>+'NTP or Sold'!H11</f>
        <v>Fr 6B 60 hz power barges</v>
      </c>
      <c r="C119" s="291" t="str">
        <f>+'NTP or Sold'!T11</f>
        <v>Nigeria Barge II (APACHI)</v>
      </c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81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191"/>
    </row>
    <row r="120" spans="2:89" s="196" customFormat="1" x14ac:dyDescent="0.2">
      <c r="B120" s="193" t="s">
        <v>107</v>
      </c>
      <c r="C120" s="292"/>
      <c r="D120" s="194">
        <v>0</v>
      </c>
      <c r="E120" s="194">
        <v>0</v>
      </c>
      <c r="F120" s="194">
        <v>0</v>
      </c>
      <c r="G120" s="194">
        <v>0</v>
      </c>
      <c r="H120" s="194">
        <v>0</v>
      </c>
      <c r="I120" s="194">
        <v>0</v>
      </c>
      <c r="J120" s="194">
        <v>0</v>
      </c>
      <c r="K120" s="194">
        <v>0</v>
      </c>
      <c r="L120" s="194">
        <v>0</v>
      </c>
      <c r="M120" s="194">
        <v>0</v>
      </c>
      <c r="N120" s="194">
        <v>0</v>
      </c>
      <c r="O120" s="194">
        <v>0</v>
      </c>
      <c r="P120" s="194">
        <v>0</v>
      </c>
      <c r="Q120" s="194">
        <v>0</v>
      </c>
      <c r="R120" s="194">
        <v>0</v>
      </c>
      <c r="S120" s="194">
        <v>0</v>
      </c>
      <c r="T120" s="194">
        <v>0</v>
      </c>
      <c r="U120" s="194">
        <v>0</v>
      </c>
      <c r="V120" s="194">
        <v>0</v>
      </c>
      <c r="W120" s="194">
        <v>1</v>
      </c>
      <c r="X120" s="194">
        <v>0</v>
      </c>
      <c r="Y120" s="194">
        <v>0</v>
      </c>
      <c r="Z120" s="194">
        <v>0</v>
      </c>
      <c r="AA120" s="82">
        <v>0</v>
      </c>
      <c r="AB120" s="194">
        <v>0</v>
      </c>
      <c r="AC120" s="194">
        <v>0</v>
      </c>
      <c r="AD120" s="194">
        <v>0</v>
      </c>
      <c r="AE120" s="194">
        <v>0</v>
      </c>
      <c r="AF120" s="194">
        <v>0</v>
      </c>
      <c r="AG120" s="194">
        <v>0</v>
      </c>
      <c r="AH120" s="194">
        <v>0</v>
      </c>
      <c r="AI120" s="194">
        <v>0</v>
      </c>
      <c r="AJ120" s="194">
        <v>0</v>
      </c>
      <c r="AK120" s="194">
        <v>0</v>
      </c>
      <c r="AL120" s="194">
        <v>0</v>
      </c>
      <c r="AM120" s="194">
        <v>0</v>
      </c>
      <c r="AN120" s="194">
        <v>0</v>
      </c>
      <c r="AO120" s="194">
        <v>0</v>
      </c>
      <c r="AP120" s="194">
        <v>0</v>
      </c>
      <c r="AQ120" s="194">
        <v>0</v>
      </c>
      <c r="AR120" s="194">
        <v>0</v>
      </c>
      <c r="AS120" s="194">
        <v>0</v>
      </c>
      <c r="AT120" s="194">
        <v>0</v>
      </c>
      <c r="AU120" s="194">
        <v>0</v>
      </c>
      <c r="AV120" s="194">
        <v>0</v>
      </c>
      <c r="AW120" s="194">
        <v>0</v>
      </c>
      <c r="AX120" s="194">
        <v>0</v>
      </c>
      <c r="AY120" s="194">
        <v>0</v>
      </c>
      <c r="AZ120" s="194">
        <v>0</v>
      </c>
      <c r="BA120" s="195">
        <v>0</v>
      </c>
      <c r="BB120" s="193">
        <v>0</v>
      </c>
      <c r="BC120" s="196">
        <f>SUM(N120:BB120)</f>
        <v>1</v>
      </c>
    </row>
    <row r="121" spans="2:89" s="196" customFormat="1" x14ac:dyDescent="0.2">
      <c r="B121" s="193" t="s">
        <v>108</v>
      </c>
      <c r="C121" s="292"/>
      <c r="D121" s="194">
        <f>+D120</f>
        <v>0</v>
      </c>
      <c r="E121" s="194">
        <f t="shared" ref="E121:AJ121" si="66">+D121+E120</f>
        <v>0</v>
      </c>
      <c r="F121" s="194">
        <f t="shared" si="66"/>
        <v>0</v>
      </c>
      <c r="G121" s="194">
        <f t="shared" si="66"/>
        <v>0</v>
      </c>
      <c r="H121" s="194">
        <f t="shared" si="66"/>
        <v>0</v>
      </c>
      <c r="I121" s="194">
        <f t="shared" si="66"/>
        <v>0</v>
      </c>
      <c r="J121" s="194">
        <f t="shared" si="66"/>
        <v>0</v>
      </c>
      <c r="K121" s="194">
        <f t="shared" si="66"/>
        <v>0</v>
      </c>
      <c r="L121" s="194">
        <f t="shared" si="66"/>
        <v>0</v>
      </c>
      <c r="M121" s="194">
        <f t="shared" si="66"/>
        <v>0</v>
      </c>
      <c r="N121" s="194">
        <f t="shared" si="66"/>
        <v>0</v>
      </c>
      <c r="O121" s="194">
        <f t="shared" si="66"/>
        <v>0</v>
      </c>
      <c r="P121" s="194">
        <f t="shared" si="66"/>
        <v>0</v>
      </c>
      <c r="Q121" s="194">
        <f t="shared" si="66"/>
        <v>0</v>
      </c>
      <c r="R121" s="194">
        <f t="shared" si="66"/>
        <v>0</v>
      </c>
      <c r="S121" s="194">
        <f t="shared" si="66"/>
        <v>0</v>
      </c>
      <c r="T121" s="194">
        <f t="shared" si="66"/>
        <v>0</v>
      </c>
      <c r="U121" s="194">
        <f t="shared" si="66"/>
        <v>0</v>
      </c>
      <c r="V121" s="194">
        <f t="shared" si="66"/>
        <v>0</v>
      </c>
      <c r="W121" s="194">
        <f t="shared" si="66"/>
        <v>1</v>
      </c>
      <c r="X121" s="194">
        <f t="shared" si="66"/>
        <v>1</v>
      </c>
      <c r="Y121" s="194">
        <f t="shared" si="66"/>
        <v>1</v>
      </c>
      <c r="Z121" s="194">
        <f t="shared" si="66"/>
        <v>1</v>
      </c>
      <c r="AA121" s="82">
        <f t="shared" si="66"/>
        <v>1</v>
      </c>
      <c r="AB121" s="194">
        <f t="shared" si="66"/>
        <v>1</v>
      </c>
      <c r="AC121" s="194">
        <f t="shared" si="66"/>
        <v>1</v>
      </c>
      <c r="AD121" s="194">
        <f t="shared" si="66"/>
        <v>1</v>
      </c>
      <c r="AE121" s="194">
        <f t="shared" si="66"/>
        <v>1</v>
      </c>
      <c r="AF121" s="194">
        <f t="shared" si="66"/>
        <v>1</v>
      </c>
      <c r="AG121" s="194">
        <f t="shared" si="66"/>
        <v>1</v>
      </c>
      <c r="AH121" s="194">
        <f t="shared" si="66"/>
        <v>1</v>
      </c>
      <c r="AI121" s="194">
        <f t="shared" si="66"/>
        <v>1</v>
      </c>
      <c r="AJ121" s="194">
        <f t="shared" si="66"/>
        <v>1</v>
      </c>
      <c r="AK121" s="194">
        <f t="shared" ref="AK121:BB121" si="67">+AJ121+AK120</f>
        <v>1</v>
      </c>
      <c r="AL121" s="194">
        <f t="shared" si="67"/>
        <v>1</v>
      </c>
      <c r="AM121" s="194">
        <f t="shared" si="67"/>
        <v>1</v>
      </c>
      <c r="AN121" s="194">
        <f t="shared" si="67"/>
        <v>1</v>
      </c>
      <c r="AO121" s="194">
        <f t="shared" si="67"/>
        <v>1</v>
      </c>
      <c r="AP121" s="194">
        <f t="shared" si="67"/>
        <v>1</v>
      </c>
      <c r="AQ121" s="194">
        <f t="shared" si="67"/>
        <v>1</v>
      </c>
      <c r="AR121" s="194">
        <f t="shared" si="67"/>
        <v>1</v>
      </c>
      <c r="AS121" s="194">
        <f t="shared" si="67"/>
        <v>1</v>
      </c>
      <c r="AT121" s="194">
        <f t="shared" si="67"/>
        <v>1</v>
      </c>
      <c r="AU121" s="194">
        <f t="shared" si="67"/>
        <v>1</v>
      </c>
      <c r="AV121" s="194">
        <f t="shared" si="67"/>
        <v>1</v>
      </c>
      <c r="AW121" s="194">
        <f t="shared" si="67"/>
        <v>1</v>
      </c>
      <c r="AX121" s="194">
        <f t="shared" si="67"/>
        <v>1</v>
      </c>
      <c r="AY121" s="194">
        <f t="shared" si="67"/>
        <v>1</v>
      </c>
      <c r="AZ121" s="194">
        <f t="shared" si="67"/>
        <v>1</v>
      </c>
      <c r="BA121" s="195">
        <f t="shared" si="67"/>
        <v>1</v>
      </c>
      <c r="BB121" s="193">
        <f t="shared" si="67"/>
        <v>1</v>
      </c>
    </row>
    <row r="122" spans="2:89" s="196" customFormat="1" x14ac:dyDescent="0.2">
      <c r="B122" s="193" t="s">
        <v>109</v>
      </c>
      <c r="C122" s="292"/>
      <c r="D122" s="194">
        <v>0</v>
      </c>
      <c r="E122" s="194">
        <v>0</v>
      </c>
      <c r="F122" s="194">
        <v>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0</v>
      </c>
      <c r="M122" s="194">
        <v>0</v>
      </c>
      <c r="N122" s="194">
        <v>0</v>
      </c>
      <c r="O122" s="194">
        <v>0</v>
      </c>
      <c r="P122" s="194">
        <v>0</v>
      </c>
      <c r="Q122" s="194">
        <v>0</v>
      </c>
      <c r="R122" s="194">
        <v>0</v>
      </c>
      <c r="S122" s="194">
        <v>0</v>
      </c>
      <c r="T122" s="194">
        <v>0</v>
      </c>
      <c r="U122" s="194">
        <v>0</v>
      </c>
      <c r="V122" s="194">
        <v>0</v>
      </c>
      <c r="W122" s="194">
        <v>1</v>
      </c>
      <c r="X122" s="194">
        <v>0</v>
      </c>
      <c r="Y122" s="194">
        <v>0</v>
      </c>
      <c r="Z122" s="194">
        <v>0</v>
      </c>
      <c r="AA122" s="82">
        <v>0</v>
      </c>
      <c r="AB122" s="194">
        <v>0</v>
      </c>
      <c r="AC122" s="194">
        <v>0</v>
      </c>
      <c r="AD122" s="194">
        <v>0</v>
      </c>
      <c r="AE122" s="194">
        <v>0</v>
      </c>
      <c r="AF122" s="194">
        <v>0</v>
      </c>
      <c r="AG122" s="194">
        <v>0</v>
      </c>
      <c r="AH122" s="194">
        <v>0</v>
      </c>
      <c r="AI122" s="194">
        <v>0</v>
      </c>
      <c r="AJ122" s="194">
        <v>0</v>
      </c>
      <c r="AK122" s="194">
        <v>0</v>
      </c>
      <c r="AL122" s="194">
        <v>0</v>
      </c>
      <c r="AM122" s="194">
        <v>0</v>
      </c>
      <c r="AN122" s="194">
        <v>0</v>
      </c>
      <c r="AO122" s="194">
        <v>0</v>
      </c>
      <c r="AP122" s="194">
        <v>0</v>
      </c>
      <c r="AQ122" s="194">
        <v>0</v>
      </c>
      <c r="AR122" s="194">
        <v>0</v>
      </c>
      <c r="AS122" s="194">
        <v>0</v>
      </c>
      <c r="AT122" s="194">
        <v>0</v>
      </c>
      <c r="AU122" s="194">
        <v>0</v>
      </c>
      <c r="AV122" s="194">
        <v>0</v>
      </c>
      <c r="AW122" s="194">
        <v>0</v>
      </c>
      <c r="AX122" s="194">
        <v>0</v>
      </c>
      <c r="AY122" s="194">
        <v>0</v>
      </c>
      <c r="AZ122" s="194">
        <v>0</v>
      </c>
      <c r="BA122" s="195">
        <v>0</v>
      </c>
      <c r="BB122" s="193">
        <v>0</v>
      </c>
      <c r="BC122" s="196">
        <f>SUM(N122:BB122)</f>
        <v>1</v>
      </c>
    </row>
    <row r="123" spans="2:89" s="196" customFormat="1" x14ac:dyDescent="0.2">
      <c r="B123" s="193" t="s">
        <v>110</v>
      </c>
      <c r="C123" s="292"/>
      <c r="D123" s="194">
        <f>+D122</f>
        <v>0</v>
      </c>
      <c r="E123" s="194">
        <f t="shared" ref="E123:AJ123" si="68">+D123+E122</f>
        <v>0</v>
      </c>
      <c r="F123" s="194">
        <f t="shared" si="68"/>
        <v>0</v>
      </c>
      <c r="G123" s="194">
        <f t="shared" si="68"/>
        <v>0</v>
      </c>
      <c r="H123" s="194">
        <f t="shared" si="68"/>
        <v>0</v>
      </c>
      <c r="I123" s="194">
        <f t="shared" si="68"/>
        <v>0</v>
      </c>
      <c r="J123" s="194">
        <f t="shared" si="68"/>
        <v>0</v>
      </c>
      <c r="K123" s="194">
        <f t="shared" si="68"/>
        <v>0</v>
      </c>
      <c r="L123" s="194">
        <f t="shared" si="68"/>
        <v>0</v>
      </c>
      <c r="M123" s="194">
        <f t="shared" si="68"/>
        <v>0</v>
      </c>
      <c r="N123" s="194">
        <f t="shared" si="68"/>
        <v>0</v>
      </c>
      <c r="O123" s="194">
        <f t="shared" si="68"/>
        <v>0</v>
      </c>
      <c r="P123" s="194">
        <f t="shared" si="68"/>
        <v>0</v>
      </c>
      <c r="Q123" s="194">
        <f t="shared" si="68"/>
        <v>0</v>
      </c>
      <c r="R123" s="194">
        <f t="shared" si="68"/>
        <v>0</v>
      </c>
      <c r="S123" s="194">
        <f t="shared" si="68"/>
        <v>0</v>
      </c>
      <c r="T123" s="194">
        <f t="shared" si="68"/>
        <v>0</v>
      </c>
      <c r="U123" s="194">
        <f t="shared" si="68"/>
        <v>0</v>
      </c>
      <c r="V123" s="194">
        <f t="shared" si="68"/>
        <v>0</v>
      </c>
      <c r="W123" s="194">
        <f t="shared" si="68"/>
        <v>1</v>
      </c>
      <c r="X123" s="194">
        <f t="shared" si="68"/>
        <v>1</v>
      </c>
      <c r="Y123" s="194">
        <f t="shared" si="68"/>
        <v>1</v>
      </c>
      <c r="Z123" s="194">
        <f t="shared" si="68"/>
        <v>1</v>
      </c>
      <c r="AA123" s="82">
        <f t="shared" si="68"/>
        <v>1</v>
      </c>
      <c r="AB123" s="194">
        <f t="shared" si="68"/>
        <v>1</v>
      </c>
      <c r="AC123" s="194">
        <f t="shared" si="68"/>
        <v>1</v>
      </c>
      <c r="AD123" s="194">
        <f t="shared" si="68"/>
        <v>1</v>
      </c>
      <c r="AE123" s="194">
        <f t="shared" si="68"/>
        <v>1</v>
      </c>
      <c r="AF123" s="194">
        <f t="shared" si="68"/>
        <v>1</v>
      </c>
      <c r="AG123" s="194">
        <f t="shared" si="68"/>
        <v>1</v>
      </c>
      <c r="AH123" s="194">
        <f t="shared" si="68"/>
        <v>1</v>
      </c>
      <c r="AI123" s="194">
        <f t="shared" si="68"/>
        <v>1</v>
      </c>
      <c r="AJ123" s="194">
        <f t="shared" si="68"/>
        <v>1</v>
      </c>
      <c r="AK123" s="194">
        <f t="shared" ref="AK123:BB123" si="69">+AJ123+AK122</f>
        <v>1</v>
      </c>
      <c r="AL123" s="194">
        <f t="shared" si="69"/>
        <v>1</v>
      </c>
      <c r="AM123" s="194">
        <f t="shared" si="69"/>
        <v>1</v>
      </c>
      <c r="AN123" s="194">
        <f t="shared" si="69"/>
        <v>1</v>
      </c>
      <c r="AO123" s="194">
        <f t="shared" si="69"/>
        <v>1</v>
      </c>
      <c r="AP123" s="194">
        <f t="shared" si="69"/>
        <v>1</v>
      </c>
      <c r="AQ123" s="194">
        <f t="shared" si="69"/>
        <v>1</v>
      </c>
      <c r="AR123" s="194">
        <f t="shared" si="69"/>
        <v>1</v>
      </c>
      <c r="AS123" s="194">
        <f t="shared" si="69"/>
        <v>1</v>
      </c>
      <c r="AT123" s="194">
        <f t="shared" si="69"/>
        <v>1</v>
      </c>
      <c r="AU123" s="194">
        <f t="shared" si="69"/>
        <v>1</v>
      </c>
      <c r="AV123" s="194">
        <f t="shared" si="69"/>
        <v>1</v>
      </c>
      <c r="AW123" s="194">
        <f t="shared" si="69"/>
        <v>1</v>
      </c>
      <c r="AX123" s="194">
        <f t="shared" si="69"/>
        <v>1</v>
      </c>
      <c r="AY123" s="194">
        <f t="shared" si="69"/>
        <v>1</v>
      </c>
      <c r="AZ123" s="194">
        <f t="shared" si="69"/>
        <v>1</v>
      </c>
      <c r="BA123" s="195">
        <f t="shared" si="69"/>
        <v>1</v>
      </c>
      <c r="BB123" s="193">
        <f t="shared" si="69"/>
        <v>1</v>
      </c>
    </row>
    <row r="124" spans="2:89" s="211" customFormat="1" x14ac:dyDescent="0.2">
      <c r="B124" s="208"/>
      <c r="C124" s="292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83"/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10"/>
      <c r="BB124" s="208"/>
    </row>
    <row r="125" spans="2:89" s="197" customFormat="1" x14ac:dyDescent="0.2">
      <c r="B125" s="197" t="s">
        <v>111</v>
      </c>
      <c r="C125" s="198">
        <v>8</v>
      </c>
      <c r="D125" s="199">
        <f t="shared" ref="D125:AI125" si="70">+D121*$C125</f>
        <v>0</v>
      </c>
      <c r="E125" s="199">
        <f t="shared" si="70"/>
        <v>0</v>
      </c>
      <c r="F125" s="199">
        <f t="shared" si="70"/>
        <v>0</v>
      </c>
      <c r="G125" s="199">
        <f t="shared" si="70"/>
        <v>0</v>
      </c>
      <c r="H125" s="199">
        <f t="shared" si="70"/>
        <v>0</v>
      </c>
      <c r="I125" s="199">
        <f t="shared" si="70"/>
        <v>0</v>
      </c>
      <c r="J125" s="199">
        <f t="shared" si="70"/>
        <v>0</v>
      </c>
      <c r="K125" s="199">
        <f t="shared" si="70"/>
        <v>0</v>
      </c>
      <c r="L125" s="199">
        <f t="shared" si="70"/>
        <v>0</v>
      </c>
      <c r="M125" s="199">
        <f t="shared" si="70"/>
        <v>0</v>
      </c>
      <c r="N125" s="199">
        <f t="shared" si="70"/>
        <v>0</v>
      </c>
      <c r="O125" s="199">
        <f t="shared" si="70"/>
        <v>0</v>
      </c>
      <c r="P125" s="199">
        <f t="shared" si="70"/>
        <v>0</v>
      </c>
      <c r="Q125" s="199">
        <f t="shared" si="70"/>
        <v>0</v>
      </c>
      <c r="R125" s="199">
        <f t="shared" si="70"/>
        <v>0</v>
      </c>
      <c r="S125" s="199">
        <f t="shared" si="70"/>
        <v>0</v>
      </c>
      <c r="T125" s="199">
        <f t="shared" si="70"/>
        <v>0</v>
      </c>
      <c r="U125" s="199">
        <f t="shared" si="70"/>
        <v>0</v>
      </c>
      <c r="V125" s="199">
        <f t="shared" si="70"/>
        <v>0</v>
      </c>
      <c r="W125" s="199">
        <f t="shared" si="70"/>
        <v>8</v>
      </c>
      <c r="X125" s="199">
        <f t="shared" si="70"/>
        <v>8</v>
      </c>
      <c r="Y125" s="199">
        <f t="shared" si="70"/>
        <v>8</v>
      </c>
      <c r="Z125" s="199">
        <f t="shared" si="70"/>
        <v>8</v>
      </c>
      <c r="AA125" s="90">
        <f t="shared" si="70"/>
        <v>8</v>
      </c>
      <c r="AB125" s="199">
        <f t="shared" si="70"/>
        <v>8</v>
      </c>
      <c r="AC125" s="199">
        <f t="shared" si="70"/>
        <v>8</v>
      </c>
      <c r="AD125" s="199">
        <f t="shared" si="70"/>
        <v>8</v>
      </c>
      <c r="AE125" s="199">
        <f t="shared" si="70"/>
        <v>8</v>
      </c>
      <c r="AF125" s="199">
        <f t="shared" si="70"/>
        <v>8</v>
      </c>
      <c r="AG125" s="199">
        <f t="shared" si="70"/>
        <v>8</v>
      </c>
      <c r="AH125" s="199">
        <f t="shared" si="70"/>
        <v>8</v>
      </c>
      <c r="AI125" s="199">
        <f t="shared" si="70"/>
        <v>8</v>
      </c>
      <c r="AJ125" s="199">
        <f t="shared" ref="AJ125:BB125" si="71">+AJ121*$C125</f>
        <v>8</v>
      </c>
      <c r="AK125" s="199">
        <f t="shared" si="71"/>
        <v>8</v>
      </c>
      <c r="AL125" s="199">
        <f t="shared" si="71"/>
        <v>8</v>
      </c>
      <c r="AM125" s="199">
        <f t="shared" si="71"/>
        <v>8</v>
      </c>
      <c r="AN125" s="199">
        <f t="shared" si="71"/>
        <v>8</v>
      </c>
      <c r="AO125" s="199">
        <f t="shared" si="71"/>
        <v>8</v>
      </c>
      <c r="AP125" s="199">
        <f t="shared" si="71"/>
        <v>8</v>
      </c>
      <c r="AQ125" s="199">
        <f t="shared" si="71"/>
        <v>8</v>
      </c>
      <c r="AR125" s="199">
        <f t="shared" si="71"/>
        <v>8</v>
      </c>
      <c r="AS125" s="199">
        <f t="shared" si="71"/>
        <v>8</v>
      </c>
      <c r="AT125" s="199">
        <f t="shared" si="71"/>
        <v>8</v>
      </c>
      <c r="AU125" s="199">
        <f t="shared" si="71"/>
        <v>8</v>
      </c>
      <c r="AV125" s="199">
        <f t="shared" si="71"/>
        <v>8</v>
      </c>
      <c r="AW125" s="199">
        <f t="shared" si="71"/>
        <v>8</v>
      </c>
      <c r="AX125" s="199">
        <f t="shared" si="71"/>
        <v>8</v>
      </c>
      <c r="AY125" s="199">
        <f t="shared" si="71"/>
        <v>8</v>
      </c>
      <c r="AZ125" s="199">
        <f t="shared" si="71"/>
        <v>8</v>
      </c>
      <c r="BA125" s="200">
        <f t="shared" si="71"/>
        <v>8</v>
      </c>
      <c r="BB125" s="201">
        <f t="shared" si="71"/>
        <v>8</v>
      </c>
      <c r="BC125" s="201"/>
      <c r="BF125" s="201"/>
      <c r="BG125" s="201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/>
      <c r="BS125" s="201"/>
      <c r="BT125" s="201"/>
      <c r="BU125" s="201"/>
      <c r="BV125" s="201"/>
      <c r="BW125" s="201"/>
      <c r="BX125" s="201"/>
      <c r="BY125" s="201"/>
      <c r="BZ125" s="201"/>
      <c r="CA125" s="201"/>
      <c r="CB125" s="201"/>
      <c r="CC125" s="201"/>
      <c r="CD125" s="201"/>
      <c r="CE125" s="201"/>
      <c r="CF125" s="201"/>
      <c r="CG125" s="201"/>
      <c r="CH125" s="201"/>
      <c r="CI125" s="201"/>
      <c r="CJ125" s="201"/>
      <c r="CK125" s="201"/>
    </row>
    <row r="126" spans="2:89" s="202" customFormat="1" ht="13.5" thickBot="1" x14ac:dyDescent="0.25">
      <c r="B126" s="202" t="s">
        <v>112</v>
      </c>
      <c r="C126" s="203" t="str">
        <f>+'NTP or Sold'!C11</f>
        <v>NTP</v>
      </c>
      <c r="D126" s="204">
        <f t="shared" ref="D126:AI126" si="72">+D123*$C125</f>
        <v>0</v>
      </c>
      <c r="E126" s="204">
        <f t="shared" si="72"/>
        <v>0</v>
      </c>
      <c r="F126" s="204">
        <f t="shared" si="72"/>
        <v>0</v>
      </c>
      <c r="G126" s="204">
        <f t="shared" si="72"/>
        <v>0</v>
      </c>
      <c r="H126" s="204">
        <f t="shared" si="72"/>
        <v>0</v>
      </c>
      <c r="I126" s="204">
        <f t="shared" si="72"/>
        <v>0</v>
      </c>
      <c r="J126" s="204">
        <f t="shared" si="72"/>
        <v>0</v>
      </c>
      <c r="K126" s="204">
        <f t="shared" si="72"/>
        <v>0</v>
      </c>
      <c r="L126" s="204">
        <f t="shared" si="72"/>
        <v>0</v>
      </c>
      <c r="M126" s="204">
        <f t="shared" si="72"/>
        <v>0</v>
      </c>
      <c r="N126" s="204">
        <f t="shared" si="72"/>
        <v>0</v>
      </c>
      <c r="O126" s="204">
        <f t="shared" si="72"/>
        <v>0</v>
      </c>
      <c r="P126" s="204">
        <f t="shared" si="72"/>
        <v>0</v>
      </c>
      <c r="Q126" s="204">
        <f t="shared" si="72"/>
        <v>0</v>
      </c>
      <c r="R126" s="204">
        <f t="shared" si="72"/>
        <v>0</v>
      </c>
      <c r="S126" s="204">
        <f t="shared" si="72"/>
        <v>0</v>
      </c>
      <c r="T126" s="204">
        <f t="shared" si="72"/>
        <v>0</v>
      </c>
      <c r="U126" s="204">
        <f t="shared" si="72"/>
        <v>0</v>
      </c>
      <c r="V126" s="204">
        <f t="shared" si="72"/>
        <v>0</v>
      </c>
      <c r="W126" s="204">
        <f t="shared" si="72"/>
        <v>8</v>
      </c>
      <c r="X126" s="204">
        <f t="shared" si="72"/>
        <v>8</v>
      </c>
      <c r="Y126" s="204">
        <f t="shared" si="72"/>
        <v>8</v>
      </c>
      <c r="Z126" s="204">
        <f t="shared" si="72"/>
        <v>8</v>
      </c>
      <c r="AA126" s="136">
        <f t="shared" si="72"/>
        <v>8</v>
      </c>
      <c r="AB126" s="204">
        <f t="shared" si="72"/>
        <v>8</v>
      </c>
      <c r="AC126" s="204">
        <f t="shared" si="72"/>
        <v>8</v>
      </c>
      <c r="AD126" s="204">
        <f t="shared" si="72"/>
        <v>8</v>
      </c>
      <c r="AE126" s="204">
        <f t="shared" si="72"/>
        <v>8</v>
      </c>
      <c r="AF126" s="204">
        <f t="shared" si="72"/>
        <v>8</v>
      </c>
      <c r="AG126" s="204">
        <f t="shared" si="72"/>
        <v>8</v>
      </c>
      <c r="AH126" s="204">
        <f t="shared" si="72"/>
        <v>8</v>
      </c>
      <c r="AI126" s="204">
        <f t="shared" si="72"/>
        <v>8</v>
      </c>
      <c r="AJ126" s="204">
        <f t="shared" ref="AJ126:BB126" si="73">+AJ123*$C125</f>
        <v>8</v>
      </c>
      <c r="AK126" s="204">
        <f t="shared" si="73"/>
        <v>8</v>
      </c>
      <c r="AL126" s="204">
        <f t="shared" si="73"/>
        <v>8</v>
      </c>
      <c r="AM126" s="204">
        <f t="shared" si="73"/>
        <v>8</v>
      </c>
      <c r="AN126" s="204">
        <f t="shared" si="73"/>
        <v>8</v>
      </c>
      <c r="AO126" s="204">
        <f t="shared" si="73"/>
        <v>8</v>
      </c>
      <c r="AP126" s="204">
        <f t="shared" si="73"/>
        <v>8</v>
      </c>
      <c r="AQ126" s="204">
        <f t="shared" si="73"/>
        <v>8</v>
      </c>
      <c r="AR126" s="204">
        <f t="shared" si="73"/>
        <v>8</v>
      </c>
      <c r="AS126" s="204">
        <f t="shared" si="73"/>
        <v>8</v>
      </c>
      <c r="AT126" s="204">
        <f t="shared" si="73"/>
        <v>8</v>
      </c>
      <c r="AU126" s="204">
        <f t="shared" si="73"/>
        <v>8</v>
      </c>
      <c r="AV126" s="204">
        <f t="shared" si="73"/>
        <v>8</v>
      </c>
      <c r="AW126" s="204">
        <f t="shared" si="73"/>
        <v>8</v>
      </c>
      <c r="AX126" s="204">
        <f t="shared" si="73"/>
        <v>8</v>
      </c>
      <c r="AY126" s="204">
        <f t="shared" si="73"/>
        <v>8</v>
      </c>
      <c r="AZ126" s="204">
        <f t="shared" si="73"/>
        <v>8</v>
      </c>
      <c r="BA126" s="205">
        <f t="shared" si="73"/>
        <v>8</v>
      </c>
      <c r="BB126" s="206">
        <f t="shared" si="73"/>
        <v>8</v>
      </c>
      <c r="BC126" s="206"/>
      <c r="BF126" s="206"/>
      <c r="BG126" s="206"/>
      <c r="BH126" s="206"/>
      <c r="BI126" s="206"/>
      <c r="BJ126" s="206"/>
      <c r="BK126" s="206"/>
      <c r="BL126" s="206"/>
      <c r="BM126" s="206"/>
      <c r="BN126" s="206"/>
      <c r="BO126" s="206"/>
      <c r="BP126" s="206"/>
      <c r="BQ126" s="206"/>
      <c r="BR126" s="206"/>
      <c r="BS126" s="206"/>
      <c r="BT126" s="206"/>
      <c r="BU126" s="206"/>
      <c r="BV126" s="206"/>
      <c r="BW126" s="206"/>
      <c r="BX126" s="206"/>
      <c r="BY126" s="206"/>
      <c r="BZ126" s="206"/>
      <c r="CA126" s="206"/>
      <c r="CB126" s="206"/>
      <c r="CC126" s="206"/>
      <c r="CD126" s="206"/>
      <c r="CE126" s="206"/>
      <c r="CF126" s="206"/>
      <c r="CG126" s="206"/>
      <c r="CH126" s="206"/>
      <c r="CI126" s="206"/>
      <c r="CJ126" s="206"/>
      <c r="CK126" s="206"/>
    </row>
    <row r="127" spans="2:89" s="192" customFormat="1" ht="15" customHeight="1" thickTop="1" x14ac:dyDescent="0.2">
      <c r="B127" s="189" t="str">
        <f>+'NTP or Sold'!H24</f>
        <v>7FA</v>
      </c>
      <c r="C127" s="291" t="str">
        <f>+'NTP or Sold'!T24</f>
        <v>Vitro (ENA)</v>
      </c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  <c r="AB127" s="190"/>
      <c r="AC127" s="190"/>
      <c r="AD127" s="84"/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1"/>
    </row>
    <row r="128" spans="2:89" s="196" customFormat="1" x14ac:dyDescent="0.2">
      <c r="B128" s="193" t="s">
        <v>107</v>
      </c>
      <c r="C128" s="292"/>
      <c r="D128" s="194">
        <v>0</v>
      </c>
      <c r="E128" s="194">
        <v>0</v>
      </c>
      <c r="F128" s="194">
        <v>0</v>
      </c>
      <c r="G128" s="194">
        <v>0</v>
      </c>
      <c r="H128" s="194">
        <v>0</v>
      </c>
      <c r="I128" s="194">
        <v>0</v>
      </c>
      <c r="J128" s="194">
        <v>0</v>
      </c>
      <c r="K128" s="194">
        <v>0</v>
      </c>
      <c r="L128" s="194">
        <v>0</v>
      </c>
      <c r="M128" s="194">
        <v>0</v>
      </c>
      <c r="N128" s="194">
        <v>0</v>
      </c>
      <c r="O128" s="194">
        <v>0</v>
      </c>
      <c r="P128" s="194">
        <v>0</v>
      </c>
      <c r="Q128" s="194">
        <v>0</v>
      </c>
      <c r="R128" s="194">
        <v>0</v>
      </c>
      <c r="S128" s="194">
        <v>0</v>
      </c>
      <c r="T128" s="194">
        <v>0</v>
      </c>
      <c r="U128" s="194">
        <v>0</v>
      </c>
      <c r="V128" s="194">
        <v>0</v>
      </c>
      <c r="W128" s="194">
        <v>0</v>
      </c>
      <c r="X128" s="194">
        <v>0</v>
      </c>
      <c r="Y128" s="194">
        <v>0.77673999999999999</v>
      </c>
      <c r="Z128" s="194">
        <v>0</v>
      </c>
      <c r="AA128" s="194">
        <v>0.11162999999999999</v>
      </c>
      <c r="AB128" s="194">
        <v>0.11162999999999999</v>
      </c>
      <c r="AC128" s="194">
        <v>0</v>
      </c>
      <c r="AD128" s="82">
        <v>0</v>
      </c>
      <c r="AE128" s="194">
        <v>0</v>
      </c>
      <c r="AF128" s="194">
        <v>0</v>
      </c>
      <c r="AG128" s="194">
        <v>0</v>
      </c>
      <c r="AH128" s="194">
        <v>0</v>
      </c>
      <c r="AI128" s="194">
        <v>0</v>
      </c>
      <c r="AJ128" s="194">
        <v>0</v>
      </c>
      <c r="AK128" s="194">
        <v>0</v>
      </c>
      <c r="AL128" s="194">
        <v>0</v>
      </c>
      <c r="AM128" s="194">
        <v>0</v>
      </c>
      <c r="AN128" s="194">
        <v>0</v>
      </c>
      <c r="AO128" s="194">
        <v>0</v>
      </c>
      <c r="AP128" s="194">
        <v>0</v>
      </c>
      <c r="AQ128" s="194">
        <v>0</v>
      </c>
      <c r="AR128" s="194">
        <v>0</v>
      </c>
      <c r="AS128" s="194">
        <v>0</v>
      </c>
      <c r="AT128" s="194">
        <v>0</v>
      </c>
      <c r="AU128" s="194">
        <v>0</v>
      </c>
      <c r="AV128" s="194">
        <v>0</v>
      </c>
      <c r="AW128" s="194">
        <v>0</v>
      </c>
      <c r="AX128" s="194">
        <v>0</v>
      </c>
      <c r="AY128" s="194">
        <v>0</v>
      </c>
      <c r="AZ128" s="194">
        <v>0</v>
      </c>
      <c r="BA128" s="194">
        <v>0</v>
      </c>
      <c r="BB128" s="194">
        <v>0</v>
      </c>
      <c r="BC128" s="195">
        <f>SUM(D128:BB128)</f>
        <v>1</v>
      </c>
      <c r="BD128" s="193"/>
    </row>
    <row r="129" spans="2:89" s="196" customFormat="1" x14ac:dyDescent="0.2">
      <c r="B129" s="193" t="s">
        <v>108</v>
      </c>
      <c r="C129" s="292"/>
      <c r="D129" s="194">
        <f>D128</f>
        <v>0</v>
      </c>
      <c r="E129" s="194">
        <f t="shared" ref="E129:AJ129" si="74">+D129+E128</f>
        <v>0</v>
      </c>
      <c r="F129" s="194">
        <f t="shared" si="74"/>
        <v>0</v>
      </c>
      <c r="G129" s="194">
        <f t="shared" si="74"/>
        <v>0</v>
      </c>
      <c r="H129" s="194">
        <f t="shared" si="74"/>
        <v>0</v>
      </c>
      <c r="I129" s="194">
        <f t="shared" si="74"/>
        <v>0</v>
      </c>
      <c r="J129" s="194">
        <f t="shared" si="74"/>
        <v>0</v>
      </c>
      <c r="K129" s="194">
        <f t="shared" si="74"/>
        <v>0</v>
      </c>
      <c r="L129" s="194">
        <f t="shared" si="74"/>
        <v>0</v>
      </c>
      <c r="M129" s="194">
        <f t="shared" si="74"/>
        <v>0</v>
      </c>
      <c r="N129" s="194">
        <f t="shared" si="74"/>
        <v>0</v>
      </c>
      <c r="O129" s="194">
        <f t="shared" si="74"/>
        <v>0</v>
      </c>
      <c r="P129" s="194">
        <f t="shared" si="74"/>
        <v>0</v>
      </c>
      <c r="Q129" s="194">
        <f t="shared" si="74"/>
        <v>0</v>
      </c>
      <c r="R129" s="194">
        <f t="shared" si="74"/>
        <v>0</v>
      </c>
      <c r="S129" s="194">
        <f t="shared" si="74"/>
        <v>0</v>
      </c>
      <c r="T129" s="194">
        <f t="shared" si="74"/>
        <v>0</v>
      </c>
      <c r="U129" s="194">
        <f t="shared" si="74"/>
        <v>0</v>
      </c>
      <c r="V129" s="194">
        <f t="shared" si="74"/>
        <v>0</v>
      </c>
      <c r="W129" s="194">
        <f t="shared" si="74"/>
        <v>0</v>
      </c>
      <c r="X129" s="194">
        <f t="shared" si="74"/>
        <v>0</v>
      </c>
      <c r="Y129" s="194">
        <f t="shared" si="74"/>
        <v>0.77673999999999999</v>
      </c>
      <c r="Z129" s="194">
        <f t="shared" si="74"/>
        <v>0.77673999999999999</v>
      </c>
      <c r="AA129" s="194">
        <f t="shared" si="74"/>
        <v>0.88836999999999999</v>
      </c>
      <c r="AB129" s="194">
        <f t="shared" si="74"/>
        <v>1</v>
      </c>
      <c r="AC129" s="194">
        <f t="shared" si="74"/>
        <v>1</v>
      </c>
      <c r="AD129" s="82">
        <f t="shared" si="74"/>
        <v>1</v>
      </c>
      <c r="AE129" s="194">
        <f t="shared" si="74"/>
        <v>1</v>
      </c>
      <c r="AF129" s="194">
        <f t="shared" si="74"/>
        <v>1</v>
      </c>
      <c r="AG129" s="194">
        <f t="shared" si="74"/>
        <v>1</v>
      </c>
      <c r="AH129" s="194">
        <f t="shared" si="74"/>
        <v>1</v>
      </c>
      <c r="AI129" s="194">
        <f t="shared" si="74"/>
        <v>1</v>
      </c>
      <c r="AJ129" s="194">
        <f t="shared" si="74"/>
        <v>1</v>
      </c>
      <c r="AK129" s="194">
        <f t="shared" ref="AK129:BB129" si="75">+AJ129+AK128</f>
        <v>1</v>
      </c>
      <c r="AL129" s="194">
        <f t="shared" si="75"/>
        <v>1</v>
      </c>
      <c r="AM129" s="194">
        <f t="shared" si="75"/>
        <v>1</v>
      </c>
      <c r="AN129" s="194">
        <f t="shared" si="75"/>
        <v>1</v>
      </c>
      <c r="AO129" s="194">
        <f t="shared" si="75"/>
        <v>1</v>
      </c>
      <c r="AP129" s="194">
        <f t="shared" si="75"/>
        <v>1</v>
      </c>
      <c r="AQ129" s="194">
        <f t="shared" si="75"/>
        <v>1</v>
      </c>
      <c r="AR129" s="194">
        <f t="shared" si="75"/>
        <v>1</v>
      </c>
      <c r="AS129" s="194">
        <f t="shared" si="75"/>
        <v>1</v>
      </c>
      <c r="AT129" s="194">
        <f t="shared" si="75"/>
        <v>1</v>
      </c>
      <c r="AU129" s="194">
        <f t="shared" si="75"/>
        <v>1</v>
      </c>
      <c r="AV129" s="194">
        <f t="shared" si="75"/>
        <v>1</v>
      </c>
      <c r="AW129" s="194">
        <f t="shared" si="75"/>
        <v>1</v>
      </c>
      <c r="AX129" s="194">
        <f t="shared" si="75"/>
        <v>1</v>
      </c>
      <c r="AY129" s="194">
        <f t="shared" si="75"/>
        <v>1</v>
      </c>
      <c r="AZ129" s="194">
        <f t="shared" si="75"/>
        <v>1</v>
      </c>
      <c r="BA129" s="194">
        <f t="shared" si="75"/>
        <v>1</v>
      </c>
      <c r="BB129" s="194">
        <f t="shared" si="75"/>
        <v>1</v>
      </c>
      <c r="BC129" s="195"/>
      <c r="BD129" s="193"/>
    </row>
    <row r="130" spans="2:89" s="196" customFormat="1" x14ac:dyDescent="0.2">
      <c r="B130" s="193" t="s">
        <v>109</v>
      </c>
      <c r="C130" s="292"/>
      <c r="D130" s="194">
        <v>0</v>
      </c>
      <c r="E130" s="194">
        <v>0</v>
      </c>
      <c r="F130" s="194">
        <v>0</v>
      </c>
      <c r="G130" s="194">
        <v>0</v>
      </c>
      <c r="H130" s="194">
        <v>0</v>
      </c>
      <c r="I130" s="194">
        <v>0</v>
      </c>
      <c r="J130" s="194">
        <v>0</v>
      </c>
      <c r="K130" s="194">
        <v>0</v>
      </c>
      <c r="L130" s="194">
        <v>0</v>
      </c>
      <c r="M130" s="194">
        <v>0</v>
      </c>
      <c r="N130" s="194">
        <v>0</v>
      </c>
      <c r="O130" s="194">
        <v>0</v>
      </c>
      <c r="P130" s="194">
        <v>0</v>
      </c>
      <c r="Q130" s="194">
        <v>0</v>
      </c>
      <c r="R130" s="194">
        <v>0</v>
      </c>
      <c r="S130" s="194">
        <v>0</v>
      </c>
      <c r="T130" s="194">
        <f t="shared" ref="T130:BB130" si="76">T131-S131</f>
        <v>0.23200000000000001</v>
      </c>
      <c r="U130" s="194">
        <f t="shared" si="76"/>
        <v>1.7999999999999988E-2</v>
      </c>
      <c r="V130" s="194">
        <f t="shared" si="76"/>
        <v>1.5000000000000013E-2</v>
      </c>
      <c r="W130" s="194">
        <f t="shared" si="76"/>
        <v>1.9999999999999962E-2</v>
      </c>
      <c r="X130" s="194">
        <f t="shared" si="76"/>
        <v>2.5000000000000022E-2</v>
      </c>
      <c r="Y130" s="194">
        <f t="shared" si="76"/>
        <v>3.0000000000000027E-2</v>
      </c>
      <c r="Z130" s="194">
        <f t="shared" si="76"/>
        <v>0</v>
      </c>
      <c r="AA130" s="194">
        <f t="shared" si="76"/>
        <v>0.65999999999999992</v>
      </c>
      <c r="AB130" s="194">
        <f t="shared" si="76"/>
        <v>0</v>
      </c>
      <c r="AC130" s="194">
        <f t="shared" si="76"/>
        <v>0</v>
      </c>
      <c r="AD130" s="82">
        <f t="shared" si="76"/>
        <v>0</v>
      </c>
      <c r="AE130" s="194">
        <f t="shared" si="76"/>
        <v>0</v>
      </c>
      <c r="AF130" s="194">
        <f t="shared" si="76"/>
        <v>0</v>
      </c>
      <c r="AG130" s="194">
        <f t="shared" si="76"/>
        <v>0</v>
      </c>
      <c r="AH130" s="194">
        <f t="shared" si="76"/>
        <v>0</v>
      </c>
      <c r="AI130" s="194">
        <f t="shared" si="76"/>
        <v>0</v>
      </c>
      <c r="AJ130" s="194">
        <f t="shared" si="76"/>
        <v>0</v>
      </c>
      <c r="AK130" s="194">
        <f t="shared" si="76"/>
        <v>0</v>
      </c>
      <c r="AL130" s="194">
        <f t="shared" si="76"/>
        <v>0</v>
      </c>
      <c r="AM130" s="194">
        <f t="shared" si="76"/>
        <v>0</v>
      </c>
      <c r="AN130" s="194">
        <f t="shared" si="76"/>
        <v>0</v>
      </c>
      <c r="AO130" s="194">
        <f t="shared" si="76"/>
        <v>0</v>
      </c>
      <c r="AP130" s="194">
        <f t="shared" si="76"/>
        <v>0</v>
      </c>
      <c r="AQ130" s="194">
        <f t="shared" si="76"/>
        <v>0</v>
      </c>
      <c r="AR130" s="194">
        <f t="shared" si="76"/>
        <v>0</v>
      </c>
      <c r="AS130" s="194">
        <f t="shared" si="76"/>
        <v>0</v>
      </c>
      <c r="AT130" s="194">
        <f t="shared" si="76"/>
        <v>0</v>
      </c>
      <c r="AU130" s="194">
        <f t="shared" si="76"/>
        <v>0</v>
      </c>
      <c r="AV130" s="194">
        <f t="shared" si="76"/>
        <v>0</v>
      </c>
      <c r="AW130" s="194">
        <f t="shared" si="76"/>
        <v>0</v>
      </c>
      <c r="AX130" s="194">
        <f t="shared" si="76"/>
        <v>0</v>
      </c>
      <c r="AY130" s="194">
        <f t="shared" si="76"/>
        <v>0</v>
      </c>
      <c r="AZ130" s="194">
        <f t="shared" si="76"/>
        <v>0</v>
      </c>
      <c r="BA130" s="194">
        <f t="shared" si="76"/>
        <v>0</v>
      </c>
      <c r="BB130" s="194">
        <f t="shared" si="76"/>
        <v>0</v>
      </c>
      <c r="BC130" s="195">
        <f>SUM(D130:BB130)</f>
        <v>1</v>
      </c>
      <c r="BD130" s="193"/>
    </row>
    <row r="131" spans="2:89" s="196" customFormat="1" x14ac:dyDescent="0.2">
      <c r="B131" s="193" t="s">
        <v>110</v>
      </c>
      <c r="C131" s="292"/>
      <c r="D131" s="194">
        <f>D130</f>
        <v>0</v>
      </c>
      <c r="E131" s="194">
        <f t="shared" ref="E131:S131" si="77">+D131+E130</f>
        <v>0</v>
      </c>
      <c r="F131" s="194">
        <f t="shared" si="77"/>
        <v>0</v>
      </c>
      <c r="G131" s="194">
        <f t="shared" si="77"/>
        <v>0</v>
      </c>
      <c r="H131" s="194">
        <f t="shared" si="77"/>
        <v>0</v>
      </c>
      <c r="I131" s="194">
        <f t="shared" si="77"/>
        <v>0</v>
      </c>
      <c r="J131" s="194">
        <f t="shared" si="77"/>
        <v>0</v>
      </c>
      <c r="K131" s="194">
        <f t="shared" si="77"/>
        <v>0</v>
      </c>
      <c r="L131" s="194">
        <f t="shared" si="77"/>
        <v>0</v>
      </c>
      <c r="M131" s="194">
        <f t="shared" si="77"/>
        <v>0</v>
      </c>
      <c r="N131" s="194">
        <f t="shared" si="77"/>
        <v>0</v>
      </c>
      <c r="O131" s="194">
        <f t="shared" si="77"/>
        <v>0</v>
      </c>
      <c r="P131" s="194">
        <f t="shared" si="77"/>
        <v>0</v>
      </c>
      <c r="Q131" s="194">
        <f t="shared" si="77"/>
        <v>0</v>
      </c>
      <c r="R131" s="194">
        <f t="shared" si="77"/>
        <v>0</v>
      </c>
      <c r="S131" s="194">
        <f t="shared" si="77"/>
        <v>0</v>
      </c>
      <c r="T131" s="194">
        <v>0.23200000000000001</v>
      </c>
      <c r="U131" s="194">
        <v>0.25</v>
      </c>
      <c r="V131" s="194">
        <v>0.26500000000000001</v>
      </c>
      <c r="W131" s="194">
        <v>0.28499999999999998</v>
      </c>
      <c r="X131" s="194">
        <v>0.31</v>
      </c>
      <c r="Y131" s="194">
        <v>0.34</v>
      </c>
      <c r="Z131" s="194">
        <v>0.34</v>
      </c>
      <c r="AA131" s="194">
        <v>1</v>
      </c>
      <c r="AB131" s="194">
        <v>1</v>
      </c>
      <c r="AC131" s="194">
        <v>1</v>
      </c>
      <c r="AD131" s="82">
        <v>1</v>
      </c>
      <c r="AE131" s="194">
        <v>1</v>
      </c>
      <c r="AF131" s="194">
        <v>1</v>
      </c>
      <c r="AG131" s="194">
        <v>1</v>
      </c>
      <c r="AH131" s="194">
        <v>1</v>
      </c>
      <c r="AI131" s="194">
        <v>1</v>
      </c>
      <c r="AJ131" s="194">
        <v>1</v>
      </c>
      <c r="AK131" s="194">
        <v>1</v>
      </c>
      <c r="AL131" s="194">
        <v>1</v>
      </c>
      <c r="AM131" s="194">
        <v>1</v>
      </c>
      <c r="AN131" s="194">
        <v>1</v>
      </c>
      <c r="AO131" s="194">
        <v>1</v>
      </c>
      <c r="AP131" s="194">
        <v>1</v>
      </c>
      <c r="AQ131" s="194">
        <v>1</v>
      </c>
      <c r="AR131" s="194">
        <v>1</v>
      </c>
      <c r="AS131" s="194">
        <v>1</v>
      </c>
      <c r="AT131" s="194">
        <v>1</v>
      </c>
      <c r="AU131" s="194">
        <v>1</v>
      </c>
      <c r="AV131" s="194">
        <v>1</v>
      </c>
      <c r="AW131" s="194">
        <v>1</v>
      </c>
      <c r="AX131" s="194">
        <v>1</v>
      </c>
      <c r="AY131" s="194">
        <v>1</v>
      </c>
      <c r="AZ131" s="194">
        <v>1</v>
      </c>
      <c r="BA131" s="194">
        <v>1</v>
      </c>
      <c r="BB131" s="194">
        <v>1</v>
      </c>
      <c r="BC131" s="195"/>
      <c r="BD131" s="193"/>
    </row>
    <row r="132" spans="2:89" s="211" customFormat="1" x14ac:dyDescent="0.2">
      <c r="B132" s="208"/>
      <c r="C132" s="292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83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10"/>
      <c r="BD132" s="208"/>
    </row>
    <row r="133" spans="2:89" s="197" customFormat="1" x14ac:dyDescent="0.2">
      <c r="B133" s="197" t="s">
        <v>111</v>
      </c>
      <c r="C133" s="198">
        <v>31.246613</v>
      </c>
      <c r="D133" s="199">
        <f t="shared" ref="D133:AI133" si="78">+D129*$C133</f>
        <v>0</v>
      </c>
      <c r="E133" s="199">
        <f t="shared" si="78"/>
        <v>0</v>
      </c>
      <c r="F133" s="199">
        <f t="shared" si="78"/>
        <v>0</v>
      </c>
      <c r="G133" s="199">
        <f t="shared" si="78"/>
        <v>0</v>
      </c>
      <c r="H133" s="199">
        <f t="shared" si="78"/>
        <v>0</v>
      </c>
      <c r="I133" s="199">
        <f t="shared" si="78"/>
        <v>0</v>
      </c>
      <c r="J133" s="199">
        <f t="shared" si="78"/>
        <v>0</v>
      </c>
      <c r="K133" s="199">
        <f t="shared" si="78"/>
        <v>0</v>
      </c>
      <c r="L133" s="199">
        <f t="shared" si="78"/>
        <v>0</v>
      </c>
      <c r="M133" s="199">
        <f t="shared" si="78"/>
        <v>0</v>
      </c>
      <c r="N133" s="199">
        <f t="shared" si="78"/>
        <v>0</v>
      </c>
      <c r="O133" s="199">
        <f t="shared" si="78"/>
        <v>0</v>
      </c>
      <c r="P133" s="199">
        <f t="shared" si="78"/>
        <v>0</v>
      </c>
      <c r="Q133" s="199">
        <f t="shared" si="78"/>
        <v>0</v>
      </c>
      <c r="R133" s="199">
        <f t="shared" si="78"/>
        <v>0</v>
      </c>
      <c r="S133" s="199">
        <f t="shared" si="78"/>
        <v>0</v>
      </c>
      <c r="T133" s="199">
        <f t="shared" si="78"/>
        <v>0</v>
      </c>
      <c r="U133" s="199">
        <f t="shared" si="78"/>
        <v>0</v>
      </c>
      <c r="V133" s="199">
        <f t="shared" si="78"/>
        <v>0</v>
      </c>
      <c r="W133" s="199">
        <f t="shared" si="78"/>
        <v>0</v>
      </c>
      <c r="X133" s="199">
        <f t="shared" si="78"/>
        <v>0</v>
      </c>
      <c r="Y133" s="199">
        <f t="shared" si="78"/>
        <v>24.270494181619998</v>
      </c>
      <c r="Z133" s="199">
        <f t="shared" si="78"/>
        <v>24.270494181619998</v>
      </c>
      <c r="AA133" s="199">
        <f t="shared" si="78"/>
        <v>27.758553590809999</v>
      </c>
      <c r="AB133" s="199">
        <f t="shared" si="78"/>
        <v>31.246613</v>
      </c>
      <c r="AC133" s="199">
        <f t="shared" si="78"/>
        <v>31.246613</v>
      </c>
      <c r="AD133" s="90">
        <f t="shared" si="78"/>
        <v>31.246613</v>
      </c>
      <c r="AE133" s="199">
        <f t="shared" si="78"/>
        <v>31.246613</v>
      </c>
      <c r="AF133" s="199">
        <f t="shared" si="78"/>
        <v>31.246613</v>
      </c>
      <c r="AG133" s="199">
        <f t="shared" si="78"/>
        <v>31.246613</v>
      </c>
      <c r="AH133" s="199">
        <f t="shared" si="78"/>
        <v>31.246613</v>
      </c>
      <c r="AI133" s="199">
        <f t="shared" si="78"/>
        <v>31.246613</v>
      </c>
      <c r="AJ133" s="199">
        <f t="shared" ref="AJ133:BB133" si="79">+AJ129*$C133</f>
        <v>31.246613</v>
      </c>
      <c r="AK133" s="199">
        <f t="shared" si="79"/>
        <v>31.246613</v>
      </c>
      <c r="AL133" s="199">
        <f t="shared" si="79"/>
        <v>31.246613</v>
      </c>
      <c r="AM133" s="199">
        <f t="shared" si="79"/>
        <v>31.246613</v>
      </c>
      <c r="AN133" s="199">
        <f t="shared" si="79"/>
        <v>31.246613</v>
      </c>
      <c r="AO133" s="199">
        <f t="shared" si="79"/>
        <v>31.246613</v>
      </c>
      <c r="AP133" s="199">
        <f t="shared" si="79"/>
        <v>31.246613</v>
      </c>
      <c r="AQ133" s="199">
        <f t="shared" si="79"/>
        <v>31.246613</v>
      </c>
      <c r="AR133" s="199">
        <f t="shared" si="79"/>
        <v>31.246613</v>
      </c>
      <c r="AS133" s="199">
        <f t="shared" si="79"/>
        <v>31.246613</v>
      </c>
      <c r="AT133" s="199">
        <f t="shared" si="79"/>
        <v>31.246613</v>
      </c>
      <c r="AU133" s="199">
        <f t="shared" si="79"/>
        <v>31.246613</v>
      </c>
      <c r="AV133" s="199">
        <f t="shared" si="79"/>
        <v>31.246613</v>
      </c>
      <c r="AW133" s="199">
        <f t="shared" si="79"/>
        <v>31.246613</v>
      </c>
      <c r="AX133" s="199">
        <f t="shared" si="79"/>
        <v>31.246613</v>
      </c>
      <c r="AY133" s="199">
        <f t="shared" si="79"/>
        <v>31.246613</v>
      </c>
      <c r="AZ133" s="199">
        <f t="shared" si="79"/>
        <v>31.246613</v>
      </c>
      <c r="BA133" s="199">
        <f t="shared" si="79"/>
        <v>31.246613</v>
      </c>
      <c r="BB133" s="199">
        <f t="shared" si="79"/>
        <v>31.246613</v>
      </c>
      <c r="BC133" s="200"/>
      <c r="BD133" s="201"/>
      <c r="BE133" s="201"/>
      <c r="BF133" s="201"/>
      <c r="BG133" s="201"/>
      <c r="BH133" s="201"/>
      <c r="BI133" s="201"/>
      <c r="BJ133" s="201"/>
      <c r="BK133" s="201"/>
      <c r="BL133" s="201"/>
      <c r="BM133" s="201"/>
      <c r="BN133" s="201"/>
      <c r="BO133" s="201"/>
      <c r="BP133" s="201"/>
      <c r="BQ133" s="201"/>
      <c r="BR133" s="201"/>
      <c r="BS133" s="201"/>
      <c r="BT133" s="201"/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</row>
    <row r="134" spans="2:89" s="202" customFormat="1" ht="13.5" thickBot="1" x14ac:dyDescent="0.25">
      <c r="B134" s="202" t="s">
        <v>112</v>
      </c>
      <c r="C134" s="203" t="str">
        <f>+'NTP or Sold'!C24</f>
        <v>Committed</v>
      </c>
      <c r="D134" s="204">
        <f t="shared" ref="D134:AI134" si="80">+D131*$C133</f>
        <v>0</v>
      </c>
      <c r="E134" s="204">
        <f t="shared" si="80"/>
        <v>0</v>
      </c>
      <c r="F134" s="204">
        <f t="shared" si="80"/>
        <v>0</v>
      </c>
      <c r="G134" s="204">
        <f t="shared" si="80"/>
        <v>0</v>
      </c>
      <c r="H134" s="204">
        <f t="shared" si="80"/>
        <v>0</v>
      </c>
      <c r="I134" s="204">
        <f t="shared" si="80"/>
        <v>0</v>
      </c>
      <c r="J134" s="204">
        <f t="shared" si="80"/>
        <v>0</v>
      </c>
      <c r="K134" s="204">
        <f t="shared" si="80"/>
        <v>0</v>
      </c>
      <c r="L134" s="204">
        <f t="shared" si="80"/>
        <v>0</v>
      </c>
      <c r="M134" s="204">
        <f t="shared" si="80"/>
        <v>0</v>
      </c>
      <c r="N134" s="204">
        <f t="shared" si="80"/>
        <v>0</v>
      </c>
      <c r="O134" s="204">
        <f t="shared" si="80"/>
        <v>0</v>
      </c>
      <c r="P134" s="204">
        <f t="shared" si="80"/>
        <v>0</v>
      </c>
      <c r="Q134" s="204">
        <f t="shared" si="80"/>
        <v>0</v>
      </c>
      <c r="R134" s="204">
        <f t="shared" si="80"/>
        <v>0</v>
      </c>
      <c r="S134" s="204">
        <f t="shared" si="80"/>
        <v>0</v>
      </c>
      <c r="T134" s="204">
        <f t="shared" si="80"/>
        <v>7.2492142160000004</v>
      </c>
      <c r="U134" s="204">
        <f t="shared" si="80"/>
        <v>7.81165325</v>
      </c>
      <c r="V134" s="204">
        <f t="shared" si="80"/>
        <v>8.2803524450000001</v>
      </c>
      <c r="W134" s="204">
        <f t="shared" si="80"/>
        <v>8.9052847049999997</v>
      </c>
      <c r="X134" s="204">
        <f t="shared" si="80"/>
        <v>9.6864500299999996</v>
      </c>
      <c r="Y134" s="204">
        <f t="shared" si="80"/>
        <v>10.623848420000002</v>
      </c>
      <c r="Z134" s="204">
        <f t="shared" si="80"/>
        <v>10.623848420000002</v>
      </c>
      <c r="AA134" s="204">
        <f t="shared" si="80"/>
        <v>31.246613</v>
      </c>
      <c r="AB134" s="204">
        <f t="shared" si="80"/>
        <v>31.246613</v>
      </c>
      <c r="AC134" s="204">
        <f t="shared" si="80"/>
        <v>31.246613</v>
      </c>
      <c r="AD134" s="136">
        <f t="shared" si="80"/>
        <v>31.246613</v>
      </c>
      <c r="AE134" s="204">
        <f t="shared" si="80"/>
        <v>31.246613</v>
      </c>
      <c r="AF134" s="204">
        <f t="shared" si="80"/>
        <v>31.246613</v>
      </c>
      <c r="AG134" s="204">
        <f t="shared" si="80"/>
        <v>31.246613</v>
      </c>
      <c r="AH134" s="204">
        <f t="shared" si="80"/>
        <v>31.246613</v>
      </c>
      <c r="AI134" s="204">
        <f t="shared" si="80"/>
        <v>31.246613</v>
      </c>
      <c r="AJ134" s="204">
        <f t="shared" ref="AJ134:BB134" si="81">+AJ131*$C133</f>
        <v>31.246613</v>
      </c>
      <c r="AK134" s="204">
        <f t="shared" si="81"/>
        <v>31.246613</v>
      </c>
      <c r="AL134" s="204">
        <f t="shared" si="81"/>
        <v>31.246613</v>
      </c>
      <c r="AM134" s="204">
        <f t="shared" si="81"/>
        <v>31.246613</v>
      </c>
      <c r="AN134" s="204">
        <f t="shared" si="81"/>
        <v>31.246613</v>
      </c>
      <c r="AO134" s="204">
        <f t="shared" si="81"/>
        <v>31.246613</v>
      </c>
      <c r="AP134" s="204">
        <f t="shared" si="81"/>
        <v>31.246613</v>
      </c>
      <c r="AQ134" s="204">
        <f t="shared" si="81"/>
        <v>31.246613</v>
      </c>
      <c r="AR134" s="204">
        <f t="shared" si="81"/>
        <v>31.246613</v>
      </c>
      <c r="AS134" s="204">
        <f t="shared" si="81"/>
        <v>31.246613</v>
      </c>
      <c r="AT134" s="204">
        <f t="shared" si="81"/>
        <v>31.246613</v>
      </c>
      <c r="AU134" s="204">
        <f t="shared" si="81"/>
        <v>31.246613</v>
      </c>
      <c r="AV134" s="204">
        <f t="shared" si="81"/>
        <v>31.246613</v>
      </c>
      <c r="AW134" s="204">
        <f t="shared" si="81"/>
        <v>31.246613</v>
      </c>
      <c r="AX134" s="204">
        <f t="shared" si="81"/>
        <v>31.246613</v>
      </c>
      <c r="AY134" s="204">
        <f t="shared" si="81"/>
        <v>31.246613</v>
      </c>
      <c r="AZ134" s="204">
        <f t="shared" si="81"/>
        <v>31.246613</v>
      </c>
      <c r="BA134" s="204">
        <f t="shared" si="81"/>
        <v>31.246613</v>
      </c>
      <c r="BB134" s="204">
        <f t="shared" si="81"/>
        <v>31.246613</v>
      </c>
      <c r="BC134" s="205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6"/>
      <c r="BN134" s="206"/>
      <c r="BO134" s="206"/>
      <c r="BP134" s="206"/>
      <c r="BQ134" s="206"/>
      <c r="BR134" s="206"/>
      <c r="BS134" s="206"/>
      <c r="BT134" s="206"/>
      <c r="BU134" s="206"/>
      <c r="BV134" s="206"/>
      <c r="BW134" s="206"/>
      <c r="BX134" s="206"/>
      <c r="BY134" s="206"/>
      <c r="BZ134" s="206"/>
      <c r="CA134" s="206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</row>
    <row r="135" spans="2:89" s="192" customFormat="1" ht="15" customHeight="1" thickTop="1" x14ac:dyDescent="0.2">
      <c r="B135" s="197" t="str">
        <f>+'NTP or Sold'!H12</f>
        <v>Fr 6B 60 hz power barges</v>
      </c>
      <c r="C135" s="291" t="str">
        <f>+'NTP or Sold'!T12</f>
        <v>Nigeria Barge II (APACHI)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81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7"/>
      <c r="AX135" s="207"/>
      <c r="AY135" s="207"/>
      <c r="AZ135" s="207"/>
      <c r="BA135" s="191"/>
    </row>
    <row r="136" spans="2:89" s="196" customFormat="1" x14ac:dyDescent="0.2">
      <c r="B136" s="193" t="s">
        <v>107</v>
      </c>
      <c r="C136" s="292"/>
      <c r="D136" s="194">
        <v>0</v>
      </c>
      <c r="E136" s="194">
        <v>0</v>
      </c>
      <c r="F136" s="194">
        <v>0</v>
      </c>
      <c r="G136" s="194">
        <v>0</v>
      </c>
      <c r="H136" s="194">
        <v>0</v>
      </c>
      <c r="I136" s="194">
        <v>0</v>
      </c>
      <c r="J136" s="194">
        <v>0</v>
      </c>
      <c r="K136" s="194">
        <v>0</v>
      </c>
      <c r="L136" s="194">
        <v>0</v>
      </c>
      <c r="M136" s="194">
        <v>0</v>
      </c>
      <c r="N136" s="194">
        <v>0</v>
      </c>
      <c r="O136" s="194">
        <v>0</v>
      </c>
      <c r="P136" s="194">
        <v>0</v>
      </c>
      <c r="Q136" s="194">
        <v>0</v>
      </c>
      <c r="R136" s="194">
        <v>0</v>
      </c>
      <c r="S136" s="194">
        <v>0</v>
      </c>
      <c r="T136" s="194">
        <v>0</v>
      </c>
      <c r="U136" s="194">
        <v>0</v>
      </c>
      <c r="V136" s="194">
        <v>0</v>
      </c>
      <c r="W136" s="194">
        <v>1</v>
      </c>
      <c r="X136" s="194">
        <v>0</v>
      </c>
      <c r="Y136" s="194">
        <v>0</v>
      </c>
      <c r="Z136" s="194">
        <v>0</v>
      </c>
      <c r="AA136" s="82">
        <v>0</v>
      </c>
      <c r="AB136" s="194">
        <v>0</v>
      </c>
      <c r="AC136" s="194">
        <v>0</v>
      </c>
      <c r="AD136" s="194">
        <v>0</v>
      </c>
      <c r="AE136" s="194">
        <v>0</v>
      </c>
      <c r="AF136" s="194">
        <v>0</v>
      </c>
      <c r="AG136" s="194">
        <v>0</v>
      </c>
      <c r="AH136" s="194">
        <v>0</v>
      </c>
      <c r="AI136" s="194">
        <v>0</v>
      </c>
      <c r="AJ136" s="194">
        <v>0</v>
      </c>
      <c r="AK136" s="194">
        <v>0</v>
      </c>
      <c r="AL136" s="194">
        <v>0</v>
      </c>
      <c r="AM136" s="194">
        <v>0</v>
      </c>
      <c r="AN136" s="194">
        <v>0</v>
      </c>
      <c r="AO136" s="194">
        <v>0</v>
      </c>
      <c r="AP136" s="194">
        <v>0</v>
      </c>
      <c r="AQ136" s="194">
        <v>0</v>
      </c>
      <c r="AR136" s="194">
        <v>0</v>
      </c>
      <c r="AS136" s="194">
        <v>0</v>
      </c>
      <c r="AT136" s="194">
        <v>0</v>
      </c>
      <c r="AU136" s="194">
        <v>0</v>
      </c>
      <c r="AV136" s="194">
        <v>0</v>
      </c>
      <c r="AW136" s="194">
        <v>0</v>
      </c>
      <c r="AX136" s="194">
        <v>0</v>
      </c>
      <c r="AY136" s="194">
        <v>0</v>
      </c>
      <c r="AZ136" s="194">
        <v>0</v>
      </c>
      <c r="BA136" s="195">
        <v>0</v>
      </c>
      <c r="BB136" s="193">
        <v>0</v>
      </c>
      <c r="BC136" s="196">
        <f>SUM(N136:BB136)</f>
        <v>1</v>
      </c>
    </row>
    <row r="137" spans="2:89" s="196" customFormat="1" x14ac:dyDescent="0.2">
      <c r="B137" s="193" t="s">
        <v>108</v>
      </c>
      <c r="C137" s="292"/>
      <c r="D137" s="194">
        <f>+D136</f>
        <v>0</v>
      </c>
      <c r="E137" s="194">
        <f t="shared" ref="E137:AJ137" si="82">+D137+E136</f>
        <v>0</v>
      </c>
      <c r="F137" s="194">
        <f t="shared" si="82"/>
        <v>0</v>
      </c>
      <c r="G137" s="194">
        <f t="shared" si="82"/>
        <v>0</v>
      </c>
      <c r="H137" s="194">
        <f t="shared" si="82"/>
        <v>0</v>
      </c>
      <c r="I137" s="194">
        <f t="shared" si="82"/>
        <v>0</v>
      </c>
      <c r="J137" s="194">
        <f t="shared" si="82"/>
        <v>0</v>
      </c>
      <c r="K137" s="194">
        <f t="shared" si="82"/>
        <v>0</v>
      </c>
      <c r="L137" s="194">
        <f t="shared" si="82"/>
        <v>0</v>
      </c>
      <c r="M137" s="194">
        <f t="shared" si="82"/>
        <v>0</v>
      </c>
      <c r="N137" s="194">
        <f t="shared" si="82"/>
        <v>0</v>
      </c>
      <c r="O137" s="194">
        <f t="shared" si="82"/>
        <v>0</v>
      </c>
      <c r="P137" s="194">
        <f t="shared" si="82"/>
        <v>0</v>
      </c>
      <c r="Q137" s="194">
        <f t="shared" si="82"/>
        <v>0</v>
      </c>
      <c r="R137" s="194">
        <f t="shared" si="82"/>
        <v>0</v>
      </c>
      <c r="S137" s="194">
        <f t="shared" si="82"/>
        <v>0</v>
      </c>
      <c r="T137" s="194">
        <f t="shared" si="82"/>
        <v>0</v>
      </c>
      <c r="U137" s="194">
        <f t="shared" si="82"/>
        <v>0</v>
      </c>
      <c r="V137" s="194">
        <f t="shared" si="82"/>
        <v>0</v>
      </c>
      <c r="W137" s="194">
        <f t="shared" si="82"/>
        <v>1</v>
      </c>
      <c r="X137" s="194">
        <f t="shared" si="82"/>
        <v>1</v>
      </c>
      <c r="Y137" s="194">
        <f t="shared" si="82"/>
        <v>1</v>
      </c>
      <c r="Z137" s="194">
        <f t="shared" si="82"/>
        <v>1</v>
      </c>
      <c r="AA137" s="82">
        <f t="shared" si="82"/>
        <v>1</v>
      </c>
      <c r="AB137" s="194">
        <f t="shared" si="82"/>
        <v>1</v>
      </c>
      <c r="AC137" s="194">
        <f t="shared" si="82"/>
        <v>1</v>
      </c>
      <c r="AD137" s="194">
        <f t="shared" si="82"/>
        <v>1</v>
      </c>
      <c r="AE137" s="194">
        <f t="shared" si="82"/>
        <v>1</v>
      </c>
      <c r="AF137" s="194">
        <f t="shared" si="82"/>
        <v>1</v>
      </c>
      <c r="AG137" s="194">
        <f t="shared" si="82"/>
        <v>1</v>
      </c>
      <c r="AH137" s="194">
        <f t="shared" si="82"/>
        <v>1</v>
      </c>
      <c r="AI137" s="194">
        <f t="shared" si="82"/>
        <v>1</v>
      </c>
      <c r="AJ137" s="194">
        <f t="shared" si="82"/>
        <v>1</v>
      </c>
      <c r="AK137" s="194">
        <f t="shared" ref="AK137:BB137" si="83">+AJ137+AK136</f>
        <v>1</v>
      </c>
      <c r="AL137" s="194">
        <f t="shared" si="83"/>
        <v>1</v>
      </c>
      <c r="AM137" s="194">
        <f t="shared" si="83"/>
        <v>1</v>
      </c>
      <c r="AN137" s="194">
        <f t="shared" si="83"/>
        <v>1</v>
      </c>
      <c r="AO137" s="194">
        <f t="shared" si="83"/>
        <v>1</v>
      </c>
      <c r="AP137" s="194">
        <f t="shared" si="83"/>
        <v>1</v>
      </c>
      <c r="AQ137" s="194">
        <f t="shared" si="83"/>
        <v>1</v>
      </c>
      <c r="AR137" s="194">
        <f t="shared" si="83"/>
        <v>1</v>
      </c>
      <c r="AS137" s="194">
        <f t="shared" si="83"/>
        <v>1</v>
      </c>
      <c r="AT137" s="194">
        <f t="shared" si="83"/>
        <v>1</v>
      </c>
      <c r="AU137" s="194">
        <f t="shared" si="83"/>
        <v>1</v>
      </c>
      <c r="AV137" s="194">
        <f t="shared" si="83"/>
        <v>1</v>
      </c>
      <c r="AW137" s="194">
        <f t="shared" si="83"/>
        <v>1</v>
      </c>
      <c r="AX137" s="194">
        <f t="shared" si="83"/>
        <v>1</v>
      </c>
      <c r="AY137" s="194">
        <f t="shared" si="83"/>
        <v>1</v>
      </c>
      <c r="AZ137" s="194">
        <f t="shared" si="83"/>
        <v>1</v>
      </c>
      <c r="BA137" s="195">
        <f t="shared" si="83"/>
        <v>1</v>
      </c>
      <c r="BB137" s="193">
        <f t="shared" si="83"/>
        <v>1</v>
      </c>
    </row>
    <row r="138" spans="2:89" s="196" customFormat="1" x14ac:dyDescent="0.2">
      <c r="B138" s="193" t="s">
        <v>109</v>
      </c>
      <c r="C138" s="292"/>
      <c r="D138" s="194">
        <v>0</v>
      </c>
      <c r="E138" s="194">
        <v>0</v>
      </c>
      <c r="F138" s="194">
        <v>0</v>
      </c>
      <c r="G138" s="194">
        <v>0</v>
      </c>
      <c r="H138" s="194">
        <v>0</v>
      </c>
      <c r="I138" s="194">
        <v>0</v>
      </c>
      <c r="J138" s="194">
        <v>0</v>
      </c>
      <c r="K138" s="194">
        <v>0</v>
      </c>
      <c r="L138" s="194">
        <v>0</v>
      </c>
      <c r="M138" s="194">
        <v>0</v>
      </c>
      <c r="N138" s="194">
        <v>0</v>
      </c>
      <c r="O138" s="194">
        <v>0</v>
      </c>
      <c r="P138" s="194">
        <v>0</v>
      </c>
      <c r="Q138" s="194">
        <v>0</v>
      </c>
      <c r="R138" s="194">
        <v>0</v>
      </c>
      <c r="S138" s="194">
        <v>0</v>
      </c>
      <c r="T138" s="194">
        <v>0</v>
      </c>
      <c r="U138" s="194">
        <v>0</v>
      </c>
      <c r="V138" s="194">
        <v>0</v>
      </c>
      <c r="W138" s="194">
        <v>1</v>
      </c>
      <c r="X138" s="194">
        <v>0</v>
      </c>
      <c r="Y138" s="194">
        <v>0</v>
      </c>
      <c r="Z138" s="194">
        <v>0</v>
      </c>
      <c r="AA138" s="82">
        <v>0</v>
      </c>
      <c r="AB138" s="194">
        <v>0</v>
      </c>
      <c r="AC138" s="194">
        <v>0</v>
      </c>
      <c r="AD138" s="194">
        <v>0</v>
      </c>
      <c r="AE138" s="194">
        <v>0</v>
      </c>
      <c r="AF138" s="194">
        <v>0</v>
      </c>
      <c r="AG138" s="194">
        <v>0</v>
      </c>
      <c r="AH138" s="194">
        <v>0</v>
      </c>
      <c r="AI138" s="194">
        <v>0</v>
      </c>
      <c r="AJ138" s="194">
        <v>0</v>
      </c>
      <c r="AK138" s="194">
        <v>0</v>
      </c>
      <c r="AL138" s="194">
        <v>0</v>
      </c>
      <c r="AM138" s="194">
        <v>0</v>
      </c>
      <c r="AN138" s="194">
        <v>0</v>
      </c>
      <c r="AO138" s="194">
        <v>0</v>
      </c>
      <c r="AP138" s="194">
        <v>0</v>
      </c>
      <c r="AQ138" s="194">
        <v>0</v>
      </c>
      <c r="AR138" s="194">
        <v>0</v>
      </c>
      <c r="AS138" s="194">
        <v>0</v>
      </c>
      <c r="AT138" s="194">
        <v>0</v>
      </c>
      <c r="AU138" s="194">
        <v>0</v>
      </c>
      <c r="AV138" s="194">
        <v>0</v>
      </c>
      <c r="AW138" s="194">
        <v>0</v>
      </c>
      <c r="AX138" s="194">
        <v>0</v>
      </c>
      <c r="AY138" s="194">
        <v>0</v>
      </c>
      <c r="AZ138" s="194">
        <v>0</v>
      </c>
      <c r="BA138" s="195">
        <v>0</v>
      </c>
      <c r="BB138" s="193">
        <v>0</v>
      </c>
      <c r="BC138" s="196">
        <f>SUM(N138:BB138)</f>
        <v>1</v>
      </c>
    </row>
    <row r="139" spans="2:89" s="196" customFormat="1" x14ac:dyDescent="0.2">
      <c r="B139" s="193" t="s">
        <v>110</v>
      </c>
      <c r="C139" s="292"/>
      <c r="D139" s="194">
        <f>+D138</f>
        <v>0</v>
      </c>
      <c r="E139" s="194">
        <f t="shared" ref="E139:AJ139" si="84">+D139+E138</f>
        <v>0</v>
      </c>
      <c r="F139" s="194">
        <f t="shared" si="84"/>
        <v>0</v>
      </c>
      <c r="G139" s="194">
        <f t="shared" si="84"/>
        <v>0</v>
      </c>
      <c r="H139" s="194">
        <f t="shared" si="84"/>
        <v>0</v>
      </c>
      <c r="I139" s="194">
        <f t="shared" si="84"/>
        <v>0</v>
      </c>
      <c r="J139" s="194">
        <f t="shared" si="84"/>
        <v>0</v>
      </c>
      <c r="K139" s="194">
        <f t="shared" si="84"/>
        <v>0</v>
      </c>
      <c r="L139" s="194">
        <f t="shared" si="84"/>
        <v>0</v>
      </c>
      <c r="M139" s="194">
        <f t="shared" si="84"/>
        <v>0</v>
      </c>
      <c r="N139" s="194">
        <f t="shared" si="84"/>
        <v>0</v>
      </c>
      <c r="O139" s="194">
        <f t="shared" si="84"/>
        <v>0</v>
      </c>
      <c r="P139" s="194">
        <f t="shared" si="84"/>
        <v>0</v>
      </c>
      <c r="Q139" s="194">
        <f t="shared" si="84"/>
        <v>0</v>
      </c>
      <c r="R139" s="194">
        <f t="shared" si="84"/>
        <v>0</v>
      </c>
      <c r="S139" s="194">
        <f t="shared" si="84"/>
        <v>0</v>
      </c>
      <c r="T139" s="194">
        <f t="shared" si="84"/>
        <v>0</v>
      </c>
      <c r="U139" s="194">
        <f t="shared" si="84"/>
        <v>0</v>
      </c>
      <c r="V139" s="194">
        <f t="shared" si="84"/>
        <v>0</v>
      </c>
      <c r="W139" s="194">
        <f t="shared" si="84"/>
        <v>1</v>
      </c>
      <c r="X139" s="194">
        <f t="shared" si="84"/>
        <v>1</v>
      </c>
      <c r="Y139" s="194">
        <f t="shared" si="84"/>
        <v>1</v>
      </c>
      <c r="Z139" s="194">
        <f t="shared" si="84"/>
        <v>1</v>
      </c>
      <c r="AA139" s="82">
        <f t="shared" si="84"/>
        <v>1</v>
      </c>
      <c r="AB139" s="194">
        <f t="shared" si="84"/>
        <v>1</v>
      </c>
      <c r="AC139" s="194">
        <f t="shared" si="84"/>
        <v>1</v>
      </c>
      <c r="AD139" s="194">
        <f t="shared" si="84"/>
        <v>1</v>
      </c>
      <c r="AE139" s="194">
        <f t="shared" si="84"/>
        <v>1</v>
      </c>
      <c r="AF139" s="194">
        <f t="shared" si="84"/>
        <v>1</v>
      </c>
      <c r="AG139" s="194">
        <f t="shared" si="84"/>
        <v>1</v>
      </c>
      <c r="AH139" s="194">
        <f t="shared" si="84"/>
        <v>1</v>
      </c>
      <c r="AI139" s="194">
        <f t="shared" si="84"/>
        <v>1</v>
      </c>
      <c r="AJ139" s="194">
        <f t="shared" si="84"/>
        <v>1</v>
      </c>
      <c r="AK139" s="194">
        <f t="shared" ref="AK139:BB139" si="85">+AJ139+AK138</f>
        <v>1</v>
      </c>
      <c r="AL139" s="194">
        <f t="shared" si="85"/>
        <v>1</v>
      </c>
      <c r="AM139" s="194">
        <f t="shared" si="85"/>
        <v>1</v>
      </c>
      <c r="AN139" s="194">
        <f t="shared" si="85"/>
        <v>1</v>
      </c>
      <c r="AO139" s="194">
        <f t="shared" si="85"/>
        <v>1</v>
      </c>
      <c r="AP139" s="194">
        <f t="shared" si="85"/>
        <v>1</v>
      </c>
      <c r="AQ139" s="194">
        <f t="shared" si="85"/>
        <v>1</v>
      </c>
      <c r="AR139" s="194">
        <f t="shared" si="85"/>
        <v>1</v>
      </c>
      <c r="AS139" s="194">
        <f t="shared" si="85"/>
        <v>1</v>
      </c>
      <c r="AT139" s="194">
        <f t="shared" si="85"/>
        <v>1</v>
      </c>
      <c r="AU139" s="194">
        <f t="shared" si="85"/>
        <v>1</v>
      </c>
      <c r="AV139" s="194">
        <f t="shared" si="85"/>
        <v>1</v>
      </c>
      <c r="AW139" s="194">
        <f t="shared" si="85"/>
        <v>1</v>
      </c>
      <c r="AX139" s="194">
        <f t="shared" si="85"/>
        <v>1</v>
      </c>
      <c r="AY139" s="194">
        <f t="shared" si="85"/>
        <v>1</v>
      </c>
      <c r="AZ139" s="194">
        <f t="shared" si="85"/>
        <v>1</v>
      </c>
      <c r="BA139" s="195">
        <f t="shared" si="85"/>
        <v>1</v>
      </c>
      <c r="BB139" s="193">
        <f t="shared" si="85"/>
        <v>1</v>
      </c>
    </row>
    <row r="140" spans="2:89" s="211" customFormat="1" x14ac:dyDescent="0.2">
      <c r="B140" s="208"/>
      <c r="C140" s="292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83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10"/>
      <c r="BB140" s="208"/>
    </row>
    <row r="141" spans="2:89" s="197" customFormat="1" x14ac:dyDescent="0.2">
      <c r="B141" s="197" t="s">
        <v>111</v>
      </c>
      <c r="C141" s="198">
        <v>8</v>
      </c>
      <c r="D141" s="199">
        <f t="shared" ref="D141:AI141" si="86">+D137*$C141</f>
        <v>0</v>
      </c>
      <c r="E141" s="199">
        <f t="shared" si="86"/>
        <v>0</v>
      </c>
      <c r="F141" s="199">
        <f t="shared" si="86"/>
        <v>0</v>
      </c>
      <c r="G141" s="199">
        <f t="shared" si="86"/>
        <v>0</v>
      </c>
      <c r="H141" s="199">
        <f t="shared" si="86"/>
        <v>0</v>
      </c>
      <c r="I141" s="199">
        <f t="shared" si="86"/>
        <v>0</v>
      </c>
      <c r="J141" s="199">
        <f t="shared" si="86"/>
        <v>0</v>
      </c>
      <c r="K141" s="199">
        <f t="shared" si="86"/>
        <v>0</v>
      </c>
      <c r="L141" s="199">
        <f t="shared" si="86"/>
        <v>0</v>
      </c>
      <c r="M141" s="199">
        <f t="shared" si="86"/>
        <v>0</v>
      </c>
      <c r="N141" s="199">
        <f t="shared" si="86"/>
        <v>0</v>
      </c>
      <c r="O141" s="199">
        <f t="shared" si="86"/>
        <v>0</v>
      </c>
      <c r="P141" s="199">
        <f t="shared" si="86"/>
        <v>0</v>
      </c>
      <c r="Q141" s="199">
        <f t="shared" si="86"/>
        <v>0</v>
      </c>
      <c r="R141" s="199">
        <f t="shared" si="86"/>
        <v>0</v>
      </c>
      <c r="S141" s="199">
        <f t="shared" si="86"/>
        <v>0</v>
      </c>
      <c r="T141" s="199">
        <f t="shared" si="86"/>
        <v>0</v>
      </c>
      <c r="U141" s="199">
        <f t="shared" si="86"/>
        <v>0</v>
      </c>
      <c r="V141" s="199">
        <f t="shared" si="86"/>
        <v>0</v>
      </c>
      <c r="W141" s="199">
        <f t="shared" si="86"/>
        <v>8</v>
      </c>
      <c r="X141" s="199">
        <f t="shared" si="86"/>
        <v>8</v>
      </c>
      <c r="Y141" s="199">
        <f t="shared" si="86"/>
        <v>8</v>
      </c>
      <c r="Z141" s="199">
        <f t="shared" si="86"/>
        <v>8</v>
      </c>
      <c r="AA141" s="90">
        <f t="shared" si="86"/>
        <v>8</v>
      </c>
      <c r="AB141" s="199">
        <f t="shared" si="86"/>
        <v>8</v>
      </c>
      <c r="AC141" s="199">
        <f t="shared" si="86"/>
        <v>8</v>
      </c>
      <c r="AD141" s="199">
        <f t="shared" si="86"/>
        <v>8</v>
      </c>
      <c r="AE141" s="199">
        <f t="shared" si="86"/>
        <v>8</v>
      </c>
      <c r="AF141" s="199">
        <f t="shared" si="86"/>
        <v>8</v>
      </c>
      <c r="AG141" s="199">
        <f t="shared" si="86"/>
        <v>8</v>
      </c>
      <c r="AH141" s="199">
        <f t="shared" si="86"/>
        <v>8</v>
      </c>
      <c r="AI141" s="199">
        <f t="shared" si="86"/>
        <v>8</v>
      </c>
      <c r="AJ141" s="199">
        <f t="shared" ref="AJ141:BB141" si="87">+AJ137*$C141</f>
        <v>8</v>
      </c>
      <c r="AK141" s="199">
        <f t="shared" si="87"/>
        <v>8</v>
      </c>
      <c r="AL141" s="199">
        <f t="shared" si="87"/>
        <v>8</v>
      </c>
      <c r="AM141" s="199">
        <f t="shared" si="87"/>
        <v>8</v>
      </c>
      <c r="AN141" s="199">
        <f t="shared" si="87"/>
        <v>8</v>
      </c>
      <c r="AO141" s="199">
        <f t="shared" si="87"/>
        <v>8</v>
      </c>
      <c r="AP141" s="199">
        <f t="shared" si="87"/>
        <v>8</v>
      </c>
      <c r="AQ141" s="199">
        <f t="shared" si="87"/>
        <v>8</v>
      </c>
      <c r="AR141" s="199">
        <f t="shared" si="87"/>
        <v>8</v>
      </c>
      <c r="AS141" s="199">
        <f t="shared" si="87"/>
        <v>8</v>
      </c>
      <c r="AT141" s="199">
        <f t="shared" si="87"/>
        <v>8</v>
      </c>
      <c r="AU141" s="199">
        <f t="shared" si="87"/>
        <v>8</v>
      </c>
      <c r="AV141" s="199">
        <f t="shared" si="87"/>
        <v>8</v>
      </c>
      <c r="AW141" s="199">
        <f t="shared" si="87"/>
        <v>8</v>
      </c>
      <c r="AX141" s="199">
        <f t="shared" si="87"/>
        <v>8</v>
      </c>
      <c r="AY141" s="199">
        <f t="shared" si="87"/>
        <v>8</v>
      </c>
      <c r="AZ141" s="199">
        <f t="shared" si="87"/>
        <v>8</v>
      </c>
      <c r="BA141" s="200">
        <f t="shared" si="87"/>
        <v>8</v>
      </c>
      <c r="BB141" s="201">
        <f t="shared" si="87"/>
        <v>8</v>
      </c>
      <c r="BC141" s="201"/>
      <c r="BF141" s="201"/>
      <c r="BG141" s="201"/>
      <c r="BH141" s="201"/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/>
      <c r="BS141" s="201"/>
      <c r="BT141" s="201"/>
      <c r="BU141" s="201"/>
      <c r="BV141" s="201"/>
      <c r="BW141" s="201"/>
      <c r="BX141" s="201"/>
      <c r="BY141" s="201"/>
      <c r="BZ141" s="201"/>
      <c r="CA141" s="201"/>
      <c r="CB141" s="201"/>
      <c r="CC141" s="201"/>
      <c r="CD141" s="201"/>
      <c r="CE141" s="201"/>
      <c r="CF141" s="201"/>
      <c r="CG141" s="201"/>
      <c r="CH141" s="201"/>
      <c r="CI141" s="201"/>
      <c r="CJ141" s="201"/>
      <c r="CK141" s="201"/>
    </row>
    <row r="142" spans="2:89" s="202" customFormat="1" ht="13.5" thickBot="1" x14ac:dyDescent="0.25">
      <c r="B142" s="202" t="s">
        <v>112</v>
      </c>
      <c r="C142" s="203" t="str">
        <f>+'NTP or Sold'!C12</f>
        <v>NTP</v>
      </c>
      <c r="D142" s="204">
        <f t="shared" ref="D142:AI142" si="88">+D139*$C141</f>
        <v>0</v>
      </c>
      <c r="E142" s="204">
        <f t="shared" si="88"/>
        <v>0</v>
      </c>
      <c r="F142" s="204">
        <f t="shared" si="88"/>
        <v>0</v>
      </c>
      <c r="G142" s="204">
        <f t="shared" si="88"/>
        <v>0</v>
      </c>
      <c r="H142" s="204">
        <f t="shared" si="88"/>
        <v>0</v>
      </c>
      <c r="I142" s="204">
        <f t="shared" si="88"/>
        <v>0</v>
      </c>
      <c r="J142" s="204">
        <f t="shared" si="88"/>
        <v>0</v>
      </c>
      <c r="K142" s="204">
        <f t="shared" si="88"/>
        <v>0</v>
      </c>
      <c r="L142" s="204">
        <f t="shared" si="88"/>
        <v>0</v>
      </c>
      <c r="M142" s="204">
        <f t="shared" si="88"/>
        <v>0</v>
      </c>
      <c r="N142" s="204">
        <f t="shared" si="88"/>
        <v>0</v>
      </c>
      <c r="O142" s="204">
        <f t="shared" si="88"/>
        <v>0</v>
      </c>
      <c r="P142" s="204">
        <f t="shared" si="88"/>
        <v>0</v>
      </c>
      <c r="Q142" s="204">
        <f t="shared" si="88"/>
        <v>0</v>
      </c>
      <c r="R142" s="204">
        <f t="shared" si="88"/>
        <v>0</v>
      </c>
      <c r="S142" s="204">
        <f t="shared" si="88"/>
        <v>0</v>
      </c>
      <c r="T142" s="204">
        <f t="shared" si="88"/>
        <v>0</v>
      </c>
      <c r="U142" s="204">
        <f t="shared" si="88"/>
        <v>0</v>
      </c>
      <c r="V142" s="204">
        <f t="shared" si="88"/>
        <v>0</v>
      </c>
      <c r="W142" s="204">
        <f t="shared" si="88"/>
        <v>8</v>
      </c>
      <c r="X142" s="204">
        <f t="shared" si="88"/>
        <v>8</v>
      </c>
      <c r="Y142" s="204">
        <f t="shared" si="88"/>
        <v>8</v>
      </c>
      <c r="Z142" s="204">
        <f t="shared" si="88"/>
        <v>8</v>
      </c>
      <c r="AA142" s="136">
        <f t="shared" si="88"/>
        <v>8</v>
      </c>
      <c r="AB142" s="204">
        <f t="shared" si="88"/>
        <v>8</v>
      </c>
      <c r="AC142" s="204">
        <f t="shared" si="88"/>
        <v>8</v>
      </c>
      <c r="AD142" s="204">
        <f t="shared" si="88"/>
        <v>8</v>
      </c>
      <c r="AE142" s="204">
        <f t="shared" si="88"/>
        <v>8</v>
      </c>
      <c r="AF142" s="204">
        <f t="shared" si="88"/>
        <v>8</v>
      </c>
      <c r="AG142" s="204">
        <f t="shared" si="88"/>
        <v>8</v>
      </c>
      <c r="AH142" s="204">
        <f t="shared" si="88"/>
        <v>8</v>
      </c>
      <c r="AI142" s="204">
        <f t="shared" si="88"/>
        <v>8</v>
      </c>
      <c r="AJ142" s="204">
        <f t="shared" ref="AJ142:BB142" si="89">+AJ139*$C141</f>
        <v>8</v>
      </c>
      <c r="AK142" s="204">
        <f t="shared" si="89"/>
        <v>8</v>
      </c>
      <c r="AL142" s="204">
        <f t="shared" si="89"/>
        <v>8</v>
      </c>
      <c r="AM142" s="204">
        <f t="shared" si="89"/>
        <v>8</v>
      </c>
      <c r="AN142" s="204">
        <f t="shared" si="89"/>
        <v>8</v>
      </c>
      <c r="AO142" s="204">
        <f t="shared" si="89"/>
        <v>8</v>
      </c>
      <c r="AP142" s="204">
        <f t="shared" si="89"/>
        <v>8</v>
      </c>
      <c r="AQ142" s="204">
        <f t="shared" si="89"/>
        <v>8</v>
      </c>
      <c r="AR142" s="204">
        <f t="shared" si="89"/>
        <v>8</v>
      </c>
      <c r="AS142" s="204">
        <f t="shared" si="89"/>
        <v>8</v>
      </c>
      <c r="AT142" s="204">
        <f t="shared" si="89"/>
        <v>8</v>
      </c>
      <c r="AU142" s="204">
        <f t="shared" si="89"/>
        <v>8</v>
      </c>
      <c r="AV142" s="204">
        <f t="shared" si="89"/>
        <v>8</v>
      </c>
      <c r="AW142" s="204">
        <f t="shared" si="89"/>
        <v>8</v>
      </c>
      <c r="AX142" s="204">
        <f t="shared" si="89"/>
        <v>8</v>
      </c>
      <c r="AY142" s="204">
        <f t="shared" si="89"/>
        <v>8</v>
      </c>
      <c r="AZ142" s="204">
        <f t="shared" si="89"/>
        <v>8</v>
      </c>
      <c r="BA142" s="205">
        <f t="shared" si="89"/>
        <v>8</v>
      </c>
      <c r="BB142" s="206">
        <f t="shared" si="89"/>
        <v>8</v>
      </c>
      <c r="BC142" s="206"/>
      <c r="BF142" s="206"/>
      <c r="BG142" s="206"/>
      <c r="BH142" s="206"/>
      <c r="BI142" s="206"/>
      <c r="BJ142" s="206"/>
      <c r="BK142" s="206"/>
      <c r="BL142" s="206"/>
      <c r="BM142" s="206"/>
      <c r="BN142" s="206"/>
      <c r="BO142" s="206"/>
      <c r="BP142" s="206"/>
      <c r="BQ142" s="206"/>
      <c r="BR142" s="206"/>
      <c r="BS142" s="206"/>
      <c r="BT142" s="206"/>
      <c r="BU142" s="206"/>
      <c r="BV142" s="206"/>
      <c r="BW142" s="206"/>
      <c r="BX142" s="206"/>
      <c r="BY142" s="206"/>
      <c r="BZ142" s="206"/>
      <c r="CA142" s="206"/>
      <c r="CB142" s="206"/>
      <c r="CC142" s="206"/>
      <c r="CD142" s="206"/>
      <c r="CE142" s="206"/>
      <c r="CF142" s="206"/>
      <c r="CG142" s="206"/>
      <c r="CH142" s="206"/>
      <c r="CI142" s="206"/>
      <c r="CJ142" s="206"/>
      <c r="CK142" s="206"/>
    </row>
    <row r="143" spans="2:89" s="192" customFormat="1" ht="15" customHeight="1" thickTop="1" x14ac:dyDescent="0.2">
      <c r="B143" s="197" t="str">
        <f>+'NTP or Sold'!H13</f>
        <v>Fr 6B 60 hz power barges</v>
      </c>
      <c r="C143" s="291" t="str">
        <f>+'NTP or Sold'!T13</f>
        <v>Nigeria Barge II (APACHI)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81"/>
      <c r="AB143" s="207"/>
      <c r="AC143" s="207"/>
      <c r="AD143" s="207"/>
      <c r="AE143" s="207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191"/>
    </row>
    <row r="144" spans="2:89" s="196" customFormat="1" x14ac:dyDescent="0.2">
      <c r="B144" s="193" t="s">
        <v>107</v>
      </c>
      <c r="C144" s="292"/>
      <c r="D144" s="194">
        <v>0</v>
      </c>
      <c r="E144" s="194">
        <v>0</v>
      </c>
      <c r="F144" s="194">
        <v>0</v>
      </c>
      <c r="G144" s="194">
        <v>0</v>
      </c>
      <c r="H144" s="194">
        <v>0</v>
      </c>
      <c r="I144" s="194">
        <v>0</v>
      </c>
      <c r="J144" s="194">
        <v>0</v>
      </c>
      <c r="K144" s="194">
        <v>0</v>
      </c>
      <c r="L144" s="194">
        <v>0</v>
      </c>
      <c r="M144" s="194">
        <v>0</v>
      </c>
      <c r="N144" s="194">
        <v>0</v>
      </c>
      <c r="O144" s="194">
        <v>0</v>
      </c>
      <c r="P144" s="194">
        <v>0</v>
      </c>
      <c r="Q144" s="194">
        <v>0</v>
      </c>
      <c r="R144" s="194">
        <v>0</v>
      </c>
      <c r="S144" s="194">
        <v>0</v>
      </c>
      <c r="T144" s="194">
        <v>0</v>
      </c>
      <c r="U144" s="194">
        <v>0</v>
      </c>
      <c r="V144" s="194">
        <v>0</v>
      </c>
      <c r="W144" s="194">
        <v>1</v>
      </c>
      <c r="X144" s="194">
        <v>0</v>
      </c>
      <c r="Y144" s="194">
        <v>0</v>
      </c>
      <c r="Z144" s="194">
        <v>0</v>
      </c>
      <c r="AA144" s="82">
        <v>0</v>
      </c>
      <c r="AB144" s="194">
        <v>0</v>
      </c>
      <c r="AC144" s="194">
        <v>0</v>
      </c>
      <c r="AD144" s="194">
        <v>0</v>
      </c>
      <c r="AE144" s="194">
        <v>0</v>
      </c>
      <c r="AF144" s="194">
        <v>0</v>
      </c>
      <c r="AG144" s="194">
        <v>0</v>
      </c>
      <c r="AH144" s="194">
        <v>0</v>
      </c>
      <c r="AI144" s="194">
        <v>0</v>
      </c>
      <c r="AJ144" s="194">
        <v>0</v>
      </c>
      <c r="AK144" s="194">
        <v>0</v>
      </c>
      <c r="AL144" s="194">
        <v>0</v>
      </c>
      <c r="AM144" s="194">
        <v>0</v>
      </c>
      <c r="AN144" s="194">
        <v>0</v>
      </c>
      <c r="AO144" s="194">
        <v>0</v>
      </c>
      <c r="AP144" s="194">
        <v>0</v>
      </c>
      <c r="AQ144" s="194">
        <v>0</v>
      </c>
      <c r="AR144" s="194">
        <v>0</v>
      </c>
      <c r="AS144" s="194">
        <v>0</v>
      </c>
      <c r="AT144" s="194">
        <v>0</v>
      </c>
      <c r="AU144" s="194">
        <v>0</v>
      </c>
      <c r="AV144" s="194">
        <v>0</v>
      </c>
      <c r="AW144" s="194">
        <v>0</v>
      </c>
      <c r="AX144" s="194">
        <v>0</v>
      </c>
      <c r="AY144" s="194">
        <v>0</v>
      </c>
      <c r="AZ144" s="194">
        <v>0</v>
      </c>
      <c r="BA144" s="195">
        <v>0</v>
      </c>
      <c r="BB144" s="193">
        <v>0</v>
      </c>
      <c r="BC144" s="196">
        <f>SUM(N144:BB144)</f>
        <v>1</v>
      </c>
    </row>
    <row r="145" spans="2:89" s="196" customFormat="1" x14ac:dyDescent="0.2">
      <c r="B145" s="193" t="s">
        <v>108</v>
      </c>
      <c r="C145" s="292"/>
      <c r="D145" s="194">
        <f>+D144</f>
        <v>0</v>
      </c>
      <c r="E145" s="194">
        <f t="shared" ref="E145:AJ145" si="90">+D145+E144</f>
        <v>0</v>
      </c>
      <c r="F145" s="194">
        <f t="shared" si="90"/>
        <v>0</v>
      </c>
      <c r="G145" s="194">
        <f t="shared" si="90"/>
        <v>0</v>
      </c>
      <c r="H145" s="194">
        <f t="shared" si="90"/>
        <v>0</v>
      </c>
      <c r="I145" s="194">
        <f t="shared" si="90"/>
        <v>0</v>
      </c>
      <c r="J145" s="194">
        <f t="shared" si="90"/>
        <v>0</v>
      </c>
      <c r="K145" s="194">
        <f t="shared" si="90"/>
        <v>0</v>
      </c>
      <c r="L145" s="194">
        <f t="shared" si="90"/>
        <v>0</v>
      </c>
      <c r="M145" s="194">
        <f t="shared" si="90"/>
        <v>0</v>
      </c>
      <c r="N145" s="194">
        <f t="shared" si="90"/>
        <v>0</v>
      </c>
      <c r="O145" s="194">
        <f t="shared" si="90"/>
        <v>0</v>
      </c>
      <c r="P145" s="194">
        <f t="shared" si="90"/>
        <v>0</v>
      </c>
      <c r="Q145" s="194">
        <f t="shared" si="90"/>
        <v>0</v>
      </c>
      <c r="R145" s="194">
        <f t="shared" si="90"/>
        <v>0</v>
      </c>
      <c r="S145" s="194">
        <f t="shared" si="90"/>
        <v>0</v>
      </c>
      <c r="T145" s="194">
        <f t="shared" si="90"/>
        <v>0</v>
      </c>
      <c r="U145" s="194">
        <f t="shared" si="90"/>
        <v>0</v>
      </c>
      <c r="V145" s="194">
        <f t="shared" si="90"/>
        <v>0</v>
      </c>
      <c r="W145" s="194">
        <f t="shared" si="90"/>
        <v>1</v>
      </c>
      <c r="X145" s="194">
        <f t="shared" si="90"/>
        <v>1</v>
      </c>
      <c r="Y145" s="194">
        <f t="shared" si="90"/>
        <v>1</v>
      </c>
      <c r="Z145" s="194">
        <f t="shared" si="90"/>
        <v>1</v>
      </c>
      <c r="AA145" s="82">
        <f t="shared" si="90"/>
        <v>1</v>
      </c>
      <c r="AB145" s="194">
        <f t="shared" si="90"/>
        <v>1</v>
      </c>
      <c r="AC145" s="194">
        <f t="shared" si="90"/>
        <v>1</v>
      </c>
      <c r="AD145" s="194">
        <f t="shared" si="90"/>
        <v>1</v>
      </c>
      <c r="AE145" s="194">
        <f t="shared" si="90"/>
        <v>1</v>
      </c>
      <c r="AF145" s="194">
        <f t="shared" si="90"/>
        <v>1</v>
      </c>
      <c r="AG145" s="194">
        <f t="shared" si="90"/>
        <v>1</v>
      </c>
      <c r="AH145" s="194">
        <f t="shared" si="90"/>
        <v>1</v>
      </c>
      <c r="AI145" s="194">
        <f t="shared" si="90"/>
        <v>1</v>
      </c>
      <c r="AJ145" s="194">
        <f t="shared" si="90"/>
        <v>1</v>
      </c>
      <c r="AK145" s="194">
        <f t="shared" ref="AK145:BB145" si="91">+AJ145+AK144</f>
        <v>1</v>
      </c>
      <c r="AL145" s="194">
        <f t="shared" si="91"/>
        <v>1</v>
      </c>
      <c r="AM145" s="194">
        <f t="shared" si="91"/>
        <v>1</v>
      </c>
      <c r="AN145" s="194">
        <f t="shared" si="91"/>
        <v>1</v>
      </c>
      <c r="AO145" s="194">
        <f t="shared" si="91"/>
        <v>1</v>
      </c>
      <c r="AP145" s="194">
        <f t="shared" si="91"/>
        <v>1</v>
      </c>
      <c r="AQ145" s="194">
        <f t="shared" si="91"/>
        <v>1</v>
      </c>
      <c r="AR145" s="194">
        <f t="shared" si="91"/>
        <v>1</v>
      </c>
      <c r="AS145" s="194">
        <f t="shared" si="91"/>
        <v>1</v>
      </c>
      <c r="AT145" s="194">
        <f t="shared" si="91"/>
        <v>1</v>
      </c>
      <c r="AU145" s="194">
        <f t="shared" si="91"/>
        <v>1</v>
      </c>
      <c r="AV145" s="194">
        <f t="shared" si="91"/>
        <v>1</v>
      </c>
      <c r="AW145" s="194">
        <f t="shared" si="91"/>
        <v>1</v>
      </c>
      <c r="AX145" s="194">
        <f t="shared" si="91"/>
        <v>1</v>
      </c>
      <c r="AY145" s="194">
        <f t="shared" si="91"/>
        <v>1</v>
      </c>
      <c r="AZ145" s="194">
        <f t="shared" si="91"/>
        <v>1</v>
      </c>
      <c r="BA145" s="195">
        <f t="shared" si="91"/>
        <v>1</v>
      </c>
      <c r="BB145" s="193">
        <f t="shared" si="91"/>
        <v>1</v>
      </c>
    </row>
    <row r="146" spans="2:89" s="196" customFormat="1" x14ac:dyDescent="0.2">
      <c r="B146" s="193" t="s">
        <v>109</v>
      </c>
      <c r="C146" s="292"/>
      <c r="D146" s="194">
        <v>0</v>
      </c>
      <c r="E146" s="194">
        <v>0</v>
      </c>
      <c r="F146" s="194">
        <v>0</v>
      </c>
      <c r="G146" s="194">
        <v>0</v>
      </c>
      <c r="H146" s="194">
        <v>0</v>
      </c>
      <c r="I146" s="194">
        <v>0</v>
      </c>
      <c r="J146" s="194">
        <v>0</v>
      </c>
      <c r="K146" s="194">
        <v>0</v>
      </c>
      <c r="L146" s="194">
        <v>0</v>
      </c>
      <c r="M146" s="194">
        <v>0</v>
      </c>
      <c r="N146" s="194">
        <v>0</v>
      </c>
      <c r="O146" s="194">
        <v>0</v>
      </c>
      <c r="P146" s="194">
        <v>0</v>
      </c>
      <c r="Q146" s="194">
        <v>0</v>
      </c>
      <c r="R146" s="194">
        <v>0</v>
      </c>
      <c r="S146" s="194">
        <v>0</v>
      </c>
      <c r="T146" s="194">
        <v>0</v>
      </c>
      <c r="U146" s="194">
        <v>0</v>
      </c>
      <c r="V146" s="194">
        <v>0</v>
      </c>
      <c r="W146" s="194">
        <v>1</v>
      </c>
      <c r="X146" s="194">
        <v>0</v>
      </c>
      <c r="Y146" s="194">
        <v>0</v>
      </c>
      <c r="Z146" s="194">
        <v>0</v>
      </c>
      <c r="AA146" s="82">
        <v>0</v>
      </c>
      <c r="AB146" s="194">
        <v>0</v>
      </c>
      <c r="AC146" s="194">
        <v>0</v>
      </c>
      <c r="AD146" s="194">
        <v>0</v>
      </c>
      <c r="AE146" s="194">
        <v>0</v>
      </c>
      <c r="AF146" s="194">
        <v>0</v>
      </c>
      <c r="AG146" s="194">
        <v>0</v>
      </c>
      <c r="AH146" s="194">
        <v>0</v>
      </c>
      <c r="AI146" s="194">
        <v>0</v>
      </c>
      <c r="AJ146" s="194">
        <v>0</v>
      </c>
      <c r="AK146" s="194">
        <v>0</v>
      </c>
      <c r="AL146" s="194">
        <v>0</v>
      </c>
      <c r="AM146" s="194">
        <v>0</v>
      </c>
      <c r="AN146" s="194">
        <v>0</v>
      </c>
      <c r="AO146" s="194">
        <v>0</v>
      </c>
      <c r="AP146" s="194">
        <v>0</v>
      </c>
      <c r="AQ146" s="194">
        <v>0</v>
      </c>
      <c r="AR146" s="194">
        <v>0</v>
      </c>
      <c r="AS146" s="194">
        <v>0</v>
      </c>
      <c r="AT146" s="194">
        <v>0</v>
      </c>
      <c r="AU146" s="194">
        <v>0</v>
      </c>
      <c r="AV146" s="194">
        <v>0</v>
      </c>
      <c r="AW146" s="194">
        <v>0</v>
      </c>
      <c r="AX146" s="194">
        <v>0</v>
      </c>
      <c r="AY146" s="194">
        <v>0</v>
      </c>
      <c r="AZ146" s="194">
        <v>0</v>
      </c>
      <c r="BA146" s="195">
        <v>0</v>
      </c>
      <c r="BB146" s="193">
        <v>0</v>
      </c>
      <c r="BC146" s="196">
        <f>SUM(N146:BB146)</f>
        <v>1</v>
      </c>
    </row>
    <row r="147" spans="2:89" s="196" customFormat="1" x14ac:dyDescent="0.2">
      <c r="B147" s="193" t="s">
        <v>110</v>
      </c>
      <c r="C147" s="292"/>
      <c r="D147" s="194">
        <f>+D146</f>
        <v>0</v>
      </c>
      <c r="E147" s="194">
        <f t="shared" ref="E147:AJ147" si="92">+D147+E146</f>
        <v>0</v>
      </c>
      <c r="F147" s="194">
        <f t="shared" si="92"/>
        <v>0</v>
      </c>
      <c r="G147" s="194">
        <f t="shared" si="92"/>
        <v>0</v>
      </c>
      <c r="H147" s="194">
        <f t="shared" si="92"/>
        <v>0</v>
      </c>
      <c r="I147" s="194">
        <f t="shared" si="92"/>
        <v>0</v>
      </c>
      <c r="J147" s="194">
        <f t="shared" si="92"/>
        <v>0</v>
      </c>
      <c r="K147" s="194">
        <f t="shared" si="92"/>
        <v>0</v>
      </c>
      <c r="L147" s="194">
        <f t="shared" si="92"/>
        <v>0</v>
      </c>
      <c r="M147" s="194">
        <f t="shared" si="92"/>
        <v>0</v>
      </c>
      <c r="N147" s="194">
        <f t="shared" si="92"/>
        <v>0</v>
      </c>
      <c r="O147" s="194">
        <f t="shared" si="92"/>
        <v>0</v>
      </c>
      <c r="P147" s="194">
        <f t="shared" si="92"/>
        <v>0</v>
      </c>
      <c r="Q147" s="194">
        <f t="shared" si="92"/>
        <v>0</v>
      </c>
      <c r="R147" s="194">
        <f t="shared" si="92"/>
        <v>0</v>
      </c>
      <c r="S147" s="194">
        <f t="shared" si="92"/>
        <v>0</v>
      </c>
      <c r="T147" s="194">
        <f t="shared" si="92"/>
        <v>0</v>
      </c>
      <c r="U147" s="194">
        <f t="shared" si="92"/>
        <v>0</v>
      </c>
      <c r="V147" s="194">
        <f t="shared" si="92"/>
        <v>0</v>
      </c>
      <c r="W147" s="194">
        <f t="shared" si="92"/>
        <v>1</v>
      </c>
      <c r="X147" s="194">
        <f t="shared" si="92"/>
        <v>1</v>
      </c>
      <c r="Y147" s="194">
        <f t="shared" si="92"/>
        <v>1</v>
      </c>
      <c r="Z147" s="194">
        <f t="shared" si="92"/>
        <v>1</v>
      </c>
      <c r="AA147" s="82">
        <f t="shared" si="92"/>
        <v>1</v>
      </c>
      <c r="AB147" s="194">
        <f t="shared" si="92"/>
        <v>1</v>
      </c>
      <c r="AC147" s="194">
        <f t="shared" si="92"/>
        <v>1</v>
      </c>
      <c r="AD147" s="194">
        <f t="shared" si="92"/>
        <v>1</v>
      </c>
      <c r="AE147" s="194">
        <f t="shared" si="92"/>
        <v>1</v>
      </c>
      <c r="AF147" s="194">
        <f t="shared" si="92"/>
        <v>1</v>
      </c>
      <c r="AG147" s="194">
        <f t="shared" si="92"/>
        <v>1</v>
      </c>
      <c r="AH147" s="194">
        <f t="shared" si="92"/>
        <v>1</v>
      </c>
      <c r="AI147" s="194">
        <f t="shared" si="92"/>
        <v>1</v>
      </c>
      <c r="AJ147" s="194">
        <f t="shared" si="92"/>
        <v>1</v>
      </c>
      <c r="AK147" s="194">
        <f t="shared" ref="AK147:BB147" si="93">+AJ147+AK146</f>
        <v>1</v>
      </c>
      <c r="AL147" s="194">
        <f t="shared" si="93"/>
        <v>1</v>
      </c>
      <c r="AM147" s="194">
        <f t="shared" si="93"/>
        <v>1</v>
      </c>
      <c r="AN147" s="194">
        <f t="shared" si="93"/>
        <v>1</v>
      </c>
      <c r="AO147" s="194">
        <f t="shared" si="93"/>
        <v>1</v>
      </c>
      <c r="AP147" s="194">
        <f t="shared" si="93"/>
        <v>1</v>
      </c>
      <c r="AQ147" s="194">
        <f t="shared" si="93"/>
        <v>1</v>
      </c>
      <c r="AR147" s="194">
        <f t="shared" si="93"/>
        <v>1</v>
      </c>
      <c r="AS147" s="194">
        <f t="shared" si="93"/>
        <v>1</v>
      </c>
      <c r="AT147" s="194">
        <f t="shared" si="93"/>
        <v>1</v>
      </c>
      <c r="AU147" s="194">
        <f t="shared" si="93"/>
        <v>1</v>
      </c>
      <c r="AV147" s="194">
        <f t="shared" si="93"/>
        <v>1</v>
      </c>
      <c r="AW147" s="194">
        <f t="shared" si="93"/>
        <v>1</v>
      </c>
      <c r="AX147" s="194">
        <f t="shared" si="93"/>
        <v>1</v>
      </c>
      <c r="AY147" s="194">
        <f t="shared" si="93"/>
        <v>1</v>
      </c>
      <c r="AZ147" s="194">
        <f t="shared" si="93"/>
        <v>1</v>
      </c>
      <c r="BA147" s="195">
        <f t="shared" si="93"/>
        <v>1</v>
      </c>
      <c r="BB147" s="193">
        <f t="shared" si="93"/>
        <v>1</v>
      </c>
    </row>
    <row r="148" spans="2:89" s="211" customFormat="1" x14ac:dyDescent="0.2">
      <c r="B148" s="208"/>
      <c r="C148" s="292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83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10"/>
      <c r="BB148" s="208"/>
    </row>
    <row r="149" spans="2:89" s="197" customFormat="1" x14ac:dyDescent="0.2">
      <c r="B149" s="197" t="s">
        <v>111</v>
      </c>
      <c r="C149" s="198">
        <v>8</v>
      </c>
      <c r="D149" s="199">
        <f t="shared" ref="D149:AI149" si="94">+D145*$C149</f>
        <v>0</v>
      </c>
      <c r="E149" s="199">
        <f t="shared" si="94"/>
        <v>0</v>
      </c>
      <c r="F149" s="199">
        <f t="shared" si="94"/>
        <v>0</v>
      </c>
      <c r="G149" s="199">
        <f t="shared" si="94"/>
        <v>0</v>
      </c>
      <c r="H149" s="199">
        <f t="shared" si="94"/>
        <v>0</v>
      </c>
      <c r="I149" s="199">
        <f t="shared" si="94"/>
        <v>0</v>
      </c>
      <c r="J149" s="199">
        <f t="shared" si="94"/>
        <v>0</v>
      </c>
      <c r="K149" s="199">
        <f t="shared" si="94"/>
        <v>0</v>
      </c>
      <c r="L149" s="199">
        <f t="shared" si="94"/>
        <v>0</v>
      </c>
      <c r="M149" s="199">
        <f t="shared" si="94"/>
        <v>0</v>
      </c>
      <c r="N149" s="199">
        <f t="shared" si="94"/>
        <v>0</v>
      </c>
      <c r="O149" s="199">
        <f t="shared" si="94"/>
        <v>0</v>
      </c>
      <c r="P149" s="199">
        <f t="shared" si="94"/>
        <v>0</v>
      </c>
      <c r="Q149" s="199">
        <f t="shared" si="94"/>
        <v>0</v>
      </c>
      <c r="R149" s="199">
        <f t="shared" si="94"/>
        <v>0</v>
      </c>
      <c r="S149" s="199">
        <f t="shared" si="94"/>
        <v>0</v>
      </c>
      <c r="T149" s="199">
        <f t="shared" si="94"/>
        <v>0</v>
      </c>
      <c r="U149" s="199">
        <f t="shared" si="94"/>
        <v>0</v>
      </c>
      <c r="V149" s="199">
        <f t="shared" si="94"/>
        <v>0</v>
      </c>
      <c r="W149" s="199">
        <f t="shared" si="94"/>
        <v>8</v>
      </c>
      <c r="X149" s="199">
        <f t="shared" si="94"/>
        <v>8</v>
      </c>
      <c r="Y149" s="199">
        <f t="shared" si="94"/>
        <v>8</v>
      </c>
      <c r="Z149" s="199">
        <f t="shared" si="94"/>
        <v>8</v>
      </c>
      <c r="AA149" s="90">
        <f t="shared" si="94"/>
        <v>8</v>
      </c>
      <c r="AB149" s="199">
        <f t="shared" si="94"/>
        <v>8</v>
      </c>
      <c r="AC149" s="199">
        <f t="shared" si="94"/>
        <v>8</v>
      </c>
      <c r="AD149" s="199">
        <f t="shared" si="94"/>
        <v>8</v>
      </c>
      <c r="AE149" s="199">
        <f t="shared" si="94"/>
        <v>8</v>
      </c>
      <c r="AF149" s="199">
        <f t="shared" si="94"/>
        <v>8</v>
      </c>
      <c r="AG149" s="199">
        <f t="shared" si="94"/>
        <v>8</v>
      </c>
      <c r="AH149" s="199">
        <f t="shared" si="94"/>
        <v>8</v>
      </c>
      <c r="AI149" s="199">
        <f t="shared" si="94"/>
        <v>8</v>
      </c>
      <c r="AJ149" s="199">
        <f t="shared" ref="AJ149:BB149" si="95">+AJ145*$C149</f>
        <v>8</v>
      </c>
      <c r="AK149" s="199">
        <f t="shared" si="95"/>
        <v>8</v>
      </c>
      <c r="AL149" s="199">
        <f t="shared" si="95"/>
        <v>8</v>
      </c>
      <c r="AM149" s="199">
        <f t="shared" si="95"/>
        <v>8</v>
      </c>
      <c r="AN149" s="199">
        <f t="shared" si="95"/>
        <v>8</v>
      </c>
      <c r="AO149" s="199">
        <f t="shared" si="95"/>
        <v>8</v>
      </c>
      <c r="AP149" s="199">
        <f t="shared" si="95"/>
        <v>8</v>
      </c>
      <c r="AQ149" s="199">
        <f t="shared" si="95"/>
        <v>8</v>
      </c>
      <c r="AR149" s="199">
        <f t="shared" si="95"/>
        <v>8</v>
      </c>
      <c r="AS149" s="199">
        <f t="shared" si="95"/>
        <v>8</v>
      </c>
      <c r="AT149" s="199">
        <f t="shared" si="95"/>
        <v>8</v>
      </c>
      <c r="AU149" s="199">
        <f t="shared" si="95"/>
        <v>8</v>
      </c>
      <c r="AV149" s="199">
        <f t="shared" si="95"/>
        <v>8</v>
      </c>
      <c r="AW149" s="199">
        <f t="shared" si="95"/>
        <v>8</v>
      </c>
      <c r="AX149" s="199">
        <f t="shared" si="95"/>
        <v>8</v>
      </c>
      <c r="AY149" s="199">
        <f t="shared" si="95"/>
        <v>8</v>
      </c>
      <c r="AZ149" s="199">
        <f t="shared" si="95"/>
        <v>8</v>
      </c>
      <c r="BA149" s="200">
        <f t="shared" si="95"/>
        <v>8</v>
      </c>
      <c r="BB149" s="201">
        <f t="shared" si="95"/>
        <v>8</v>
      </c>
      <c r="BC149" s="201"/>
      <c r="BF149" s="201"/>
      <c r="BG149" s="201"/>
      <c r="BH149" s="201"/>
      <c r="BI149" s="201"/>
      <c r="BJ149" s="201"/>
      <c r="BK149" s="201"/>
      <c r="BL149" s="201"/>
      <c r="BM149" s="201"/>
      <c r="BN149" s="201"/>
      <c r="BO149" s="201"/>
      <c r="BP149" s="201"/>
      <c r="BQ149" s="201"/>
      <c r="BR149" s="201"/>
      <c r="BS149" s="201"/>
      <c r="BT149" s="201"/>
      <c r="BU149" s="201"/>
      <c r="BV149" s="201"/>
      <c r="BW149" s="201"/>
      <c r="BX149" s="201"/>
      <c r="BY149" s="201"/>
      <c r="BZ149" s="201"/>
      <c r="CA149" s="201"/>
      <c r="CB149" s="201"/>
      <c r="CC149" s="201"/>
      <c r="CD149" s="201"/>
      <c r="CE149" s="201"/>
      <c r="CF149" s="201"/>
      <c r="CG149" s="201"/>
      <c r="CH149" s="201"/>
      <c r="CI149" s="201"/>
      <c r="CJ149" s="201"/>
      <c r="CK149" s="201"/>
    </row>
    <row r="150" spans="2:89" s="202" customFormat="1" ht="13.5" thickBot="1" x14ac:dyDescent="0.25">
      <c r="B150" s="202" t="s">
        <v>112</v>
      </c>
      <c r="C150" s="203" t="str">
        <f>+'NTP or Sold'!C13</f>
        <v>NTP</v>
      </c>
      <c r="D150" s="204">
        <f t="shared" ref="D150:AI150" si="96">+D147*$C149</f>
        <v>0</v>
      </c>
      <c r="E150" s="204">
        <f t="shared" si="96"/>
        <v>0</v>
      </c>
      <c r="F150" s="204">
        <f t="shared" si="96"/>
        <v>0</v>
      </c>
      <c r="G150" s="204">
        <f t="shared" si="96"/>
        <v>0</v>
      </c>
      <c r="H150" s="204">
        <f t="shared" si="96"/>
        <v>0</v>
      </c>
      <c r="I150" s="204">
        <f t="shared" si="96"/>
        <v>0</v>
      </c>
      <c r="J150" s="204">
        <f t="shared" si="96"/>
        <v>0</v>
      </c>
      <c r="K150" s="204">
        <f t="shared" si="96"/>
        <v>0</v>
      </c>
      <c r="L150" s="204">
        <f t="shared" si="96"/>
        <v>0</v>
      </c>
      <c r="M150" s="204">
        <f t="shared" si="96"/>
        <v>0</v>
      </c>
      <c r="N150" s="204">
        <f t="shared" si="96"/>
        <v>0</v>
      </c>
      <c r="O150" s="204">
        <f t="shared" si="96"/>
        <v>0</v>
      </c>
      <c r="P150" s="204">
        <f t="shared" si="96"/>
        <v>0</v>
      </c>
      <c r="Q150" s="204">
        <f t="shared" si="96"/>
        <v>0</v>
      </c>
      <c r="R150" s="204">
        <f t="shared" si="96"/>
        <v>0</v>
      </c>
      <c r="S150" s="204">
        <f t="shared" si="96"/>
        <v>0</v>
      </c>
      <c r="T150" s="204">
        <f t="shared" si="96"/>
        <v>0</v>
      </c>
      <c r="U150" s="204">
        <f t="shared" si="96"/>
        <v>0</v>
      </c>
      <c r="V150" s="204">
        <f t="shared" si="96"/>
        <v>0</v>
      </c>
      <c r="W150" s="204">
        <f t="shared" si="96"/>
        <v>8</v>
      </c>
      <c r="X150" s="204">
        <f t="shared" si="96"/>
        <v>8</v>
      </c>
      <c r="Y150" s="204">
        <f t="shared" si="96"/>
        <v>8</v>
      </c>
      <c r="Z150" s="204">
        <f t="shared" si="96"/>
        <v>8</v>
      </c>
      <c r="AA150" s="136">
        <f t="shared" si="96"/>
        <v>8</v>
      </c>
      <c r="AB150" s="204">
        <f t="shared" si="96"/>
        <v>8</v>
      </c>
      <c r="AC150" s="204">
        <f t="shared" si="96"/>
        <v>8</v>
      </c>
      <c r="AD150" s="204">
        <f t="shared" si="96"/>
        <v>8</v>
      </c>
      <c r="AE150" s="204">
        <f t="shared" si="96"/>
        <v>8</v>
      </c>
      <c r="AF150" s="204">
        <f t="shared" si="96"/>
        <v>8</v>
      </c>
      <c r="AG150" s="204">
        <f t="shared" si="96"/>
        <v>8</v>
      </c>
      <c r="AH150" s="204">
        <f t="shared" si="96"/>
        <v>8</v>
      </c>
      <c r="AI150" s="204">
        <f t="shared" si="96"/>
        <v>8</v>
      </c>
      <c r="AJ150" s="204">
        <f t="shared" ref="AJ150:BB150" si="97">+AJ147*$C149</f>
        <v>8</v>
      </c>
      <c r="AK150" s="204">
        <f t="shared" si="97"/>
        <v>8</v>
      </c>
      <c r="AL150" s="204">
        <f t="shared" si="97"/>
        <v>8</v>
      </c>
      <c r="AM150" s="204">
        <f t="shared" si="97"/>
        <v>8</v>
      </c>
      <c r="AN150" s="204">
        <f t="shared" si="97"/>
        <v>8</v>
      </c>
      <c r="AO150" s="204">
        <f t="shared" si="97"/>
        <v>8</v>
      </c>
      <c r="AP150" s="204">
        <f t="shared" si="97"/>
        <v>8</v>
      </c>
      <c r="AQ150" s="204">
        <f t="shared" si="97"/>
        <v>8</v>
      </c>
      <c r="AR150" s="204">
        <f t="shared" si="97"/>
        <v>8</v>
      </c>
      <c r="AS150" s="204">
        <f t="shared" si="97"/>
        <v>8</v>
      </c>
      <c r="AT150" s="204">
        <f t="shared" si="97"/>
        <v>8</v>
      </c>
      <c r="AU150" s="204">
        <f t="shared" si="97"/>
        <v>8</v>
      </c>
      <c r="AV150" s="204">
        <f t="shared" si="97"/>
        <v>8</v>
      </c>
      <c r="AW150" s="204">
        <f t="shared" si="97"/>
        <v>8</v>
      </c>
      <c r="AX150" s="204">
        <f t="shared" si="97"/>
        <v>8</v>
      </c>
      <c r="AY150" s="204">
        <f t="shared" si="97"/>
        <v>8</v>
      </c>
      <c r="AZ150" s="204">
        <f t="shared" si="97"/>
        <v>8</v>
      </c>
      <c r="BA150" s="205">
        <f t="shared" si="97"/>
        <v>8</v>
      </c>
      <c r="BB150" s="206">
        <f t="shared" si="97"/>
        <v>8</v>
      </c>
      <c r="BC150" s="206"/>
      <c r="BF150" s="206"/>
      <c r="BG150" s="206"/>
      <c r="BH150" s="206"/>
      <c r="BI150" s="206"/>
      <c r="BJ150" s="206"/>
      <c r="BK150" s="206"/>
      <c r="BL150" s="206"/>
      <c r="BM150" s="206"/>
      <c r="BN150" s="206"/>
      <c r="BO150" s="206"/>
      <c r="BP150" s="206"/>
      <c r="BQ150" s="206"/>
      <c r="BR150" s="206"/>
      <c r="BS150" s="206"/>
      <c r="BT150" s="206"/>
      <c r="BU150" s="206"/>
      <c r="BV150" s="206"/>
      <c r="BW150" s="206"/>
      <c r="BX150" s="206"/>
      <c r="BY150" s="206"/>
      <c r="BZ150" s="206"/>
      <c r="CA150" s="206"/>
      <c r="CB150" s="206"/>
      <c r="CC150" s="206"/>
      <c r="CD150" s="206"/>
      <c r="CE150" s="206"/>
      <c r="CF150" s="206"/>
      <c r="CG150" s="206"/>
      <c r="CH150" s="206"/>
      <c r="CI150" s="206"/>
      <c r="CJ150" s="206"/>
      <c r="CK150" s="206"/>
    </row>
    <row r="151" spans="2:89" s="192" customFormat="1" ht="15" customHeight="1" thickTop="1" x14ac:dyDescent="0.2">
      <c r="B151" s="197" t="str">
        <f>+'NTP or Sold'!H14</f>
        <v>Fr 6B 60 hz power barges</v>
      </c>
      <c r="C151" s="291" t="str">
        <f>+'NTP or Sold'!T14</f>
        <v>Nigeria Barge II (APACHI)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81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7"/>
      <c r="AT151" s="207"/>
      <c r="AU151" s="207"/>
      <c r="AV151" s="207"/>
      <c r="AW151" s="207"/>
      <c r="AX151" s="207"/>
      <c r="AY151" s="207"/>
      <c r="AZ151" s="207"/>
      <c r="BA151" s="191"/>
    </row>
    <row r="152" spans="2:89" s="196" customFormat="1" x14ac:dyDescent="0.2">
      <c r="B152" s="193" t="s">
        <v>107</v>
      </c>
      <c r="C152" s="292"/>
      <c r="D152" s="194">
        <v>0</v>
      </c>
      <c r="E152" s="194">
        <v>0</v>
      </c>
      <c r="F152" s="194">
        <v>0</v>
      </c>
      <c r="G152" s="194">
        <v>0</v>
      </c>
      <c r="H152" s="194">
        <v>0</v>
      </c>
      <c r="I152" s="194">
        <v>0</v>
      </c>
      <c r="J152" s="194">
        <v>0</v>
      </c>
      <c r="K152" s="194">
        <v>0</v>
      </c>
      <c r="L152" s="194">
        <v>0</v>
      </c>
      <c r="M152" s="194">
        <v>0</v>
      </c>
      <c r="N152" s="194">
        <v>0</v>
      </c>
      <c r="O152" s="194">
        <v>0</v>
      </c>
      <c r="P152" s="194">
        <v>0</v>
      </c>
      <c r="Q152" s="194">
        <v>0</v>
      </c>
      <c r="R152" s="194">
        <v>0</v>
      </c>
      <c r="S152" s="194">
        <v>0</v>
      </c>
      <c r="T152" s="194">
        <v>0</v>
      </c>
      <c r="U152" s="194">
        <v>0</v>
      </c>
      <c r="V152" s="194">
        <v>0</v>
      </c>
      <c r="W152" s="194">
        <v>1</v>
      </c>
      <c r="X152" s="194">
        <v>0</v>
      </c>
      <c r="Y152" s="194">
        <v>0</v>
      </c>
      <c r="Z152" s="194">
        <v>0</v>
      </c>
      <c r="AA152" s="82">
        <v>0</v>
      </c>
      <c r="AB152" s="194">
        <v>0</v>
      </c>
      <c r="AC152" s="194">
        <v>0</v>
      </c>
      <c r="AD152" s="194">
        <v>0</v>
      </c>
      <c r="AE152" s="194">
        <v>0</v>
      </c>
      <c r="AF152" s="194">
        <v>0</v>
      </c>
      <c r="AG152" s="194">
        <v>0</v>
      </c>
      <c r="AH152" s="194">
        <v>0</v>
      </c>
      <c r="AI152" s="194">
        <v>0</v>
      </c>
      <c r="AJ152" s="194">
        <v>0</v>
      </c>
      <c r="AK152" s="194">
        <v>0</v>
      </c>
      <c r="AL152" s="194">
        <v>0</v>
      </c>
      <c r="AM152" s="194">
        <v>0</v>
      </c>
      <c r="AN152" s="194">
        <v>0</v>
      </c>
      <c r="AO152" s="194">
        <v>0</v>
      </c>
      <c r="AP152" s="194">
        <v>0</v>
      </c>
      <c r="AQ152" s="194">
        <v>0</v>
      </c>
      <c r="AR152" s="194">
        <v>0</v>
      </c>
      <c r="AS152" s="194">
        <v>0</v>
      </c>
      <c r="AT152" s="194">
        <v>0</v>
      </c>
      <c r="AU152" s="194">
        <v>0</v>
      </c>
      <c r="AV152" s="194">
        <v>0</v>
      </c>
      <c r="AW152" s="194">
        <v>0</v>
      </c>
      <c r="AX152" s="194">
        <v>0</v>
      </c>
      <c r="AY152" s="194">
        <v>0</v>
      </c>
      <c r="AZ152" s="194">
        <v>0</v>
      </c>
      <c r="BA152" s="195">
        <v>0</v>
      </c>
      <c r="BB152" s="193">
        <v>0</v>
      </c>
      <c r="BC152" s="196">
        <f>SUM(N152:BB152)</f>
        <v>1</v>
      </c>
    </row>
    <row r="153" spans="2:89" s="196" customFormat="1" x14ac:dyDescent="0.2">
      <c r="B153" s="193" t="s">
        <v>108</v>
      </c>
      <c r="C153" s="292"/>
      <c r="D153" s="194">
        <f>+D152</f>
        <v>0</v>
      </c>
      <c r="E153" s="194">
        <f t="shared" ref="E153:AJ153" si="98">+D153+E152</f>
        <v>0</v>
      </c>
      <c r="F153" s="194">
        <f t="shared" si="98"/>
        <v>0</v>
      </c>
      <c r="G153" s="194">
        <f t="shared" si="98"/>
        <v>0</v>
      </c>
      <c r="H153" s="194">
        <f t="shared" si="98"/>
        <v>0</v>
      </c>
      <c r="I153" s="194">
        <f t="shared" si="98"/>
        <v>0</v>
      </c>
      <c r="J153" s="194">
        <f t="shared" si="98"/>
        <v>0</v>
      </c>
      <c r="K153" s="194">
        <f t="shared" si="98"/>
        <v>0</v>
      </c>
      <c r="L153" s="194">
        <f t="shared" si="98"/>
        <v>0</v>
      </c>
      <c r="M153" s="194">
        <f t="shared" si="98"/>
        <v>0</v>
      </c>
      <c r="N153" s="194">
        <f t="shared" si="98"/>
        <v>0</v>
      </c>
      <c r="O153" s="194">
        <f t="shared" si="98"/>
        <v>0</v>
      </c>
      <c r="P153" s="194">
        <f t="shared" si="98"/>
        <v>0</v>
      </c>
      <c r="Q153" s="194">
        <f t="shared" si="98"/>
        <v>0</v>
      </c>
      <c r="R153" s="194">
        <f t="shared" si="98"/>
        <v>0</v>
      </c>
      <c r="S153" s="194">
        <f t="shared" si="98"/>
        <v>0</v>
      </c>
      <c r="T153" s="194">
        <f t="shared" si="98"/>
        <v>0</v>
      </c>
      <c r="U153" s="194">
        <f t="shared" si="98"/>
        <v>0</v>
      </c>
      <c r="V153" s="194">
        <f t="shared" si="98"/>
        <v>0</v>
      </c>
      <c r="W153" s="194">
        <f t="shared" si="98"/>
        <v>1</v>
      </c>
      <c r="X153" s="194">
        <f t="shared" si="98"/>
        <v>1</v>
      </c>
      <c r="Y153" s="194">
        <f t="shared" si="98"/>
        <v>1</v>
      </c>
      <c r="Z153" s="194">
        <f t="shared" si="98"/>
        <v>1</v>
      </c>
      <c r="AA153" s="82">
        <f t="shared" si="98"/>
        <v>1</v>
      </c>
      <c r="AB153" s="194">
        <f t="shared" si="98"/>
        <v>1</v>
      </c>
      <c r="AC153" s="194">
        <f t="shared" si="98"/>
        <v>1</v>
      </c>
      <c r="AD153" s="194">
        <f t="shared" si="98"/>
        <v>1</v>
      </c>
      <c r="AE153" s="194">
        <f t="shared" si="98"/>
        <v>1</v>
      </c>
      <c r="AF153" s="194">
        <f t="shared" si="98"/>
        <v>1</v>
      </c>
      <c r="AG153" s="194">
        <f t="shared" si="98"/>
        <v>1</v>
      </c>
      <c r="AH153" s="194">
        <f t="shared" si="98"/>
        <v>1</v>
      </c>
      <c r="AI153" s="194">
        <f t="shared" si="98"/>
        <v>1</v>
      </c>
      <c r="AJ153" s="194">
        <f t="shared" si="98"/>
        <v>1</v>
      </c>
      <c r="AK153" s="194">
        <f t="shared" ref="AK153:BB153" si="99">+AJ153+AK152</f>
        <v>1</v>
      </c>
      <c r="AL153" s="194">
        <f t="shared" si="99"/>
        <v>1</v>
      </c>
      <c r="AM153" s="194">
        <f t="shared" si="99"/>
        <v>1</v>
      </c>
      <c r="AN153" s="194">
        <f t="shared" si="99"/>
        <v>1</v>
      </c>
      <c r="AO153" s="194">
        <f t="shared" si="99"/>
        <v>1</v>
      </c>
      <c r="AP153" s="194">
        <f t="shared" si="99"/>
        <v>1</v>
      </c>
      <c r="AQ153" s="194">
        <f t="shared" si="99"/>
        <v>1</v>
      </c>
      <c r="AR153" s="194">
        <f t="shared" si="99"/>
        <v>1</v>
      </c>
      <c r="AS153" s="194">
        <f t="shared" si="99"/>
        <v>1</v>
      </c>
      <c r="AT153" s="194">
        <f t="shared" si="99"/>
        <v>1</v>
      </c>
      <c r="AU153" s="194">
        <f t="shared" si="99"/>
        <v>1</v>
      </c>
      <c r="AV153" s="194">
        <f t="shared" si="99"/>
        <v>1</v>
      </c>
      <c r="AW153" s="194">
        <f t="shared" si="99"/>
        <v>1</v>
      </c>
      <c r="AX153" s="194">
        <f t="shared" si="99"/>
        <v>1</v>
      </c>
      <c r="AY153" s="194">
        <f t="shared" si="99"/>
        <v>1</v>
      </c>
      <c r="AZ153" s="194">
        <f t="shared" si="99"/>
        <v>1</v>
      </c>
      <c r="BA153" s="195">
        <f t="shared" si="99"/>
        <v>1</v>
      </c>
      <c r="BB153" s="193">
        <f t="shared" si="99"/>
        <v>1</v>
      </c>
    </row>
    <row r="154" spans="2:89" s="196" customFormat="1" x14ac:dyDescent="0.2">
      <c r="B154" s="193" t="s">
        <v>109</v>
      </c>
      <c r="C154" s="292"/>
      <c r="D154" s="194">
        <v>0</v>
      </c>
      <c r="E154" s="194">
        <v>0</v>
      </c>
      <c r="F154" s="194">
        <v>0</v>
      </c>
      <c r="G154" s="194">
        <v>0</v>
      </c>
      <c r="H154" s="194">
        <v>0</v>
      </c>
      <c r="I154" s="194">
        <v>0</v>
      </c>
      <c r="J154" s="194">
        <v>0</v>
      </c>
      <c r="K154" s="194">
        <v>0</v>
      </c>
      <c r="L154" s="194">
        <v>0</v>
      </c>
      <c r="M154" s="194">
        <v>0</v>
      </c>
      <c r="N154" s="194">
        <v>0</v>
      </c>
      <c r="O154" s="194">
        <v>0</v>
      </c>
      <c r="P154" s="194">
        <v>0</v>
      </c>
      <c r="Q154" s="194">
        <v>0</v>
      </c>
      <c r="R154" s="194">
        <v>0</v>
      </c>
      <c r="S154" s="194">
        <v>0</v>
      </c>
      <c r="T154" s="194">
        <v>0</v>
      </c>
      <c r="U154" s="194">
        <v>0</v>
      </c>
      <c r="V154" s="194">
        <v>0</v>
      </c>
      <c r="W154" s="194">
        <v>1</v>
      </c>
      <c r="X154" s="194">
        <v>0</v>
      </c>
      <c r="Y154" s="194">
        <v>0</v>
      </c>
      <c r="Z154" s="194">
        <v>0</v>
      </c>
      <c r="AA154" s="82">
        <v>0</v>
      </c>
      <c r="AB154" s="194">
        <v>0</v>
      </c>
      <c r="AC154" s="194">
        <v>0</v>
      </c>
      <c r="AD154" s="194">
        <v>0</v>
      </c>
      <c r="AE154" s="194">
        <v>0</v>
      </c>
      <c r="AF154" s="194">
        <v>0</v>
      </c>
      <c r="AG154" s="194">
        <v>0</v>
      </c>
      <c r="AH154" s="194">
        <v>0</v>
      </c>
      <c r="AI154" s="194">
        <v>0</v>
      </c>
      <c r="AJ154" s="194">
        <v>0</v>
      </c>
      <c r="AK154" s="194">
        <v>0</v>
      </c>
      <c r="AL154" s="194">
        <v>0</v>
      </c>
      <c r="AM154" s="194">
        <v>0</v>
      </c>
      <c r="AN154" s="194">
        <v>0</v>
      </c>
      <c r="AO154" s="194">
        <v>0</v>
      </c>
      <c r="AP154" s="194">
        <v>0</v>
      </c>
      <c r="AQ154" s="194">
        <v>0</v>
      </c>
      <c r="AR154" s="194">
        <v>0</v>
      </c>
      <c r="AS154" s="194">
        <v>0</v>
      </c>
      <c r="AT154" s="194">
        <v>0</v>
      </c>
      <c r="AU154" s="194">
        <v>0</v>
      </c>
      <c r="AV154" s="194">
        <v>0</v>
      </c>
      <c r="AW154" s="194">
        <v>0</v>
      </c>
      <c r="AX154" s="194">
        <v>0</v>
      </c>
      <c r="AY154" s="194">
        <v>0</v>
      </c>
      <c r="AZ154" s="194">
        <v>0</v>
      </c>
      <c r="BA154" s="195">
        <v>0</v>
      </c>
      <c r="BB154" s="193">
        <v>0</v>
      </c>
      <c r="BC154" s="196">
        <f>SUM(N154:BB154)</f>
        <v>1</v>
      </c>
    </row>
    <row r="155" spans="2:89" s="196" customFormat="1" x14ac:dyDescent="0.2">
      <c r="B155" s="193" t="s">
        <v>110</v>
      </c>
      <c r="C155" s="292"/>
      <c r="D155" s="194">
        <f>+D154</f>
        <v>0</v>
      </c>
      <c r="E155" s="194">
        <f t="shared" ref="E155:AJ155" si="100">+D155+E154</f>
        <v>0</v>
      </c>
      <c r="F155" s="194">
        <f t="shared" si="100"/>
        <v>0</v>
      </c>
      <c r="G155" s="194">
        <f t="shared" si="100"/>
        <v>0</v>
      </c>
      <c r="H155" s="194">
        <f t="shared" si="100"/>
        <v>0</v>
      </c>
      <c r="I155" s="194">
        <f t="shared" si="100"/>
        <v>0</v>
      </c>
      <c r="J155" s="194">
        <f t="shared" si="100"/>
        <v>0</v>
      </c>
      <c r="K155" s="194">
        <f t="shared" si="100"/>
        <v>0</v>
      </c>
      <c r="L155" s="194">
        <f t="shared" si="100"/>
        <v>0</v>
      </c>
      <c r="M155" s="194">
        <f t="shared" si="100"/>
        <v>0</v>
      </c>
      <c r="N155" s="194">
        <f t="shared" si="100"/>
        <v>0</v>
      </c>
      <c r="O155" s="194">
        <f t="shared" si="100"/>
        <v>0</v>
      </c>
      <c r="P155" s="194">
        <f t="shared" si="100"/>
        <v>0</v>
      </c>
      <c r="Q155" s="194">
        <f t="shared" si="100"/>
        <v>0</v>
      </c>
      <c r="R155" s="194">
        <f t="shared" si="100"/>
        <v>0</v>
      </c>
      <c r="S155" s="194">
        <f t="shared" si="100"/>
        <v>0</v>
      </c>
      <c r="T155" s="194">
        <f t="shared" si="100"/>
        <v>0</v>
      </c>
      <c r="U155" s="194">
        <f t="shared" si="100"/>
        <v>0</v>
      </c>
      <c r="V155" s="194">
        <f t="shared" si="100"/>
        <v>0</v>
      </c>
      <c r="W155" s="194">
        <f t="shared" si="100"/>
        <v>1</v>
      </c>
      <c r="X155" s="194">
        <f t="shared" si="100"/>
        <v>1</v>
      </c>
      <c r="Y155" s="194">
        <f t="shared" si="100"/>
        <v>1</v>
      </c>
      <c r="Z155" s="194">
        <f t="shared" si="100"/>
        <v>1</v>
      </c>
      <c r="AA155" s="82">
        <f t="shared" si="100"/>
        <v>1</v>
      </c>
      <c r="AB155" s="194">
        <f t="shared" si="100"/>
        <v>1</v>
      </c>
      <c r="AC155" s="194">
        <f t="shared" si="100"/>
        <v>1</v>
      </c>
      <c r="AD155" s="194">
        <f t="shared" si="100"/>
        <v>1</v>
      </c>
      <c r="AE155" s="194">
        <f t="shared" si="100"/>
        <v>1</v>
      </c>
      <c r="AF155" s="194">
        <f t="shared" si="100"/>
        <v>1</v>
      </c>
      <c r="AG155" s="194">
        <f t="shared" si="100"/>
        <v>1</v>
      </c>
      <c r="AH155" s="194">
        <f t="shared" si="100"/>
        <v>1</v>
      </c>
      <c r="AI155" s="194">
        <f t="shared" si="100"/>
        <v>1</v>
      </c>
      <c r="AJ155" s="194">
        <f t="shared" si="100"/>
        <v>1</v>
      </c>
      <c r="AK155" s="194">
        <f t="shared" ref="AK155:BB155" si="101">+AJ155+AK154</f>
        <v>1</v>
      </c>
      <c r="AL155" s="194">
        <f t="shared" si="101"/>
        <v>1</v>
      </c>
      <c r="AM155" s="194">
        <f t="shared" si="101"/>
        <v>1</v>
      </c>
      <c r="AN155" s="194">
        <f t="shared" si="101"/>
        <v>1</v>
      </c>
      <c r="AO155" s="194">
        <f t="shared" si="101"/>
        <v>1</v>
      </c>
      <c r="AP155" s="194">
        <f t="shared" si="101"/>
        <v>1</v>
      </c>
      <c r="AQ155" s="194">
        <f t="shared" si="101"/>
        <v>1</v>
      </c>
      <c r="AR155" s="194">
        <f t="shared" si="101"/>
        <v>1</v>
      </c>
      <c r="AS155" s="194">
        <f t="shared" si="101"/>
        <v>1</v>
      </c>
      <c r="AT155" s="194">
        <f t="shared" si="101"/>
        <v>1</v>
      </c>
      <c r="AU155" s="194">
        <f t="shared" si="101"/>
        <v>1</v>
      </c>
      <c r="AV155" s="194">
        <f t="shared" si="101"/>
        <v>1</v>
      </c>
      <c r="AW155" s="194">
        <f t="shared" si="101"/>
        <v>1</v>
      </c>
      <c r="AX155" s="194">
        <f t="shared" si="101"/>
        <v>1</v>
      </c>
      <c r="AY155" s="194">
        <f t="shared" si="101"/>
        <v>1</v>
      </c>
      <c r="AZ155" s="194">
        <f t="shared" si="101"/>
        <v>1</v>
      </c>
      <c r="BA155" s="195">
        <f t="shared" si="101"/>
        <v>1</v>
      </c>
      <c r="BB155" s="193">
        <f t="shared" si="101"/>
        <v>1</v>
      </c>
    </row>
    <row r="156" spans="2:89" s="211" customFormat="1" x14ac:dyDescent="0.2">
      <c r="B156" s="208"/>
      <c r="C156" s="292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83"/>
      <c r="AB156" s="209"/>
      <c r="AC156" s="209"/>
      <c r="AD156" s="209"/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10"/>
      <c r="BB156" s="208"/>
    </row>
    <row r="157" spans="2:89" s="197" customFormat="1" x14ac:dyDescent="0.2">
      <c r="B157" s="197" t="s">
        <v>111</v>
      </c>
      <c r="C157" s="198">
        <v>8</v>
      </c>
      <c r="D157" s="199">
        <f t="shared" ref="D157:AI157" si="102">+D153*$C157</f>
        <v>0</v>
      </c>
      <c r="E157" s="199">
        <f t="shared" si="102"/>
        <v>0</v>
      </c>
      <c r="F157" s="199">
        <f t="shared" si="102"/>
        <v>0</v>
      </c>
      <c r="G157" s="199">
        <f t="shared" si="102"/>
        <v>0</v>
      </c>
      <c r="H157" s="199">
        <f t="shared" si="102"/>
        <v>0</v>
      </c>
      <c r="I157" s="199">
        <f t="shared" si="102"/>
        <v>0</v>
      </c>
      <c r="J157" s="199">
        <f t="shared" si="102"/>
        <v>0</v>
      </c>
      <c r="K157" s="199">
        <f t="shared" si="102"/>
        <v>0</v>
      </c>
      <c r="L157" s="199">
        <f t="shared" si="102"/>
        <v>0</v>
      </c>
      <c r="M157" s="199">
        <f t="shared" si="102"/>
        <v>0</v>
      </c>
      <c r="N157" s="199">
        <f t="shared" si="102"/>
        <v>0</v>
      </c>
      <c r="O157" s="199">
        <f t="shared" si="102"/>
        <v>0</v>
      </c>
      <c r="P157" s="199">
        <f t="shared" si="102"/>
        <v>0</v>
      </c>
      <c r="Q157" s="199">
        <f t="shared" si="102"/>
        <v>0</v>
      </c>
      <c r="R157" s="199">
        <f t="shared" si="102"/>
        <v>0</v>
      </c>
      <c r="S157" s="199">
        <f t="shared" si="102"/>
        <v>0</v>
      </c>
      <c r="T157" s="199">
        <f t="shared" si="102"/>
        <v>0</v>
      </c>
      <c r="U157" s="199">
        <f t="shared" si="102"/>
        <v>0</v>
      </c>
      <c r="V157" s="199">
        <f t="shared" si="102"/>
        <v>0</v>
      </c>
      <c r="W157" s="199">
        <f t="shared" si="102"/>
        <v>8</v>
      </c>
      <c r="X157" s="199">
        <f t="shared" si="102"/>
        <v>8</v>
      </c>
      <c r="Y157" s="199">
        <f t="shared" si="102"/>
        <v>8</v>
      </c>
      <c r="Z157" s="199">
        <f t="shared" si="102"/>
        <v>8</v>
      </c>
      <c r="AA157" s="90">
        <f t="shared" si="102"/>
        <v>8</v>
      </c>
      <c r="AB157" s="199">
        <f t="shared" si="102"/>
        <v>8</v>
      </c>
      <c r="AC157" s="199">
        <f t="shared" si="102"/>
        <v>8</v>
      </c>
      <c r="AD157" s="199">
        <f t="shared" si="102"/>
        <v>8</v>
      </c>
      <c r="AE157" s="199">
        <f t="shared" si="102"/>
        <v>8</v>
      </c>
      <c r="AF157" s="199">
        <f t="shared" si="102"/>
        <v>8</v>
      </c>
      <c r="AG157" s="199">
        <f t="shared" si="102"/>
        <v>8</v>
      </c>
      <c r="AH157" s="199">
        <f t="shared" si="102"/>
        <v>8</v>
      </c>
      <c r="AI157" s="199">
        <f t="shared" si="102"/>
        <v>8</v>
      </c>
      <c r="AJ157" s="199">
        <f t="shared" ref="AJ157:BB157" si="103">+AJ153*$C157</f>
        <v>8</v>
      </c>
      <c r="AK157" s="199">
        <f t="shared" si="103"/>
        <v>8</v>
      </c>
      <c r="AL157" s="199">
        <f t="shared" si="103"/>
        <v>8</v>
      </c>
      <c r="AM157" s="199">
        <f t="shared" si="103"/>
        <v>8</v>
      </c>
      <c r="AN157" s="199">
        <f t="shared" si="103"/>
        <v>8</v>
      </c>
      <c r="AO157" s="199">
        <f t="shared" si="103"/>
        <v>8</v>
      </c>
      <c r="AP157" s="199">
        <f t="shared" si="103"/>
        <v>8</v>
      </c>
      <c r="AQ157" s="199">
        <f t="shared" si="103"/>
        <v>8</v>
      </c>
      <c r="AR157" s="199">
        <f t="shared" si="103"/>
        <v>8</v>
      </c>
      <c r="AS157" s="199">
        <f t="shared" si="103"/>
        <v>8</v>
      </c>
      <c r="AT157" s="199">
        <f t="shared" si="103"/>
        <v>8</v>
      </c>
      <c r="AU157" s="199">
        <f t="shared" si="103"/>
        <v>8</v>
      </c>
      <c r="AV157" s="199">
        <f t="shared" si="103"/>
        <v>8</v>
      </c>
      <c r="AW157" s="199">
        <f t="shared" si="103"/>
        <v>8</v>
      </c>
      <c r="AX157" s="199">
        <f t="shared" si="103"/>
        <v>8</v>
      </c>
      <c r="AY157" s="199">
        <f t="shared" si="103"/>
        <v>8</v>
      </c>
      <c r="AZ157" s="199">
        <f t="shared" si="103"/>
        <v>8</v>
      </c>
      <c r="BA157" s="200">
        <f t="shared" si="103"/>
        <v>8</v>
      </c>
      <c r="BB157" s="201">
        <f t="shared" si="103"/>
        <v>8</v>
      </c>
      <c r="BC157" s="201"/>
      <c r="BF157" s="201"/>
      <c r="BG157" s="201"/>
      <c r="BH157" s="201"/>
      <c r="BI157" s="201"/>
      <c r="BJ157" s="201"/>
      <c r="BK157" s="201"/>
      <c r="BL157" s="201"/>
      <c r="BM157" s="201"/>
      <c r="BN157" s="201"/>
      <c r="BO157" s="201"/>
      <c r="BP157" s="201"/>
      <c r="BQ157" s="201"/>
      <c r="BR157" s="201"/>
      <c r="BS157" s="201"/>
      <c r="BT157" s="201"/>
      <c r="BU157" s="201"/>
      <c r="BV157" s="201"/>
      <c r="BW157" s="201"/>
      <c r="BX157" s="201"/>
      <c r="BY157" s="201"/>
      <c r="BZ157" s="201"/>
      <c r="CA157" s="201"/>
      <c r="CB157" s="201"/>
      <c r="CC157" s="201"/>
      <c r="CD157" s="201"/>
      <c r="CE157" s="201"/>
      <c r="CF157" s="201"/>
      <c r="CG157" s="201"/>
      <c r="CH157" s="201"/>
      <c r="CI157" s="201"/>
      <c r="CJ157" s="201"/>
      <c r="CK157" s="201"/>
    </row>
    <row r="158" spans="2:89" s="202" customFormat="1" ht="13.5" thickBot="1" x14ac:dyDescent="0.25">
      <c r="B158" s="202" t="s">
        <v>112</v>
      </c>
      <c r="C158" s="203" t="str">
        <f>+'NTP or Sold'!C14</f>
        <v>NTP</v>
      </c>
      <c r="D158" s="204">
        <f t="shared" ref="D158:AI158" si="104">+D155*$C157</f>
        <v>0</v>
      </c>
      <c r="E158" s="204">
        <f t="shared" si="104"/>
        <v>0</v>
      </c>
      <c r="F158" s="204">
        <f t="shared" si="104"/>
        <v>0</v>
      </c>
      <c r="G158" s="204">
        <f t="shared" si="104"/>
        <v>0</v>
      </c>
      <c r="H158" s="204">
        <f t="shared" si="104"/>
        <v>0</v>
      </c>
      <c r="I158" s="204">
        <f t="shared" si="104"/>
        <v>0</v>
      </c>
      <c r="J158" s="204">
        <f t="shared" si="104"/>
        <v>0</v>
      </c>
      <c r="K158" s="204">
        <f t="shared" si="104"/>
        <v>0</v>
      </c>
      <c r="L158" s="204">
        <f t="shared" si="104"/>
        <v>0</v>
      </c>
      <c r="M158" s="204">
        <f t="shared" si="104"/>
        <v>0</v>
      </c>
      <c r="N158" s="204">
        <f t="shared" si="104"/>
        <v>0</v>
      </c>
      <c r="O158" s="204">
        <f t="shared" si="104"/>
        <v>0</v>
      </c>
      <c r="P158" s="204">
        <f t="shared" si="104"/>
        <v>0</v>
      </c>
      <c r="Q158" s="204">
        <f t="shared" si="104"/>
        <v>0</v>
      </c>
      <c r="R158" s="204">
        <f t="shared" si="104"/>
        <v>0</v>
      </c>
      <c r="S158" s="204">
        <f t="shared" si="104"/>
        <v>0</v>
      </c>
      <c r="T158" s="204">
        <f t="shared" si="104"/>
        <v>0</v>
      </c>
      <c r="U158" s="204">
        <f t="shared" si="104"/>
        <v>0</v>
      </c>
      <c r="V158" s="204">
        <f t="shared" si="104"/>
        <v>0</v>
      </c>
      <c r="W158" s="204">
        <f t="shared" si="104"/>
        <v>8</v>
      </c>
      <c r="X158" s="204">
        <f t="shared" si="104"/>
        <v>8</v>
      </c>
      <c r="Y158" s="204">
        <f t="shared" si="104"/>
        <v>8</v>
      </c>
      <c r="Z158" s="204">
        <f t="shared" si="104"/>
        <v>8</v>
      </c>
      <c r="AA158" s="136">
        <f t="shared" si="104"/>
        <v>8</v>
      </c>
      <c r="AB158" s="204">
        <f t="shared" si="104"/>
        <v>8</v>
      </c>
      <c r="AC158" s="204">
        <f t="shared" si="104"/>
        <v>8</v>
      </c>
      <c r="AD158" s="204">
        <f t="shared" si="104"/>
        <v>8</v>
      </c>
      <c r="AE158" s="204">
        <f t="shared" si="104"/>
        <v>8</v>
      </c>
      <c r="AF158" s="204">
        <f t="shared" si="104"/>
        <v>8</v>
      </c>
      <c r="AG158" s="204">
        <f t="shared" si="104"/>
        <v>8</v>
      </c>
      <c r="AH158" s="204">
        <f t="shared" si="104"/>
        <v>8</v>
      </c>
      <c r="AI158" s="204">
        <f t="shared" si="104"/>
        <v>8</v>
      </c>
      <c r="AJ158" s="204">
        <f t="shared" ref="AJ158:BB158" si="105">+AJ155*$C157</f>
        <v>8</v>
      </c>
      <c r="AK158" s="204">
        <f t="shared" si="105"/>
        <v>8</v>
      </c>
      <c r="AL158" s="204">
        <f t="shared" si="105"/>
        <v>8</v>
      </c>
      <c r="AM158" s="204">
        <f t="shared" si="105"/>
        <v>8</v>
      </c>
      <c r="AN158" s="204">
        <f t="shared" si="105"/>
        <v>8</v>
      </c>
      <c r="AO158" s="204">
        <f t="shared" si="105"/>
        <v>8</v>
      </c>
      <c r="AP158" s="204">
        <f t="shared" si="105"/>
        <v>8</v>
      </c>
      <c r="AQ158" s="204">
        <f t="shared" si="105"/>
        <v>8</v>
      </c>
      <c r="AR158" s="204">
        <f t="shared" si="105"/>
        <v>8</v>
      </c>
      <c r="AS158" s="204">
        <f t="shared" si="105"/>
        <v>8</v>
      </c>
      <c r="AT158" s="204">
        <f t="shared" si="105"/>
        <v>8</v>
      </c>
      <c r="AU158" s="204">
        <f t="shared" si="105"/>
        <v>8</v>
      </c>
      <c r="AV158" s="204">
        <f t="shared" si="105"/>
        <v>8</v>
      </c>
      <c r="AW158" s="204">
        <f t="shared" si="105"/>
        <v>8</v>
      </c>
      <c r="AX158" s="204">
        <f t="shared" si="105"/>
        <v>8</v>
      </c>
      <c r="AY158" s="204">
        <f t="shared" si="105"/>
        <v>8</v>
      </c>
      <c r="AZ158" s="204">
        <f t="shared" si="105"/>
        <v>8</v>
      </c>
      <c r="BA158" s="205">
        <f t="shared" si="105"/>
        <v>8</v>
      </c>
      <c r="BB158" s="206">
        <f t="shared" si="105"/>
        <v>8</v>
      </c>
      <c r="BC158" s="206"/>
      <c r="BF158" s="206"/>
      <c r="BG158" s="206"/>
      <c r="BH158" s="206"/>
      <c r="BI158" s="206"/>
      <c r="BJ158" s="206"/>
      <c r="BK158" s="206"/>
      <c r="BL158" s="206"/>
      <c r="BM158" s="206"/>
      <c r="BN158" s="206"/>
      <c r="BO158" s="206"/>
      <c r="BP158" s="206"/>
      <c r="BQ158" s="206"/>
      <c r="BR158" s="206"/>
      <c r="BS158" s="206"/>
      <c r="BT158" s="206"/>
      <c r="BU158" s="206"/>
      <c r="BV158" s="206"/>
      <c r="BW158" s="206"/>
      <c r="BX158" s="206"/>
      <c r="BY158" s="206"/>
      <c r="BZ158" s="206"/>
      <c r="CA158" s="206"/>
      <c r="CB158" s="206"/>
      <c r="CC158" s="206"/>
      <c r="CD158" s="206"/>
      <c r="CE158" s="206"/>
      <c r="CF158" s="206"/>
      <c r="CG158" s="206"/>
      <c r="CH158" s="206"/>
      <c r="CI158" s="206"/>
      <c r="CJ158" s="206"/>
      <c r="CK158" s="206"/>
    </row>
    <row r="159" spans="2:89" s="192" customFormat="1" ht="15" customHeight="1" thickTop="1" x14ac:dyDescent="0.2">
      <c r="B159" s="197" t="str">
        <f>+'NTP or Sold'!H15</f>
        <v>Fr 6B 60 hz power barges</v>
      </c>
      <c r="C159" s="291" t="str">
        <f>+'NTP or Sold'!T15</f>
        <v>Nigeria Barge II (APACHI)</v>
      </c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81"/>
      <c r="AB159" s="207"/>
      <c r="AC159" s="207"/>
      <c r="AD159" s="207"/>
      <c r="AE159" s="207"/>
      <c r="AF159" s="207"/>
      <c r="AG159" s="207"/>
      <c r="AH159" s="207"/>
      <c r="AI159" s="207"/>
      <c r="AJ159" s="207"/>
      <c r="AK159" s="207"/>
      <c r="AL159" s="207"/>
      <c r="AM159" s="207"/>
      <c r="AN159" s="207"/>
      <c r="AO159" s="207"/>
      <c r="AP159" s="207"/>
      <c r="AQ159" s="207"/>
      <c r="AR159" s="207"/>
      <c r="AS159" s="207"/>
      <c r="AT159" s="207"/>
      <c r="AU159" s="207"/>
      <c r="AV159" s="207"/>
      <c r="AW159" s="207"/>
      <c r="AX159" s="207"/>
      <c r="AY159" s="207"/>
      <c r="AZ159" s="207"/>
      <c r="BA159" s="191"/>
    </row>
    <row r="160" spans="2:89" s="196" customFormat="1" x14ac:dyDescent="0.2">
      <c r="B160" s="193" t="s">
        <v>107</v>
      </c>
      <c r="C160" s="292"/>
      <c r="D160" s="194">
        <v>0</v>
      </c>
      <c r="E160" s="194">
        <v>0</v>
      </c>
      <c r="F160" s="194">
        <v>0</v>
      </c>
      <c r="G160" s="194">
        <v>0</v>
      </c>
      <c r="H160" s="194">
        <v>0</v>
      </c>
      <c r="I160" s="194">
        <v>0</v>
      </c>
      <c r="J160" s="194">
        <v>0</v>
      </c>
      <c r="K160" s="194">
        <v>0</v>
      </c>
      <c r="L160" s="194">
        <v>0</v>
      </c>
      <c r="M160" s="194">
        <v>0</v>
      </c>
      <c r="N160" s="194">
        <v>0</v>
      </c>
      <c r="O160" s="194">
        <v>0</v>
      </c>
      <c r="P160" s="194">
        <v>0</v>
      </c>
      <c r="Q160" s="194">
        <v>0</v>
      </c>
      <c r="R160" s="194">
        <v>0</v>
      </c>
      <c r="S160" s="194">
        <v>0</v>
      </c>
      <c r="T160" s="194">
        <v>0</v>
      </c>
      <c r="U160" s="194">
        <v>0</v>
      </c>
      <c r="V160" s="194">
        <v>0</v>
      </c>
      <c r="W160" s="194">
        <v>1</v>
      </c>
      <c r="X160" s="194">
        <v>0</v>
      </c>
      <c r="Y160" s="194">
        <v>0</v>
      </c>
      <c r="Z160" s="194">
        <v>0</v>
      </c>
      <c r="AA160" s="82">
        <v>0</v>
      </c>
      <c r="AB160" s="194">
        <v>0</v>
      </c>
      <c r="AC160" s="194">
        <v>0</v>
      </c>
      <c r="AD160" s="194">
        <v>0</v>
      </c>
      <c r="AE160" s="194">
        <v>0</v>
      </c>
      <c r="AF160" s="194">
        <v>0</v>
      </c>
      <c r="AG160" s="194">
        <v>0</v>
      </c>
      <c r="AH160" s="194">
        <v>0</v>
      </c>
      <c r="AI160" s="194">
        <v>0</v>
      </c>
      <c r="AJ160" s="194">
        <v>0</v>
      </c>
      <c r="AK160" s="194">
        <v>0</v>
      </c>
      <c r="AL160" s="194">
        <v>0</v>
      </c>
      <c r="AM160" s="194">
        <v>0</v>
      </c>
      <c r="AN160" s="194">
        <v>0</v>
      </c>
      <c r="AO160" s="194">
        <v>0</v>
      </c>
      <c r="AP160" s="194">
        <v>0</v>
      </c>
      <c r="AQ160" s="194">
        <v>0</v>
      </c>
      <c r="AR160" s="194">
        <v>0</v>
      </c>
      <c r="AS160" s="194">
        <v>0</v>
      </c>
      <c r="AT160" s="194">
        <v>0</v>
      </c>
      <c r="AU160" s="194">
        <v>0</v>
      </c>
      <c r="AV160" s="194">
        <v>0</v>
      </c>
      <c r="AW160" s="194">
        <v>0</v>
      </c>
      <c r="AX160" s="194">
        <v>0</v>
      </c>
      <c r="AY160" s="194">
        <v>0</v>
      </c>
      <c r="AZ160" s="194">
        <v>0</v>
      </c>
      <c r="BA160" s="195">
        <v>0</v>
      </c>
      <c r="BB160" s="193">
        <v>0</v>
      </c>
      <c r="BC160" s="196">
        <f>SUM(N160:BB160)</f>
        <v>1</v>
      </c>
    </row>
    <row r="161" spans="2:89" s="196" customFormat="1" x14ac:dyDescent="0.2">
      <c r="B161" s="193" t="s">
        <v>108</v>
      </c>
      <c r="C161" s="292"/>
      <c r="D161" s="194">
        <f>+D160</f>
        <v>0</v>
      </c>
      <c r="E161" s="194">
        <f t="shared" ref="E161:AJ161" si="106">+D161+E160</f>
        <v>0</v>
      </c>
      <c r="F161" s="194">
        <f t="shared" si="106"/>
        <v>0</v>
      </c>
      <c r="G161" s="194">
        <f t="shared" si="106"/>
        <v>0</v>
      </c>
      <c r="H161" s="194">
        <f t="shared" si="106"/>
        <v>0</v>
      </c>
      <c r="I161" s="194">
        <f t="shared" si="106"/>
        <v>0</v>
      </c>
      <c r="J161" s="194">
        <f t="shared" si="106"/>
        <v>0</v>
      </c>
      <c r="K161" s="194">
        <f t="shared" si="106"/>
        <v>0</v>
      </c>
      <c r="L161" s="194">
        <f t="shared" si="106"/>
        <v>0</v>
      </c>
      <c r="M161" s="194">
        <f t="shared" si="106"/>
        <v>0</v>
      </c>
      <c r="N161" s="194">
        <f t="shared" si="106"/>
        <v>0</v>
      </c>
      <c r="O161" s="194">
        <f t="shared" si="106"/>
        <v>0</v>
      </c>
      <c r="P161" s="194">
        <f t="shared" si="106"/>
        <v>0</v>
      </c>
      <c r="Q161" s="194">
        <f t="shared" si="106"/>
        <v>0</v>
      </c>
      <c r="R161" s="194">
        <f t="shared" si="106"/>
        <v>0</v>
      </c>
      <c r="S161" s="194">
        <f t="shared" si="106"/>
        <v>0</v>
      </c>
      <c r="T161" s="194">
        <f t="shared" si="106"/>
        <v>0</v>
      </c>
      <c r="U161" s="194">
        <f t="shared" si="106"/>
        <v>0</v>
      </c>
      <c r="V161" s="194">
        <f t="shared" si="106"/>
        <v>0</v>
      </c>
      <c r="W161" s="194">
        <f t="shared" si="106"/>
        <v>1</v>
      </c>
      <c r="X161" s="194">
        <f t="shared" si="106"/>
        <v>1</v>
      </c>
      <c r="Y161" s="194">
        <f t="shared" si="106"/>
        <v>1</v>
      </c>
      <c r="Z161" s="194">
        <f t="shared" si="106"/>
        <v>1</v>
      </c>
      <c r="AA161" s="82">
        <f t="shared" si="106"/>
        <v>1</v>
      </c>
      <c r="AB161" s="194">
        <f t="shared" si="106"/>
        <v>1</v>
      </c>
      <c r="AC161" s="194">
        <f t="shared" si="106"/>
        <v>1</v>
      </c>
      <c r="AD161" s="194">
        <f t="shared" si="106"/>
        <v>1</v>
      </c>
      <c r="AE161" s="194">
        <f t="shared" si="106"/>
        <v>1</v>
      </c>
      <c r="AF161" s="194">
        <f t="shared" si="106"/>
        <v>1</v>
      </c>
      <c r="AG161" s="194">
        <f t="shared" si="106"/>
        <v>1</v>
      </c>
      <c r="AH161" s="194">
        <f t="shared" si="106"/>
        <v>1</v>
      </c>
      <c r="AI161" s="194">
        <f t="shared" si="106"/>
        <v>1</v>
      </c>
      <c r="AJ161" s="194">
        <f t="shared" si="106"/>
        <v>1</v>
      </c>
      <c r="AK161" s="194">
        <f t="shared" ref="AK161:BB161" si="107">+AJ161+AK160</f>
        <v>1</v>
      </c>
      <c r="AL161" s="194">
        <f t="shared" si="107"/>
        <v>1</v>
      </c>
      <c r="AM161" s="194">
        <f t="shared" si="107"/>
        <v>1</v>
      </c>
      <c r="AN161" s="194">
        <f t="shared" si="107"/>
        <v>1</v>
      </c>
      <c r="AO161" s="194">
        <f t="shared" si="107"/>
        <v>1</v>
      </c>
      <c r="AP161" s="194">
        <f t="shared" si="107"/>
        <v>1</v>
      </c>
      <c r="AQ161" s="194">
        <f t="shared" si="107"/>
        <v>1</v>
      </c>
      <c r="AR161" s="194">
        <f t="shared" si="107"/>
        <v>1</v>
      </c>
      <c r="AS161" s="194">
        <f t="shared" si="107"/>
        <v>1</v>
      </c>
      <c r="AT161" s="194">
        <f t="shared" si="107"/>
        <v>1</v>
      </c>
      <c r="AU161" s="194">
        <f t="shared" si="107"/>
        <v>1</v>
      </c>
      <c r="AV161" s="194">
        <f t="shared" si="107"/>
        <v>1</v>
      </c>
      <c r="AW161" s="194">
        <f t="shared" si="107"/>
        <v>1</v>
      </c>
      <c r="AX161" s="194">
        <f t="shared" si="107"/>
        <v>1</v>
      </c>
      <c r="AY161" s="194">
        <f t="shared" si="107"/>
        <v>1</v>
      </c>
      <c r="AZ161" s="194">
        <f t="shared" si="107"/>
        <v>1</v>
      </c>
      <c r="BA161" s="195">
        <f t="shared" si="107"/>
        <v>1</v>
      </c>
      <c r="BB161" s="193">
        <f t="shared" si="107"/>
        <v>1</v>
      </c>
    </row>
    <row r="162" spans="2:89" s="196" customFormat="1" x14ac:dyDescent="0.2">
      <c r="B162" s="193" t="s">
        <v>109</v>
      </c>
      <c r="C162" s="292"/>
      <c r="D162" s="194">
        <v>0</v>
      </c>
      <c r="E162" s="194">
        <v>0</v>
      </c>
      <c r="F162" s="194">
        <v>0</v>
      </c>
      <c r="G162" s="194">
        <v>0</v>
      </c>
      <c r="H162" s="194">
        <v>0</v>
      </c>
      <c r="I162" s="194">
        <v>0</v>
      </c>
      <c r="J162" s="194">
        <v>0</v>
      </c>
      <c r="K162" s="194">
        <v>0</v>
      </c>
      <c r="L162" s="194">
        <v>0</v>
      </c>
      <c r="M162" s="194">
        <v>0</v>
      </c>
      <c r="N162" s="194">
        <v>0</v>
      </c>
      <c r="O162" s="194">
        <v>0</v>
      </c>
      <c r="P162" s="194">
        <v>0</v>
      </c>
      <c r="Q162" s="194">
        <v>0</v>
      </c>
      <c r="R162" s="194">
        <v>0</v>
      </c>
      <c r="S162" s="194">
        <v>0</v>
      </c>
      <c r="T162" s="194">
        <v>0</v>
      </c>
      <c r="U162" s="194">
        <v>0</v>
      </c>
      <c r="V162" s="194">
        <v>0</v>
      </c>
      <c r="W162" s="194">
        <v>1</v>
      </c>
      <c r="X162" s="194">
        <v>0</v>
      </c>
      <c r="Y162" s="194">
        <v>0</v>
      </c>
      <c r="Z162" s="194">
        <v>0</v>
      </c>
      <c r="AA162" s="82">
        <v>0</v>
      </c>
      <c r="AB162" s="194">
        <v>0</v>
      </c>
      <c r="AC162" s="194">
        <v>0</v>
      </c>
      <c r="AD162" s="194">
        <v>0</v>
      </c>
      <c r="AE162" s="194">
        <v>0</v>
      </c>
      <c r="AF162" s="194">
        <v>0</v>
      </c>
      <c r="AG162" s="194">
        <v>0</v>
      </c>
      <c r="AH162" s="194">
        <v>0</v>
      </c>
      <c r="AI162" s="194">
        <v>0</v>
      </c>
      <c r="AJ162" s="194">
        <v>0</v>
      </c>
      <c r="AK162" s="194">
        <v>0</v>
      </c>
      <c r="AL162" s="194">
        <v>0</v>
      </c>
      <c r="AM162" s="194">
        <v>0</v>
      </c>
      <c r="AN162" s="194">
        <v>0</v>
      </c>
      <c r="AO162" s="194">
        <v>0</v>
      </c>
      <c r="AP162" s="194">
        <v>0</v>
      </c>
      <c r="AQ162" s="194">
        <v>0</v>
      </c>
      <c r="AR162" s="194">
        <v>0</v>
      </c>
      <c r="AS162" s="194">
        <v>0</v>
      </c>
      <c r="AT162" s="194">
        <v>0</v>
      </c>
      <c r="AU162" s="194">
        <v>0</v>
      </c>
      <c r="AV162" s="194">
        <v>0</v>
      </c>
      <c r="AW162" s="194">
        <v>0</v>
      </c>
      <c r="AX162" s="194">
        <v>0</v>
      </c>
      <c r="AY162" s="194">
        <v>0</v>
      </c>
      <c r="AZ162" s="194">
        <v>0</v>
      </c>
      <c r="BA162" s="195">
        <v>0</v>
      </c>
      <c r="BB162" s="193">
        <v>0</v>
      </c>
      <c r="BC162" s="196">
        <f>SUM(N162:BB162)</f>
        <v>1</v>
      </c>
    </row>
    <row r="163" spans="2:89" s="196" customFormat="1" x14ac:dyDescent="0.2">
      <c r="B163" s="193" t="s">
        <v>110</v>
      </c>
      <c r="C163" s="292"/>
      <c r="D163" s="194">
        <f>+D162</f>
        <v>0</v>
      </c>
      <c r="E163" s="194">
        <f t="shared" ref="E163:AJ163" si="108">+D163+E162</f>
        <v>0</v>
      </c>
      <c r="F163" s="194">
        <f t="shared" si="108"/>
        <v>0</v>
      </c>
      <c r="G163" s="194">
        <f t="shared" si="108"/>
        <v>0</v>
      </c>
      <c r="H163" s="194">
        <f t="shared" si="108"/>
        <v>0</v>
      </c>
      <c r="I163" s="194">
        <f t="shared" si="108"/>
        <v>0</v>
      </c>
      <c r="J163" s="194">
        <f t="shared" si="108"/>
        <v>0</v>
      </c>
      <c r="K163" s="194">
        <f t="shared" si="108"/>
        <v>0</v>
      </c>
      <c r="L163" s="194">
        <f t="shared" si="108"/>
        <v>0</v>
      </c>
      <c r="M163" s="194">
        <f t="shared" si="108"/>
        <v>0</v>
      </c>
      <c r="N163" s="194">
        <f t="shared" si="108"/>
        <v>0</v>
      </c>
      <c r="O163" s="194">
        <f t="shared" si="108"/>
        <v>0</v>
      </c>
      <c r="P163" s="194">
        <f t="shared" si="108"/>
        <v>0</v>
      </c>
      <c r="Q163" s="194">
        <f t="shared" si="108"/>
        <v>0</v>
      </c>
      <c r="R163" s="194">
        <f t="shared" si="108"/>
        <v>0</v>
      </c>
      <c r="S163" s="194">
        <f t="shared" si="108"/>
        <v>0</v>
      </c>
      <c r="T163" s="194">
        <f t="shared" si="108"/>
        <v>0</v>
      </c>
      <c r="U163" s="194">
        <f t="shared" si="108"/>
        <v>0</v>
      </c>
      <c r="V163" s="194">
        <f t="shared" si="108"/>
        <v>0</v>
      </c>
      <c r="W163" s="194">
        <f t="shared" si="108"/>
        <v>1</v>
      </c>
      <c r="X163" s="194">
        <f t="shared" si="108"/>
        <v>1</v>
      </c>
      <c r="Y163" s="194">
        <f t="shared" si="108"/>
        <v>1</v>
      </c>
      <c r="Z163" s="194">
        <f t="shared" si="108"/>
        <v>1</v>
      </c>
      <c r="AA163" s="82">
        <f t="shared" si="108"/>
        <v>1</v>
      </c>
      <c r="AB163" s="194">
        <f t="shared" si="108"/>
        <v>1</v>
      </c>
      <c r="AC163" s="194">
        <f t="shared" si="108"/>
        <v>1</v>
      </c>
      <c r="AD163" s="194">
        <f t="shared" si="108"/>
        <v>1</v>
      </c>
      <c r="AE163" s="194">
        <f t="shared" si="108"/>
        <v>1</v>
      </c>
      <c r="AF163" s="194">
        <f t="shared" si="108"/>
        <v>1</v>
      </c>
      <c r="AG163" s="194">
        <f t="shared" si="108"/>
        <v>1</v>
      </c>
      <c r="AH163" s="194">
        <f t="shared" si="108"/>
        <v>1</v>
      </c>
      <c r="AI163" s="194">
        <f t="shared" si="108"/>
        <v>1</v>
      </c>
      <c r="AJ163" s="194">
        <f t="shared" si="108"/>
        <v>1</v>
      </c>
      <c r="AK163" s="194">
        <f t="shared" ref="AK163:BB163" si="109">+AJ163+AK162</f>
        <v>1</v>
      </c>
      <c r="AL163" s="194">
        <f t="shared" si="109"/>
        <v>1</v>
      </c>
      <c r="AM163" s="194">
        <f t="shared" si="109"/>
        <v>1</v>
      </c>
      <c r="AN163" s="194">
        <f t="shared" si="109"/>
        <v>1</v>
      </c>
      <c r="AO163" s="194">
        <f t="shared" si="109"/>
        <v>1</v>
      </c>
      <c r="AP163" s="194">
        <f t="shared" si="109"/>
        <v>1</v>
      </c>
      <c r="AQ163" s="194">
        <f t="shared" si="109"/>
        <v>1</v>
      </c>
      <c r="AR163" s="194">
        <f t="shared" si="109"/>
        <v>1</v>
      </c>
      <c r="AS163" s="194">
        <f t="shared" si="109"/>
        <v>1</v>
      </c>
      <c r="AT163" s="194">
        <f t="shared" si="109"/>
        <v>1</v>
      </c>
      <c r="AU163" s="194">
        <f t="shared" si="109"/>
        <v>1</v>
      </c>
      <c r="AV163" s="194">
        <f t="shared" si="109"/>
        <v>1</v>
      </c>
      <c r="AW163" s="194">
        <f t="shared" si="109"/>
        <v>1</v>
      </c>
      <c r="AX163" s="194">
        <f t="shared" si="109"/>
        <v>1</v>
      </c>
      <c r="AY163" s="194">
        <f t="shared" si="109"/>
        <v>1</v>
      </c>
      <c r="AZ163" s="194">
        <f t="shared" si="109"/>
        <v>1</v>
      </c>
      <c r="BA163" s="195">
        <f t="shared" si="109"/>
        <v>1</v>
      </c>
      <c r="BB163" s="193">
        <f t="shared" si="109"/>
        <v>1</v>
      </c>
    </row>
    <row r="164" spans="2:89" s="211" customFormat="1" x14ac:dyDescent="0.2">
      <c r="B164" s="208"/>
      <c r="C164" s="292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83"/>
      <c r="AB164" s="209"/>
      <c r="AC164" s="209"/>
      <c r="AD164" s="209"/>
      <c r="AE164" s="209"/>
      <c r="AF164" s="209"/>
      <c r="AG164" s="209"/>
      <c r="AH164" s="209"/>
      <c r="AI164" s="209"/>
      <c r="AJ164" s="209"/>
      <c r="AK164" s="209"/>
      <c r="AL164" s="209"/>
      <c r="AM164" s="209"/>
      <c r="AN164" s="209"/>
      <c r="AO164" s="209"/>
      <c r="AP164" s="209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10"/>
      <c r="BB164" s="208"/>
    </row>
    <row r="165" spans="2:89" s="197" customFormat="1" x14ac:dyDescent="0.2">
      <c r="B165" s="197" t="s">
        <v>111</v>
      </c>
      <c r="C165" s="198">
        <v>8</v>
      </c>
      <c r="D165" s="199">
        <f t="shared" ref="D165:AI165" si="110">+D161*$C165</f>
        <v>0</v>
      </c>
      <c r="E165" s="199">
        <f t="shared" si="110"/>
        <v>0</v>
      </c>
      <c r="F165" s="199">
        <f t="shared" si="110"/>
        <v>0</v>
      </c>
      <c r="G165" s="199">
        <f t="shared" si="110"/>
        <v>0</v>
      </c>
      <c r="H165" s="199">
        <f t="shared" si="110"/>
        <v>0</v>
      </c>
      <c r="I165" s="199">
        <f t="shared" si="110"/>
        <v>0</v>
      </c>
      <c r="J165" s="199">
        <f t="shared" si="110"/>
        <v>0</v>
      </c>
      <c r="K165" s="199">
        <f t="shared" si="110"/>
        <v>0</v>
      </c>
      <c r="L165" s="199">
        <f t="shared" si="110"/>
        <v>0</v>
      </c>
      <c r="M165" s="199">
        <f t="shared" si="110"/>
        <v>0</v>
      </c>
      <c r="N165" s="199">
        <f t="shared" si="110"/>
        <v>0</v>
      </c>
      <c r="O165" s="199">
        <f t="shared" si="110"/>
        <v>0</v>
      </c>
      <c r="P165" s="199">
        <f t="shared" si="110"/>
        <v>0</v>
      </c>
      <c r="Q165" s="199">
        <f t="shared" si="110"/>
        <v>0</v>
      </c>
      <c r="R165" s="199">
        <f t="shared" si="110"/>
        <v>0</v>
      </c>
      <c r="S165" s="199">
        <f t="shared" si="110"/>
        <v>0</v>
      </c>
      <c r="T165" s="199">
        <f t="shared" si="110"/>
        <v>0</v>
      </c>
      <c r="U165" s="199">
        <f t="shared" si="110"/>
        <v>0</v>
      </c>
      <c r="V165" s="199">
        <f t="shared" si="110"/>
        <v>0</v>
      </c>
      <c r="W165" s="199">
        <f t="shared" si="110"/>
        <v>8</v>
      </c>
      <c r="X165" s="199">
        <f t="shared" si="110"/>
        <v>8</v>
      </c>
      <c r="Y165" s="199">
        <f t="shared" si="110"/>
        <v>8</v>
      </c>
      <c r="Z165" s="199">
        <f t="shared" si="110"/>
        <v>8</v>
      </c>
      <c r="AA165" s="90">
        <f t="shared" si="110"/>
        <v>8</v>
      </c>
      <c r="AB165" s="199">
        <f t="shared" si="110"/>
        <v>8</v>
      </c>
      <c r="AC165" s="199">
        <f t="shared" si="110"/>
        <v>8</v>
      </c>
      <c r="AD165" s="199">
        <f t="shared" si="110"/>
        <v>8</v>
      </c>
      <c r="AE165" s="199">
        <f t="shared" si="110"/>
        <v>8</v>
      </c>
      <c r="AF165" s="199">
        <f t="shared" si="110"/>
        <v>8</v>
      </c>
      <c r="AG165" s="199">
        <f t="shared" si="110"/>
        <v>8</v>
      </c>
      <c r="AH165" s="199">
        <f t="shared" si="110"/>
        <v>8</v>
      </c>
      <c r="AI165" s="199">
        <f t="shared" si="110"/>
        <v>8</v>
      </c>
      <c r="AJ165" s="199">
        <f t="shared" ref="AJ165:BB165" si="111">+AJ161*$C165</f>
        <v>8</v>
      </c>
      <c r="AK165" s="199">
        <f t="shared" si="111"/>
        <v>8</v>
      </c>
      <c r="AL165" s="199">
        <f t="shared" si="111"/>
        <v>8</v>
      </c>
      <c r="AM165" s="199">
        <f t="shared" si="111"/>
        <v>8</v>
      </c>
      <c r="AN165" s="199">
        <f t="shared" si="111"/>
        <v>8</v>
      </c>
      <c r="AO165" s="199">
        <f t="shared" si="111"/>
        <v>8</v>
      </c>
      <c r="AP165" s="199">
        <f t="shared" si="111"/>
        <v>8</v>
      </c>
      <c r="AQ165" s="199">
        <f t="shared" si="111"/>
        <v>8</v>
      </c>
      <c r="AR165" s="199">
        <f t="shared" si="111"/>
        <v>8</v>
      </c>
      <c r="AS165" s="199">
        <f t="shared" si="111"/>
        <v>8</v>
      </c>
      <c r="AT165" s="199">
        <f t="shared" si="111"/>
        <v>8</v>
      </c>
      <c r="AU165" s="199">
        <f t="shared" si="111"/>
        <v>8</v>
      </c>
      <c r="AV165" s="199">
        <f t="shared" si="111"/>
        <v>8</v>
      </c>
      <c r="AW165" s="199">
        <f t="shared" si="111"/>
        <v>8</v>
      </c>
      <c r="AX165" s="199">
        <f t="shared" si="111"/>
        <v>8</v>
      </c>
      <c r="AY165" s="199">
        <f t="shared" si="111"/>
        <v>8</v>
      </c>
      <c r="AZ165" s="199">
        <f t="shared" si="111"/>
        <v>8</v>
      </c>
      <c r="BA165" s="200">
        <f t="shared" si="111"/>
        <v>8</v>
      </c>
      <c r="BB165" s="201">
        <f t="shared" si="111"/>
        <v>8</v>
      </c>
      <c r="BC165" s="201"/>
      <c r="BF165" s="201"/>
      <c r="BG165" s="201"/>
      <c r="BH165" s="201"/>
      <c r="BI165" s="201"/>
      <c r="BJ165" s="201"/>
      <c r="BK165" s="201"/>
      <c r="BL165" s="201"/>
      <c r="BM165" s="201"/>
      <c r="BN165" s="201"/>
      <c r="BO165" s="201"/>
      <c r="BP165" s="201"/>
      <c r="BQ165" s="201"/>
      <c r="BR165" s="201"/>
      <c r="BS165" s="201"/>
      <c r="BT165" s="201"/>
      <c r="BU165" s="201"/>
      <c r="BV165" s="201"/>
      <c r="BW165" s="201"/>
      <c r="BX165" s="201"/>
      <c r="BY165" s="201"/>
      <c r="BZ165" s="201"/>
      <c r="CA165" s="201"/>
      <c r="CB165" s="201"/>
      <c r="CC165" s="201"/>
      <c r="CD165" s="201"/>
      <c r="CE165" s="201"/>
      <c r="CF165" s="201"/>
      <c r="CG165" s="201"/>
      <c r="CH165" s="201"/>
      <c r="CI165" s="201"/>
      <c r="CJ165" s="201"/>
      <c r="CK165" s="201"/>
    </row>
    <row r="166" spans="2:89" s="202" customFormat="1" ht="13.5" thickBot="1" x14ac:dyDescent="0.25">
      <c r="B166" s="202" t="s">
        <v>112</v>
      </c>
      <c r="C166" s="203" t="str">
        <f>+'NTP or Sold'!C15</f>
        <v>NTP</v>
      </c>
      <c r="D166" s="204">
        <f t="shared" ref="D166:AI166" si="112">+D163*$C165</f>
        <v>0</v>
      </c>
      <c r="E166" s="204">
        <f t="shared" si="112"/>
        <v>0</v>
      </c>
      <c r="F166" s="204">
        <f t="shared" si="112"/>
        <v>0</v>
      </c>
      <c r="G166" s="204">
        <f t="shared" si="112"/>
        <v>0</v>
      </c>
      <c r="H166" s="204">
        <f t="shared" si="112"/>
        <v>0</v>
      </c>
      <c r="I166" s="204">
        <f t="shared" si="112"/>
        <v>0</v>
      </c>
      <c r="J166" s="204">
        <f t="shared" si="112"/>
        <v>0</v>
      </c>
      <c r="K166" s="204">
        <f t="shared" si="112"/>
        <v>0</v>
      </c>
      <c r="L166" s="204">
        <f t="shared" si="112"/>
        <v>0</v>
      </c>
      <c r="M166" s="204">
        <f t="shared" si="112"/>
        <v>0</v>
      </c>
      <c r="N166" s="204">
        <f t="shared" si="112"/>
        <v>0</v>
      </c>
      <c r="O166" s="204">
        <f t="shared" si="112"/>
        <v>0</v>
      </c>
      <c r="P166" s="204">
        <f t="shared" si="112"/>
        <v>0</v>
      </c>
      <c r="Q166" s="204">
        <f t="shared" si="112"/>
        <v>0</v>
      </c>
      <c r="R166" s="204">
        <f t="shared" si="112"/>
        <v>0</v>
      </c>
      <c r="S166" s="204">
        <f t="shared" si="112"/>
        <v>0</v>
      </c>
      <c r="T166" s="204">
        <f t="shared" si="112"/>
        <v>0</v>
      </c>
      <c r="U166" s="204">
        <f t="shared" si="112"/>
        <v>0</v>
      </c>
      <c r="V166" s="204">
        <f t="shared" si="112"/>
        <v>0</v>
      </c>
      <c r="W166" s="204">
        <f t="shared" si="112"/>
        <v>8</v>
      </c>
      <c r="X166" s="204">
        <f t="shared" si="112"/>
        <v>8</v>
      </c>
      <c r="Y166" s="204">
        <f t="shared" si="112"/>
        <v>8</v>
      </c>
      <c r="Z166" s="204">
        <f t="shared" si="112"/>
        <v>8</v>
      </c>
      <c r="AA166" s="136">
        <f t="shared" si="112"/>
        <v>8</v>
      </c>
      <c r="AB166" s="204">
        <f t="shared" si="112"/>
        <v>8</v>
      </c>
      <c r="AC166" s="204">
        <f t="shared" si="112"/>
        <v>8</v>
      </c>
      <c r="AD166" s="204">
        <f t="shared" si="112"/>
        <v>8</v>
      </c>
      <c r="AE166" s="204">
        <f t="shared" si="112"/>
        <v>8</v>
      </c>
      <c r="AF166" s="204">
        <f t="shared" si="112"/>
        <v>8</v>
      </c>
      <c r="AG166" s="204">
        <f t="shared" si="112"/>
        <v>8</v>
      </c>
      <c r="AH166" s="204">
        <f t="shared" si="112"/>
        <v>8</v>
      </c>
      <c r="AI166" s="204">
        <f t="shared" si="112"/>
        <v>8</v>
      </c>
      <c r="AJ166" s="204">
        <f t="shared" ref="AJ166:BB166" si="113">+AJ163*$C165</f>
        <v>8</v>
      </c>
      <c r="AK166" s="204">
        <f t="shared" si="113"/>
        <v>8</v>
      </c>
      <c r="AL166" s="204">
        <f t="shared" si="113"/>
        <v>8</v>
      </c>
      <c r="AM166" s="204">
        <f t="shared" si="113"/>
        <v>8</v>
      </c>
      <c r="AN166" s="204">
        <f t="shared" si="113"/>
        <v>8</v>
      </c>
      <c r="AO166" s="204">
        <f t="shared" si="113"/>
        <v>8</v>
      </c>
      <c r="AP166" s="204">
        <f t="shared" si="113"/>
        <v>8</v>
      </c>
      <c r="AQ166" s="204">
        <f t="shared" si="113"/>
        <v>8</v>
      </c>
      <c r="AR166" s="204">
        <f t="shared" si="113"/>
        <v>8</v>
      </c>
      <c r="AS166" s="204">
        <f t="shared" si="113"/>
        <v>8</v>
      </c>
      <c r="AT166" s="204">
        <f t="shared" si="113"/>
        <v>8</v>
      </c>
      <c r="AU166" s="204">
        <f t="shared" si="113"/>
        <v>8</v>
      </c>
      <c r="AV166" s="204">
        <f t="shared" si="113"/>
        <v>8</v>
      </c>
      <c r="AW166" s="204">
        <f t="shared" si="113"/>
        <v>8</v>
      </c>
      <c r="AX166" s="204">
        <f t="shared" si="113"/>
        <v>8</v>
      </c>
      <c r="AY166" s="204">
        <f t="shared" si="113"/>
        <v>8</v>
      </c>
      <c r="AZ166" s="204">
        <f t="shared" si="113"/>
        <v>8</v>
      </c>
      <c r="BA166" s="205">
        <f t="shared" si="113"/>
        <v>8</v>
      </c>
      <c r="BB166" s="206">
        <f t="shared" si="113"/>
        <v>8</v>
      </c>
      <c r="BC166" s="206"/>
      <c r="BF166" s="206"/>
      <c r="BG166" s="206"/>
      <c r="BH166" s="206"/>
      <c r="BI166" s="206"/>
      <c r="BJ166" s="206"/>
      <c r="BK166" s="206"/>
      <c r="BL166" s="206"/>
      <c r="BM166" s="206"/>
      <c r="BN166" s="206"/>
      <c r="BO166" s="206"/>
      <c r="BP166" s="206"/>
      <c r="BQ166" s="206"/>
      <c r="BR166" s="206"/>
      <c r="BS166" s="206"/>
      <c r="BT166" s="206"/>
      <c r="BU166" s="206"/>
      <c r="BV166" s="206"/>
      <c r="BW166" s="206"/>
      <c r="BX166" s="206"/>
      <c r="BY166" s="206"/>
      <c r="BZ166" s="206"/>
      <c r="CA166" s="206"/>
      <c r="CB166" s="206"/>
      <c r="CC166" s="206"/>
      <c r="CD166" s="206"/>
      <c r="CE166" s="206"/>
      <c r="CF166" s="206"/>
      <c r="CG166" s="206"/>
      <c r="CH166" s="206"/>
      <c r="CI166" s="206"/>
      <c r="CJ166" s="206"/>
      <c r="CK166" s="206"/>
    </row>
    <row r="167" spans="2:89" s="192" customFormat="1" ht="15" customHeight="1" thickTop="1" x14ac:dyDescent="0.2">
      <c r="B167" s="197" t="str">
        <f>+'NTP or Sold'!H16</f>
        <v>Fr 6B 50hz power barges</v>
      </c>
      <c r="C167" s="291" t="str">
        <f>+'NTP or Sold'!T16</f>
        <v>Nigeria Barge II (APACHI)</v>
      </c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81"/>
      <c r="AB167" s="207"/>
      <c r="AC167" s="207"/>
      <c r="AD167" s="207"/>
      <c r="AE167" s="207"/>
      <c r="AF167" s="207"/>
      <c r="AG167" s="207"/>
      <c r="AH167" s="207"/>
      <c r="AI167" s="207"/>
      <c r="AJ167" s="207"/>
      <c r="AK167" s="207"/>
      <c r="AL167" s="207"/>
      <c r="AM167" s="207"/>
      <c r="AN167" s="207"/>
      <c r="AO167" s="207"/>
      <c r="AP167" s="207"/>
      <c r="AQ167" s="207"/>
      <c r="AR167" s="207"/>
      <c r="AS167" s="207"/>
      <c r="AT167" s="207"/>
      <c r="AU167" s="207"/>
      <c r="AV167" s="207"/>
      <c r="AW167" s="207"/>
      <c r="AX167" s="207"/>
      <c r="AY167" s="207"/>
      <c r="AZ167" s="207"/>
      <c r="BA167" s="191"/>
    </row>
    <row r="168" spans="2:89" s="196" customFormat="1" x14ac:dyDescent="0.2">
      <c r="B168" s="193" t="s">
        <v>107</v>
      </c>
      <c r="C168" s="296"/>
      <c r="D168" s="194">
        <v>0</v>
      </c>
      <c r="E168" s="194">
        <v>0</v>
      </c>
      <c r="F168" s="194">
        <v>0</v>
      </c>
      <c r="G168" s="194">
        <v>0</v>
      </c>
      <c r="H168" s="194">
        <v>0</v>
      </c>
      <c r="I168" s="194">
        <v>0</v>
      </c>
      <c r="J168" s="194">
        <v>0</v>
      </c>
      <c r="K168" s="194">
        <v>0</v>
      </c>
      <c r="L168" s="194">
        <v>0</v>
      </c>
      <c r="M168" s="194">
        <v>0</v>
      </c>
      <c r="N168" s="194">
        <v>0</v>
      </c>
      <c r="O168" s="194">
        <v>0</v>
      </c>
      <c r="P168" s="194">
        <v>0</v>
      </c>
      <c r="Q168" s="194">
        <v>0</v>
      </c>
      <c r="R168" s="194">
        <v>0</v>
      </c>
      <c r="S168" s="194">
        <v>0</v>
      </c>
      <c r="T168" s="194">
        <v>0</v>
      </c>
      <c r="U168" s="194">
        <v>0</v>
      </c>
      <c r="V168" s="194">
        <v>0</v>
      </c>
      <c r="W168" s="194">
        <v>1</v>
      </c>
      <c r="X168" s="194">
        <v>0</v>
      </c>
      <c r="Y168" s="194">
        <v>0</v>
      </c>
      <c r="Z168" s="194">
        <v>0</v>
      </c>
      <c r="AA168" s="82">
        <v>0</v>
      </c>
      <c r="AB168" s="194">
        <v>0</v>
      </c>
      <c r="AC168" s="194">
        <v>0</v>
      </c>
      <c r="AD168" s="194">
        <v>0</v>
      </c>
      <c r="AE168" s="194">
        <v>0</v>
      </c>
      <c r="AF168" s="194">
        <v>0</v>
      </c>
      <c r="AG168" s="194">
        <v>0</v>
      </c>
      <c r="AH168" s="194">
        <v>0</v>
      </c>
      <c r="AI168" s="194">
        <v>0</v>
      </c>
      <c r="AJ168" s="194">
        <v>0</v>
      </c>
      <c r="AK168" s="194">
        <v>0</v>
      </c>
      <c r="AL168" s="194">
        <v>0</v>
      </c>
      <c r="AM168" s="194">
        <v>0</v>
      </c>
      <c r="AN168" s="194">
        <v>0</v>
      </c>
      <c r="AO168" s="194">
        <v>0</v>
      </c>
      <c r="AP168" s="194">
        <v>0</v>
      </c>
      <c r="AQ168" s="194">
        <v>0</v>
      </c>
      <c r="AR168" s="194">
        <v>0</v>
      </c>
      <c r="AS168" s="194">
        <v>0</v>
      </c>
      <c r="AT168" s="194">
        <v>0</v>
      </c>
      <c r="AU168" s="194">
        <v>0</v>
      </c>
      <c r="AV168" s="194">
        <v>0</v>
      </c>
      <c r="AW168" s="194">
        <v>0</v>
      </c>
      <c r="AX168" s="194">
        <v>0</v>
      </c>
      <c r="AY168" s="194">
        <v>0</v>
      </c>
      <c r="AZ168" s="194">
        <v>0</v>
      </c>
      <c r="BA168" s="195">
        <v>0</v>
      </c>
      <c r="BB168" s="193">
        <v>0</v>
      </c>
      <c r="BC168" s="196">
        <f>SUM(N168:BB168)</f>
        <v>1</v>
      </c>
    </row>
    <row r="169" spans="2:89" s="196" customFormat="1" x14ac:dyDescent="0.2">
      <c r="B169" s="193" t="s">
        <v>108</v>
      </c>
      <c r="C169" s="296"/>
      <c r="D169" s="194">
        <f>+D168</f>
        <v>0</v>
      </c>
      <c r="E169" s="194">
        <f t="shared" ref="E169:AJ169" si="114">+D169+E168</f>
        <v>0</v>
      </c>
      <c r="F169" s="194">
        <f t="shared" si="114"/>
        <v>0</v>
      </c>
      <c r="G169" s="194">
        <f t="shared" si="114"/>
        <v>0</v>
      </c>
      <c r="H169" s="194">
        <f t="shared" si="114"/>
        <v>0</v>
      </c>
      <c r="I169" s="194">
        <f t="shared" si="114"/>
        <v>0</v>
      </c>
      <c r="J169" s="194">
        <f t="shared" si="114"/>
        <v>0</v>
      </c>
      <c r="K169" s="194">
        <f t="shared" si="114"/>
        <v>0</v>
      </c>
      <c r="L169" s="194">
        <f t="shared" si="114"/>
        <v>0</v>
      </c>
      <c r="M169" s="194">
        <f t="shared" si="114"/>
        <v>0</v>
      </c>
      <c r="N169" s="194">
        <f t="shared" si="114"/>
        <v>0</v>
      </c>
      <c r="O169" s="194">
        <f t="shared" si="114"/>
        <v>0</v>
      </c>
      <c r="P169" s="194">
        <f t="shared" si="114"/>
        <v>0</v>
      </c>
      <c r="Q169" s="194">
        <f t="shared" si="114"/>
        <v>0</v>
      </c>
      <c r="R169" s="194">
        <f t="shared" si="114"/>
        <v>0</v>
      </c>
      <c r="S169" s="194">
        <f t="shared" si="114"/>
        <v>0</v>
      </c>
      <c r="T169" s="194">
        <f t="shared" si="114"/>
        <v>0</v>
      </c>
      <c r="U169" s="194">
        <f t="shared" si="114"/>
        <v>0</v>
      </c>
      <c r="V169" s="194">
        <f t="shared" si="114"/>
        <v>0</v>
      </c>
      <c r="W169" s="194">
        <f t="shared" si="114"/>
        <v>1</v>
      </c>
      <c r="X169" s="194">
        <f t="shared" si="114"/>
        <v>1</v>
      </c>
      <c r="Y169" s="194">
        <f t="shared" si="114"/>
        <v>1</v>
      </c>
      <c r="Z169" s="194">
        <f t="shared" si="114"/>
        <v>1</v>
      </c>
      <c r="AA169" s="82">
        <f t="shared" si="114"/>
        <v>1</v>
      </c>
      <c r="AB169" s="194">
        <f t="shared" si="114"/>
        <v>1</v>
      </c>
      <c r="AC169" s="194">
        <f t="shared" si="114"/>
        <v>1</v>
      </c>
      <c r="AD169" s="194">
        <f t="shared" si="114"/>
        <v>1</v>
      </c>
      <c r="AE169" s="194">
        <f t="shared" si="114"/>
        <v>1</v>
      </c>
      <c r="AF169" s="194">
        <f t="shared" si="114"/>
        <v>1</v>
      </c>
      <c r="AG169" s="194">
        <f t="shared" si="114"/>
        <v>1</v>
      </c>
      <c r="AH169" s="194">
        <f t="shared" si="114"/>
        <v>1</v>
      </c>
      <c r="AI169" s="194">
        <f t="shared" si="114"/>
        <v>1</v>
      </c>
      <c r="AJ169" s="194">
        <f t="shared" si="114"/>
        <v>1</v>
      </c>
      <c r="AK169" s="194">
        <f t="shared" ref="AK169:BB169" si="115">+AJ169+AK168</f>
        <v>1</v>
      </c>
      <c r="AL169" s="194">
        <f t="shared" si="115"/>
        <v>1</v>
      </c>
      <c r="AM169" s="194">
        <f t="shared" si="115"/>
        <v>1</v>
      </c>
      <c r="AN169" s="194">
        <f t="shared" si="115"/>
        <v>1</v>
      </c>
      <c r="AO169" s="194">
        <f t="shared" si="115"/>
        <v>1</v>
      </c>
      <c r="AP169" s="194">
        <f t="shared" si="115"/>
        <v>1</v>
      </c>
      <c r="AQ169" s="194">
        <f t="shared" si="115"/>
        <v>1</v>
      </c>
      <c r="AR169" s="194">
        <f t="shared" si="115"/>
        <v>1</v>
      </c>
      <c r="AS169" s="194">
        <f t="shared" si="115"/>
        <v>1</v>
      </c>
      <c r="AT169" s="194">
        <f t="shared" si="115"/>
        <v>1</v>
      </c>
      <c r="AU169" s="194">
        <f t="shared" si="115"/>
        <v>1</v>
      </c>
      <c r="AV169" s="194">
        <f t="shared" si="115"/>
        <v>1</v>
      </c>
      <c r="AW169" s="194">
        <f t="shared" si="115"/>
        <v>1</v>
      </c>
      <c r="AX169" s="194">
        <f t="shared" si="115"/>
        <v>1</v>
      </c>
      <c r="AY169" s="194">
        <f t="shared" si="115"/>
        <v>1</v>
      </c>
      <c r="AZ169" s="194">
        <f t="shared" si="115"/>
        <v>1</v>
      </c>
      <c r="BA169" s="195">
        <f t="shared" si="115"/>
        <v>1</v>
      </c>
      <c r="BB169" s="193">
        <f t="shared" si="115"/>
        <v>1</v>
      </c>
    </row>
    <row r="170" spans="2:89" s="196" customFormat="1" x14ac:dyDescent="0.2">
      <c r="B170" s="193" t="s">
        <v>109</v>
      </c>
      <c r="C170" s="296"/>
      <c r="D170" s="194">
        <v>0</v>
      </c>
      <c r="E170" s="194">
        <v>0</v>
      </c>
      <c r="F170" s="194">
        <v>0</v>
      </c>
      <c r="G170" s="194">
        <v>0</v>
      </c>
      <c r="H170" s="194">
        <v>0</v>
      </c>
      <c r="I170" s="194">
        <v>0</v>
      </c>
      <c r="J170" s="194">
        <v>0</v>
      </c>
      <c r="K170" s="194">
        <v>0</v>
      </c>
      <c r="L170" s="194">
        <v>0</v>
      </c>
      <c r="M170" s="194">
        <v>0</v>
      </c>
      <c r="N170" s="194">
        <v>0</v>
      </c>
      <c r="O170" s="194">
        <v>0</v>
      </c>
      <c r="P170" s="194">
        <v>0</v>
      </c>
      <c r="Q170" s="194">
        <v>0</v>
      </c>
      <c r="R170" s="194">
        <v>0</v>
      </c>
      <c r="S170" s="194">
        <v>0</v>
      </c>
      <c r="T170" s="194">
        <v>0</v>
      </c>
      <c r="U170" s="194">
        <v>0</v>
      </c>
      <c r="V170" s="194">
        <v>0</v>
      </c>
      <c r="W170" s="194">
        <v>1</v>
      </c>
      <c r="X170" s="194">
        <v>0</v>
      </c>
      <c r="Y170" s="194">
        <v>0</v>
      </c>
      <c r="Z170" s="194">
        <v>0</v>
      </c>
      <c r="AA170" s="82">
        <v>0</v>
      </c>
      <c r="AB170" s="194">
        <v>0</v>
      </c>
      <c r="AC170" s="194">
        <v>0</v>
      </c>
      <c r="AD170" s="194">
        <v>0</v>
      </c>
      <c r="AE170" s="194">
        <v>0</v>
      </c>
      <c r="AF170" s="194">
        <v>0</v>
      </c>
      <c r="AG170" s="194">
        <v>0</v>
      </c>
      <c r="AH170" s="194">
        <v>0</v>
      </c>
      <c r="AI170" s="194">
        <v>0</v>
      </c>
      <c r="AJ170" s="194">
        <v>0</v>
      </c>
      <c r="AK170" s="194">
        <v>0</v>
      </c>
      <c r="AL170" s="194">
        <v>0</v>
      </c>
      <c r="AM170" s="194">
        <v>0</v>
      </c>
      <c r="AN170" s="194">
        <v>0</v>
      </c>
      <c r="AO170" s="194">
        <v>0</v>
      </c>
      <c r="AP170" s="194">
        <v>0</v>
      </c>
      <c r="AQ170" s="194">
        <v>0</v>
      </c>
      <c r="AR170" s="194">
        <v>0</v>
      </c>
      <c r="AS170" s="194">
        <v>0</v>
      </c>
      <c r="AT170" s="194">
        <v>0</v>
      </c>
      <c r="AU170" s="194">
        <v>0</v>
      </c>
      <c r="AV170" s="194">
        <v>0</v>
      </c>
      <c r="AW170" s="194">
        <v>0</v>
      </c>
      <c r="AX170" s="194">
        <v>0</v>
      </c>
      <c r="AY170" s="194">
        <v>0</v>
      </c>
      <c r="AZ170" s="194">
        <v>0</v>
      </c>
      <c r="BA170" s="195">
        <v>0</v>
      </c>
      <c r="BB170" s="193">
        <v>0</v>
      </c>
      <c r="BC170" s="196">
        <f>SUM(N170:BB170)</f>
        <v>1</v>
      </c>
    </row>
    <row r="171" spans="2:89" s="196" customFormat="1" x14ac:dyDescent="0.2">
      <c r="B171" s="193" t="s">
        <v>110</v>
      </c>
      <c r="C171" s="296"/>
      <c r="D171" s="194">
        <f>+D170</f>
        <v>0</v>
      </c>
      <c r="E171" s="194">
        <f t="shared" ref="E171:AJ171" si="116">+D171+E170</f>
        <v>0</v>
      </c>
      <c r="F171" s="194">
        <f t="shared" si="116"/>
        <v>0</v>
      </c>
      <c r="G171" s="194">
        <f t="shared" si="116"/>
        <v>0</v>
      </c>
      <c r="H171" s="194">
        <f t="shared" si="116"/>
        <v>0</v>
      </c>
      <c r="I171" s="194">
        <f t="shared" si="116"/>
        <v>0</v>
      </c>
      <c r="J171" s="194">
        <f t="shared" si="116"/>
        <v>0</v>
      </c>
      <c r="K171" s="194">
        <f t="shared" si="116"/>
        <v>0</v>
      </c>
      <c r="L171" s="194">
        <f t="shared" si="116"/>
        <v>0</v>
      </c>
      <c r="M171" s="194">
        <f t="shared" si="116"/>
        <v>0</v>
      </c>
      <c r="N171" s="194">
        <f t="shared" si="116"/>
        <v>0</v>
      </c>
      <c r="O171" s="194">
        <f t="shared" si="116"/>
        <v>0</v>
      </c>
      <c r="P171" s="194">
        <f t="shared" si="116"/>
        <v>0</v>
      </c>
      <c r="Q171" s="194">
        <f t="shared" si="116"/>
        <v>0</v>
      </c>
      <c r="R171" s="194">
        <f t="shared" si="116"/>
        <v>0</v>
      </c>
      <c r="S171" s="194">
        <f t="shared" si="116"/>
        <v>0</v>
      </c>
      <c r="T171" s="194">
        <f t="shared" si="116"/>
        <v>0</v>
      </c>
      <c r="U171" s="194">
        <f t="shared" si="116"/>
        <v>0</v>
      </c>
      <c r="V171" s="194">
        <f t="shared" si="116"/>
        <v>0</v>
      </c>
      <c r="W171" s="194">
        <f t="shared" si="116"/>
        <v>1</v>
      </c>
      <c r="X171" s="194">
        <f t="shared" si="116"/>
        <v>1</v>
      </c>
      <c r="Y171" s="194">
        <f t="shared" si="116"/>
        <v>1</v>
      </c>
      <c r="Z171" s="194">
        <f t="shared" si="116"/>
        <v>1</v>
      </c>
      <c r="AA171" s="82">
        <f t="shared" si="116"/>
        <v>1</v>
      </c>
      <c r="AB171" s="194">
        <f t="shared" si="116"/>
        <v>1</v>
      </c>
      <c r="AC171" s="194">
        <f t="shared" si="116"/>
        <v>1</v>
      </c>
      <c r="AD171" s="194">
        <f t="shared" si="116"/>
        <v>1</v>
      </c>
      <c r="AE171" s="194">
        <f t="shared" si="116"/>
        <v>1</v>
      </c>
      <c r="AF171" s="194">
        <f t="shared" si="116"/>
        <v>1</v>
      </c>
      <c r="AG171" s="194">
        <f t="shared" si="116"/>
        <v>1</v>
      </c>
      <c r="AH171" s="194">
        <f t="shared" si="116"/>
        <v>1</v>
      </c>
      <c r="AI171" s="194">
        <f t="shared" si="116"/>
        <v>1</v>
      </c>
      <c r="AJ171" s="194">
        <f t="shared" si="116"/>
        <v>1</v>
      </c>
      <c r="AK171" s="194">
        <f t="shared" ref="AK171:BB171" si="117">+AJ171+AK170</f>
        <v>1</v>
      </c>
      <c r="AL171" s="194">
        <f t="shared" si="117"/>
        <v>1</v>
      </c>
      <c r="AM171" s="194">
        <f t="shared" si="117"/>
        <v>1</v>
      </c>
      <c r="AN171" s="194">
        <f t="shared" si="117"/>
        <v>1</v>
      </c>
      <c r="AO171" s="194">
        <f t="shared" si="117"/>
        <v>1</v>
      </c>
      <c r="AP171" s="194">
        <f t="shared" si="117"/>
        <v>1</v>
      </c>
      <c r="AQ171" s="194">
        <f t="shared" si="117"/>
        <v>1</v>
      </c>
      <c r="AR171" s="194">
        <f t="shared" si="117"/>
        <v>1</v>
      </c>
      <c r="AS171" s="194">
        <f t="shared" si="117"/>
        <v>1</v>
      </c>
      <c r="AT171" s="194">
        <f t="shared" si="117"/>
        <v>1</v>
      </c>
      <c r="AU171" s="194">
        <f t="shared" si="117"/>
        <v>1</v>
      </c>
      <c r="AV171" s="194">
        <f t="shared" si="117"/>
        <v>1</v>
      </c>
      <c r="AW171" s="194">
        <f t="shared" si="117"/>
        <v>1</v>
      </c>
      <c r="AX171" s="194">
        <f t="shared" si="117"/>
        <v>1</v>
      </c>
      <c r="AY171" s="194">
        <f t="shared" si="117"/>
        <v>1</v>
      </c>
      <c r="AZ171" s="194">
        <f t="shared" si="117"/>
        <v>1</v>
      </c>
      <c r="BA171" s="195">
        <f t="shared" si="117"/>
        <v>1</v>
      </c>
      <c r="BB171" s="193">
        <f t="shared" si="117"/>
        <v>1</v>
      </c>
    </row>
    <row r="172" spans="2:89" s="211" customFormat="1" x14ac:dyDescent="0.2">
      <c r="B172" s="208"/>
      <c r="C172" s="296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83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10"/>
      <c r="BB172" s="208"/>
    </row>
    <row r="173" spans="2:89" s="197" customFormat="1" x14ac:dyDescent="0.2">
      <c r="B173" s="197" t="s">
        <v>111</v>
      </c>
      <c r="C173" s="198">
        <v>7</v>
      </c>
      <c r="D173" s="199">
        <f t="shared" ref="D173:AI173" si="118">+D169*$C173</f>
        <v>0</v>
      </c>
      <c r="E173" s="199">
        <f t="shared" si="118"/>
        <v>0</v>
      </c>
      <c r="F173" s="199">
        <f t="shared" si="118"/>
        <v>0</v>
      </c>
      <c r="G173" s="199">
        <f t="shared" si="118"/>
        <v>0</v>
      </c>
      <c r="H173" s="199">
        <f t="shared" si="118"/>
        <v>0</v>
      </c>
      <c r="I173" s="199">
        <f t="shared" si="118"/>
        <v>0</v>
      </c>
      <c r="J173" s="199">
        <f t="shared" si="118"/>
        <v>0</v>
      </c>
      <c r="K173" s="199">
        <f t="shared" si="118"/>
        <v>0</v>
      </c>
      <c r="L173" s="199">
        <f t="shared" si="118"/>
        <v>0</v>
      </c>
      <c r="M173" s="199">
        <f t="shared" si="118"/>
        <v>0</v>
      </c>
      <c r="N173" s="199">
        <f t="shared" si="118"/>
        <v>0</v>
      </c>
      <c r="O173" s="199">
        <f t="shared" si="118"/>
        <v>0</v>
      </c>
      <c r="P173" s="199">
        <f t="shared" si="118"/>
        <v>0</v>
      </c>
      <c r="Q173" s="199">
        <f t="shared" si="118"/>
        <v>0</v>
      </c>
      <c r="R173" s="199">
        <f t="shared" si="118"/>
        <v>0</v>
      </c>
      <c r="S173" s="199">
        <f t="shared" si="118"/>
        <v>0</v>
      </c>
      <c r="T173" s="199">
        <f t="shared" si="118"/>
        <v>0</v>
      </c>
      <c r="U173" s="199">
        <f t="shared" si="118"/>
        <v>0</v>
      </c>
      <c r="V173" s="199">
        <f t="shared" si="118"/>
        <v>0</v>
      </c>
      <c r="W173" s="199">
        <f t="shared" si="118"/>
        <v>7</v>
      </c>
      <c r="X173" s="199">
        <f t="shared" si="118"/>
        <v>7</v>
      </c>
      <c r="Y173" s="199">
        <f t="shared" si="118"/>
        <v>7</v>
      </c>
      <c r="Z173" s="199">
        <f t="shared" si="118"/>
        <v>7</v>
      </c>
      <c r="AA173" s="90">
        <f t="shared" si="118"/>
        <v>7</v>
      </c>
      <c r="AB173" s="199">
        <f t="shared" si="118"/>
        <v>7</v>
      </c>
      <c r="AC173" s="199">
        <f t="shared" si="118"/>
        <v>7</v>
      </c>
      <c r="AD173" s="199">
        <f t="shared" si="118"/>
        <v>7</v>
      </c>
      <c r="AE173" s="199">
        <f t="shared" si="118"/>
        <v>7</v>
      </c>
      <c r="AF173" s="199">
        <f t="shared" si="118"/>
        <v>7</v>
      </c>
      <c r="AG173" s="199">
        <f t="shared" si="118"/>
        <v>7</v>
      </c>
      <c r="AH173" s="199">
        <f t="shared" si="118"/>
        <v>7</v>
      </c>
      <c r="AI173" s="199">
        <f t="shared" si="118"/>
        <v>7</v>
      </c>
      <c r="AJ173" s="199">
        <f t="shared" ref="AJ173:BB173" si="119">+AJ169*$C173</f>
        <v>7</v>
      </c>
      <c r="AK173" s="199">
        <f t="shared" si="119"/>
        <v>7</v>
      </c>
      <c r="AL173" s="199">
        <f t="shared" si="119"/>
        <v>7</v>
      </c>
      <c r="AM173" s="199">
        <f t="shared" si="119"/>
        <v>7</v>
      </c>
      <c r="AN173" s="199">
        <f t="shared" si="119"/>
        <v>7</v>
      </c>
      <c r="AO173" s="199">
        <f t="shared" si="119"/>
        <v>7</v>
      </c>
      <c r="AP173" s="199">
        <f t="shared" si="119"/>
        <v>7</v>
      </c>
      <c r="AQ173" s="199">
        <f t="shared" si="119"/>
        <v>7</v>
      </c>
      <c r="AR173" s="199">
        <f t="shared" si="119"/>
        <v>7</v>
      </c>
      <c r="AS173" s="199">
        <f t="shared" si="119"/>
        <v>7</v>
      </c>
      <c r="AT173" s="199">
        <f t="shared" si="119"/>
        <v>7</v>
      </c>
      <c r="AU173" s="199">
        <f t="shared" si="119"/>
        <v>7</v>
      </c>
      <c r="AV173" s="199">
        <f t="shared" si="119"/>
        <v>7</v>
      </c>
      <c r="AW173" s="199">
        <f t="shared" si="119"/>
        <v>7</v>
      </c>
      <c r="AX173" s="199">
        <f t="shared" si="119"/>
        <v>7</v>
      </c>
      <c r="AY173" s="199">
        <f t="shared" si="119"/>
        <v>7</v>
      </c>
      <c r="AZ173" s="199">
        <f t="shared" si="119"/>
        <v>7</v>
      </c>
      <c r="BA173" s="200">
        <f t="shared" si="119"/>
        <v>7</v>
      </c>
      <c r="BB173" s="201">
        <f t="shared" si="119"/>
        <v>7</v>
      </c>
      <c r="BC173" s="201"/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01"/>
      <c r="BQ173" s="201"/>
      <c r="BR173" s="201"/>
      <c r="BS173" s="201"/>
      <c r="BT173" s="201"/>
      <c r="BU173" s="201"/>
      <c r="BV173" s="201"/>
      <c r="BW173" s="201"/>
      <c r="BX173" s="201"/>
      <c r="BY173" s="201"/>
      <c r="BZ173" s="201"/>
      <c r="CA173" s="201"/>
      <c r="CB173" s="201"/>
      <c r="CC173" s="201"/>
      <c r="CD173" s="201"/>
      <c r="CE173" s="201"/>
      <c r="CF173" s="201"/>
      <c r="CG173" s="201"/>
      <c r="CH173" s="201"/>
      <c r="CI173" s="201"/>
      <c r="CJ173" s="201"/>
      <c r="CK173" s="201"/>
    </row>
    <row r="174" spans="2:89" s="202" customFormat="1" ht="13.5" thickBot="1" x14ac:dyDescent="0.25">
      <c r="B174" s="202" t="s">
        <v>112</v>
      </c>
      <c r="C174" s="203" t="str">
        <f>+'NTP or Sold'!C16</f>
        <v>NTP</v>
      </c>
      <c r="D174" s="204">
        <f t="shared" ref="D174:AI174" si="120">+D171*$C173</f>
        <v>0</v>
      </c>
      <c r="E174" s="204">
        <f t="shared" si="120"/>
        <v>0</v>
      </c>
      <c r="F174" s="204">
        <f t="shared" si="120"/>
        <v>0</v>
      </c>
      <c r="G174" s="204">
        <f t="shared" si="120"/>
        <v>0</v>
      </c>
      <c r="H174" s="204">
        <f t="shared" si="120"/>
        <v>0</v>
      </c>
      <c r="I174" s="204">
        <f t="shared" si="120"/>
        <v>0</v>
      </c>
      <c r="J174" s="204">
        <f t="shared" si="120"/>
        <v>0</v>
      </c>
      <c r="K174" s="204">
        <f t="shared" si="120"/>
        <v>0</v>
      </c>
      <c r="L174" s="204">
        <f t="shared" si="120"/>
        <v>0</v>
      </c>
      <c r="M174" s="204">
        <f t="shared" si="120"/>
        <v>0</v>
      </c>
      <c r="N174" s="204">
        <f t="shared" si="120"/>
        <v>0</v>
      </c>
      <c r="O174" s="204">
        <f t="shared" si="120"/>
        <v>0</v>
      </c>
      <c r="P174" s="204">
        <f t="shared" si="120"/>
        <v>0</v>
      </c>
      <c r="Q174" s="204">
        <f t="shared" si="120"/>
        <v>0</v>
      </c>
      <c r="R174" s="204">
        <f t="shared" si="120"/>
        <v>0</v>
      </c>
      <c r="S174" s="204">
        <f t="shared" si="120"/>
        <v>0</v>
      </c>
      <c r="T174" s="204">
        <f t="shared" si="120"/>
        <v>0</v>
      </c>
      <c r="U174" s="204">
        <f t="shared" si="120"/>
        <v>0</v>
      </c>
      <c r="V174" s="204">
        <f t="shared" si="120"/>
        <v>0</v>
      </c>
      <c r="W174" s="204">
        <f t="shared" si="120"/>
        <v>7</v>
      </c>
      <c r="X174" s="204">
        <f t="shared" si="120"/>
        <v>7</v>
      </c>
      <c r="Y174" s="204">
        <f t="shared" si="120"/>
        <v>7</v>
      </c>
      <c r="Z174" s="204">
        <f t="shared" si="120"/>
        <v>7</v>
      </c>
      <c r="AA174" s="136">
        <f t="shared" si="120"/>
        <v>7</v>
      </c>
      <c r="AB174" s="204">
        <f t="shared" si="120"/>
        <v>7</v>
      </c>
      <c r="AC174" s="204">
        <f t="shared" si="120"/>
        <v>7</v>
      </c>
      <c r="AD174" s="204">
        <f t="shared" si="120"/>
        <v>7</v>
      </c>
      <c r="AE174" s="204">
        <f t="shared" si="120"/>
        <v>7</v>
      </c>
      <c r="AF174" s="204">
        <f t="shared" si="120"/>
        <v>7</v>
      </c>
      <c r="AG174" s="204">
        <f t="shared" si="120"/>
        <v>7</v>
      </c>
      <c r="AH174" s="204">
        <f t="shared" si="120"/>
        <v>7</v>
      </c>
      <c r="AI174" s="204">
        <f t="shared" si="120"/>
        <v>7</v>
      </c>
      <c r="AJ174" s="204">
        <f t="shared" ref="AJ174:BB174" si="121">+AJ171*$C173</f>
        <v>7</v>
      </c>
      <c r="AK174" s="204">
        <f t="shared" si="121"/>
        <v>7</v>
      </c>
      <c r="AL174" s="204">
        <f t="shared" si="121"/>
        <v>7</v>
      </c>
      <c r="AM174" s="204">
        <f t="shared" si="121"/>
        <v>7</v>
      </c>
      <c r="AN174" s="204">
        <f t="shared" si="121"/>
        <v>7</v>
      </c>
      <c r="AO174" s="204">
        <f t="shared" si="121"/>
        <v>7</v>
      </c>
      <c r="AP174" s="204">
        <f t="shared" si="121"/>
        <v>7</v>
      </c>
      <c r="AQ174" s="204">
        <f t="shared" si="121"/>
        <v>7</v>
      </c>
      <c r="AR174" s="204">
        <f t="shared" si="121"/>
        <v>7</v>
      </c>
      <c r="AS174" s="204">
        <f t="shared" si="121"/>
        <v>7</v>
      </c>
      <c r="AT174" s="204">
        <f t="shared" si="121"/>
        <v>7</v>
      </c>
      <c r="AU174" s="204">
        <f t="shared" si="121"/>
        <v>7</v>
      </c>
      <c r="AV174" s="204">
        <f t="shared" si="121"/>
        <v>7</v>
      </c>
      <c r="AW174" s="204">
        <f t="shared" si="121"/>
        <v>7</v>
      </c>
      <c r="AX174" s="204">
        <f t="shared" si="121"/>
        <v>7</v>
      </c>
      <c r="AY174" s="204">
        <f t="shared" si="121"/>
        <v>7</v>
      </c>
      <c r="AZ174" s="204">
        <f t="shared" si="121"/>
        <v>7</v>
      </c>
      <c r="BA174" s="205">
        <f t="shared" si="121"/>
        <v>7</v>
      </c>
      <c r="BB174" s="206">
        <f t="shared" si="121"/>
        <v>7</v>
      </c>
      <c r="BC174" s="206"/>
      <c r="BF174" s="206"/>
      <c r="BG174" s="206"/>
      <c r="BH174" s="206"/>
      <c r="BI174" s="206"/>
      <c r="BJ174" s="206"/>
      <c r="BK174" s="206"/>
      <c r="BL174" s="206"/>
      <c r="BM174" s="206"/>
      <c r="BN174" s="206"/>
      <c r="BO174" s="206"/>
      <c r="BP174" s="206"/>
      <c r="BQ174" s="206"/>
      <c r="BR174" s="206"/>
      <c r="BS174" s="206"/>
      <c r="BT174" s="206"/>
      <c r="BU174" s="206"/>
      <c r="BV174" s="206"/>
      <c r="BW174" s="206"/>
      <c r="BX174" s="206"/>
      <c r="BY174" s="206"/>
      <c r="BZ174" s="206"/>
      <c r="CA174" s="206"/>
      <c r="CB174" s="206"/>
      <c r="CC174" s="206"/>
      <c r="CD174" s="206"/>
      <c r="CE174" s="206"/>
      <c r="CF174" s="206"/>
      <c r="CG174" s="206"/>
      <c r="CH174" s="206"/>
      <c r="CI174" s="206"/>
      <c r="CJ174" s="206"/>
      <c r="CK174" s="206"/>
    </row>
    <row r="175" spans="2:89" s="192" customFormat="1" ht="15" customHeight="1" thickTop="1" x14ac:dyDescent="0.2">
      <c r="B175" s="197" t="str">
        <f>+'NTP or Sold'!H17</f>
        <v>Fr 6B 50hz power barges</v>
      </c>
      <c r="C175" s="291" t="str">
        <f>+'NTP or Sold'!T17</f>
        <v>Nigeria Barge II (APACHI)</v>
      </c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81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191"/>
    </row>
    <row r="176" spans="2:89" s="196" customFormat="1" x14ac:dyDescent="0.2">
      <c r="B176" s="193" t="s">
        <v>107</v>
      </c>
      <c r="C176" s="296"/>
      <c r="D176" s="194">
        <v>5.2999999999999999E-2</v>
      </c>
      <c r="E176" s="194">
        <v>0.01</v>
      </c>
      <c r="F176" s="194">
        <v>0.01</v>
      </c>
      <c r="G176" s="194">
        <v>0.01</v>
      </c>
      <c r="H176" s="194">
        <v>0.01</v>
      </c>
      <c r="I176" s="194">
        <v>0.01</v>
      </c>
      <c r="J176" s="194">
        <v>3.9E-2</v>
      </c>
      <c r="K176" s="194">
        <v>3.9E-2</v>
      </c>
      <c r="L176" s="194">
        <v>3.9E-2</v>
      </c>
      <c r="M176" s="194">
        <v>3.9E-2</v>
      </c>
      <c r="N176" s="194">
        <v>3.9E-2</v>
      </c>
      <c r="O176" s="194">
        <v>3.9E-2</v>
      </c>
      <c r="P176" s="194">
        <v>3.9E-2</v>
      </c>
      <c r="Q176" s="194">
        <v>3.9E-2</v>
      </c>
      <c r="R176" s="194">
        <v>3.9E-2</v>
      </c>
      <c r="S176" s="194">
        <v>3.9E-2</v>
      </c>
      <c r="T176" s="194">
        <v>3.9E-2</v>
      </c>
      <c r="U176" s="194">
        <v>3.9E-2</v>
      </c>
      <c r="V176" s="194">
        <v>3.9E-2</v>
      </c>
      <c r="W176" s="194">
        <v>3.9E-2</v>
      </c>
      <c r="X176" s="194">
        <v>3.9E-2</v>
      </c>
      <c r="Y176" s="194">
        <v>0.16200000000000001</v>
      </c>
      <c r="Z176" s="194">
        <v>0.15</v>
      </c>
      <c r="AA176" s="82">
        <v>0</v>
      </c>
      <c r="AB176" s="194">
        <v>0</v>
      </c>
      <c r="AC176" s="194">
        <v>0</v>
      </c>
      <c r="AD176" s="194">
        <v>0</v>
      </c>
      <c r="AE176" s="194">
        <v>0</v>
      </c>
      <c r="AF176" s="194">
        <v>0</v>
      </c>
      <c r="AG176" s="194">
        <v>0</v>
      </c>
      <c r="AH176" s="194">
        <v>0</v>
      </c>
      <c r="AI176" s="194">
        <v>0</v>
      </c>
      <c r="AJ176" s="194">
        <v>0</v>
      </c>
      <c r="AK176" s="194">
        <v>0</v>
      </c>
      <c r="AL176" s="194">
        <v>0</v>
      </c>
      <c r="AM176" s="194">
        <v>0</v>
      </c>
      <c r="AN176" s="194">
        <v>0</v>
      </c>
      <c r="AO176" s="194">
        <v>0</v>
      </c>
      <c r="AP176" s="194">
        <v>0</v>
      </c>
      <c r="AQ176" s="194">
        <v>0</v>
      </c>
      <c r="AR176" s="194">
        <v>0</v>
      </c>
      <c r="AS176" s="194">
        <v>0</v>
      </c>
      <c r="AT176" s="194">
        <v>0</v>
      </c>
      <c r="AU176" s="194">
        <v>0</v>
      </c>
      <c r="AV176" s="194">
        <v>0</v>
      </c>
      <c r="AW176" s="194">
        <v>0</v>
      </c>
      <c r="AX176" s="194">
        <v>0</v>
      </c>
      <c r="AY176" s="194">
        <v>0</v>
      </c>
      <c r="AZ176" s="194">
        <v>0</v>
      </c>
      <c r="BA176" s="195">
        <v>0</v>
      </c>
      <c r="BB176" s="193">
        <v>0</v>
      </c>
      <c r="BC176" s="196">
        <f>SUM(D176:BB176)</f>
        <v>1</v>
      </c>
    </row>
    <row r="177" spans="2:89" s="196" customFormat="1" x14ac:dyDescent="0.2">
      <c r="B177" s="193" t="s">
        <v>108</v>
      </c>
      <c r="C177" s="296"/>
      <c r="D177" s="194">
        <f>+D176</f>
        <v>5.2999999999999999E-2</v>
      </c>
      <c r="E177" s="194">
        <f t="shared" ref="E177:AJ177" si="122">+D177+E176</f>
        <v>6.3E-2</v>
      </c>
      <c r="F177" s="194">
        <f t="shared" si="122"/>
        <v>7.2999999999999995E-2</v>
      </c>
      <c r="G177" s="194">
        <f t="shared" si="122"/>
        <v>8.299999999999999E-2</v>
      </c>
      <c r="H177" s="194">
        <f t="shared" si="122"/>
        <v>9.2999999999999985E-2</v>
      </c>
      <c r="I177" s="194">
        <f t="shared" si="122"/>
        <v>0.10299999999999998</v>
      </c>
      <c r="J177" s="194">
        <f t="shared" si="122"/>
        <v>0.14199999999999999</v>
      </c>
      <c r="K177" s="194">
        <f t="shared" si="122"/>
        <v>0.18099999999999999</v>
      </c>
      <c r="L177" s="194">
        <f t="shared" si="122"/>
        <v>0.22</v>
      </c>
      <c r="M177" s="194">
        <f t="shared" si="122"/>
        <v>0.25900000000000001</v>
      </c>
      <c r="N177" s="194">
        <f t="shared" si="122"/>
        <v>0.29799999999999999</v>
      </c>
      <c r="O177" s="194">
        <f t="shared" si="122"/>
        <v>0.33699999999999997</v>
      </c>
      <c r="P177" s="194">
        <f t="shared" si="122"/>
        <v>0.37599999999999995</v>
      </c>
      <c r="Q177" s="194">
        <f t="shared" si="122"/>
        <v>0.41499999999999992</v>
      </c>
      <c r="R177" s="194">
        <f t="shared" si="122"/>
        <v>0.4539999999999999</v>
      </c>
      <c r="S177" s="194">
        <f t="shared" si="122"/>
        <v>0.49299999999999988</v>
      </c>
      <c r="T177" s="194">
        <f t="shared" si="122"/>
        <v>0.53199999999999992</v>
      </c>
      <c r="U177" s="194">
        <f t="shared" si="122"/>
        <v>0.57099999999999995</v>
      </c>
      <c r="V177" s="194">
        <f t="shared" si="122"/>
        <v>0.61</v>
      </c>
      <c r="W177" s="194">
        <f t="shared" si="122"/>
        <v>0.64900000000000002</v>
      </c>
      <c r="X177" s="194">
        <f t="shared" si="122"/>
        <v>0.68800000000000006</v>
      </c>
      <c r="Y177" s="194">
        <f t="shared" si="122"/>
        <v>0.85000000000000009</v>
      </c>
      <c r="Z177" s="194">
        <f t="shared" si="122"/>
        <v>1</v>
      </c>
      <c r="AA177" s="82">
        <f t="shared" si="122"/>
        <v>1</v>
      </c>
      <c r="AB177" s="194">
        <f t="shared" si="122"/>
        <v>1</v>
      </c>
      <c r="AC177" s="194">
        <f t="shared" si="122"/>
        <v>1</v>
      </c>
      <c r="AD177" s="194">
        <f t="shared" si="122"/>
        <v>1</v>
      </c>
      <c r="AE177" s="194">
        <f t="shared" si="122"/>
        <v>1</v>
      </c>
      <c r="AF177" s="194">
        <f t="shared" si="122"/>
        <v>1</v>
      </c>
      <c r="AG177" s="194">
        <f t="shared" si="122"/>
        <v>1</v>
      </c>
      <c r="AH177" s="194">
        <f t="shared" si="122"/>
        <v>1</v>
      </c>
      <c r="AI177" s="194">
        <f t="shared" si="122"/>
        <v>1</v>
      </c>
      <c r="AJ177" s="194">
        <f t="shared" si="122"/>
        <v>1</v>
      </c>
      <c r="AK177" s="194">
        <f t="shared" ref="AK177:BB177" si="123">+AJ177+AK176</f>
        <v>1</v>
      </c>
      <c r="AL177" s="194">
        <f t="shared" si="123"/>
        <v>1</v>
      </c>
      <c r="AM177" s="194">
        <f t="shared" si="123"/>
        <v>1</v>
      </c>
      <c r="AN177" s="194">
        <f t="shared" si="123"/>
        <v>1</v>
      </c>
      <c r="AO177" s="194">
        <f t="shared" si="123"/>
        <v>1</v>
      </c>
      <c r="AP177" s="194">
        <f t="shared" si="123"/>
        <v>1</v>
      </c>
      <c r="AQ177" s="194">
        <f t="shared" si="123"/>
        <v>1</v>
      </c>
      <c r="AR177" s="194">
        <f t="shared" si="123"/>
        <v>1</v>
      </c>
      <c r="AS177" s="194">
        <f t="shared" si="123"/>
        <v>1</v>
      </c>
      <c r="AT177" s="194">
        <f t="shared" si="123"/>
        <v>1</v>
      </c>
      <c r="AU177" s="194">
        <f t="shared" si="123"/>
        <v>1</v>
      </c>
      <c r="AV177" s="194">
        <f t="shared" si="123"/>
        <v>1</v>
      </c>
      <c r="AW177" s="194">
        <f t="shared" si="123"/>
        <v>1</v>
      </c>
      <c r="AX177" s="194">
        <f t="shared" si="123"/>
        <v>1</v>
      </c>
      <c r="AY177" s="194">
        <f t="shared" si="123"/>
        <v>1</v>
      </c>
      <c r="AZ177" s="194">
        <f t="shared" si="123"/>
        <v>1</v>
      </c>
      <c r="BA177" s="195">
        <f t="shared" si="123"/>
        <v>1</v>
      </c>
      <c r="BB177" s="193">
        <f t="shared" si="123"/>
        <v>1</v>
      </c>
    </row>
    <row r="178" spans="2:89" s="196" customFormat="1" x14ac:dyDescent="0.2">
      <c r="B178" s="193" t="s">
        <v>109</v>
      </c>
      <c r="C178" s="296"/>
      <c r="D178" s="194">
        <f>D179</f>
        <v>4.2999999999999997E-2</v>
      </c>
      <c r="E178" s="194">
        <f t="shared" ref="E178:AJ178" si="124">E179-D179</f>
        <v>1.0000000000000002E-2</v>
      </c>
      <c r="F178" s="194">
        <f t="shared" si="124"/>
        <v>1.0000000000000002E-2</v>
      </c>
      <c r="G178" s="194">
        <f t="shared" si="124"/>
        <v>9.999999999999995E-3</v>
      </c>
      <c r="H178" s="194">
        <f t="shared" si="124"/>
        <v>1.0000000000000009E-2</v>
      </c>
      <c r="I178" s="194">
        <f t="shared" si="124"/>
        <v>9.999999999999995E-3</v>
      </c>
      <c r="J178" s="194">
        <f t="shared" si="124"/>
        <v>9.999999999999995E-3</v>
      </c>
      <c r="K178" s="194">
        <f t="shared" si="124"/>
        <v>1.0000000000000009E-2</v>
      </c>
      <c r="L178" s="194">
        <f t="shared" si="124"/>
        <v>8.9999999999999941E-3</v>
      </c>
      <c r="M178" s="194">
        <f t="shared" si="124"/>
        <v>1.3000000000000012E-2</v>
      </c>
      <c r="N178" s="194">
        <f t="shared" si="124"/>
        <v>1.5999999999999986E-2</v>
      </c>
      <c r="O178" s="194">
        <f t="shared" si="124"/>
        <v>1.6000000000000014E-2</v>
      </c>
      <c r="P178" s="194">
        <f t="shared" si="124"/>
        <v>1.4999999999999986E-2</v>
      </c>
      <c r="Q178" s="194">
        <f t="shared" si="124"/>
        <v>1.5000000000000013E-2</v>
      </c>
      <c r="R178" s="194">
        <f t="shared" si="124"/>
        <v>1.0999999999999982E-2</v>
      </c>
      <c r="S178" s="194">
        <f t="shared" si="124"/>
        <v>9.000000000000008E-3</v>
      </c>
      <c r="T178" s="194">
        <f t="shared" si="124"/>
        <v>1.3000000000000012E-2</v>
      </c>
      <c r="U178" s="194">
        <f t="shared" si="124"/>
        <v>1.5999999999999986E-2</v>
      </c>
      <c r="V178" s="194">
        <f t="shared" si="124"/>
        <v>1.4000000000000012E-2</v>
      </c>
      <c r="W178" s="194">
        <f t="shared" si="124"/>
        <v>1.6000000000000014E-2</v>
      </c>
      <c r="X178" s="194">
        <f t="shared" si="124"/>
        <v>2.4999999999999967E-2</v>
      </c>
      <c r="Y178" s="194">
        <f t="shared" si="124"/>
        <v>2.7000000000000024E-2</v>
      </c>
      <c r="Z178" s="194">
        <f t="shared" si="124"/>
        <v>0.67199999999999993</v>
      </c>
      <c r="AA178" s="82">
        <f t="shared" si="124"/>
        <v>0</v>
      </c>
      <c r="AB178" s="194">
        <f t="shared" si="124"/>
        <v>0</v>
      </c>
      <c r="AC178" s="194">
        <f t="shared" si="124"/>
        <v>0</v>
      </c>
      <c r="AD178" s="194">
        <f t="shared" si="124"/>
        <v>0</v>
      </c>
      <c r="AE178" s="194">
        <f t="shared" si="124"/>
        <v>0</v>
      </c>
      <c r="AF178" s="194">
        <f t="shared" si="124"/>
        <v>0</v>
      </c>
      <c r="AG178" s="194">
        <f t="shared" si="124"/>
        <v>0</v>
      </c>
      <c r="AH178" s="194">
        <f t="shared" si="124"/>
        <v>0</v>
      </c>
      <c r="AI178" s="194">
        <f t="shared" si="124"/>
        <v>0</v>
      </c>
      <c r="AJ178" s="194">
        <f t="shared" si="124"/>
        <v>0</v>
      </c>
      <c r="AK178" s="194">
        <f t="shared" ref="AK178:BB178" si="125">AK179-AJ179</f>
        <v>0</v>
      </c>
      <c r="AL178" s="194">
        <f t="shared" si="125"/>
        <v>0</v>
      </c>
      <c r="AM178" s="194">
        <f t="shared" si="125"/>
        <v>0</v>
      </c>
      <c r="AN178" s="194">
        <f t="shared" si="125"/>
        <v>0</v>
      </c>
      <c r="AO178" s="194">
        <f t="shared" si="125"/>
        <v>0</v>
      </c>
      <c r="AP178" s="194">
        <f t="shared" si="125"/>
        <v>0</v>
      </c>
      <c r="AQ178" s="194">
        <f t="shared" si="125"/>
        <v>0</v>
      </c>
      <c r="AR178" s="194">
        <f t="shared" si="125"/>
        <v>0</v>
      </c>
      <c r="AS178" s="194">
        <f t="shared" si="125"/>
        <v>0</v>
      </c>
      <c r="AT178" s="194">
        <f t="shared" si="125"/>
        <v>0</v>
      </c>
      <c r="AU178" s="194">
        <f t="shared" si="125"/>
        <v>0</v>
      </c>
      <c r="AV178" s="194">
        <f t="shared" si="125"/>
        <v>0</v>
      </c>
      <c r="AW178" s="194">
        <f t="shared" si="125"/>
        <v>0</v>
      </c>
      <c r="AX178" s="194">
        <f t="shared" si="125"/>
        <v>0</v>
      </c>
      <c r="AY178" s="194">
        <f t="shared" si="125"/>
        <v>0</v>
      </c>
      <c r="AZ178" s="194">
        <f t="shared" si="125"/>
        <v>0</v>
      </c>
      <c r="BA178" s="195">
        <f t="shared" si="125"/>
        <v>0</v>
      </c>
      <c r="BB178" s="193">
        <f t="shared" si="125"/>
        <v>0</v>
      </c>
      <c r="BC178" s="196">
        <f>SUM(D178:BB178)</f>
        <v>1</v>
      </c>
    </row>
    <row r="179" spans="2:89" s="196" customFormat="1" x14ac:dyDescent="0.2">
      <c r="B179" s="193" t="s">
        <v>110</v>
      </c>
      <c r="C179" s="296"/>
      <c r="D179" s="194">
        <v>4.2999999999999997E-2</v>
      </c>
      <c r="E179" s="194">
        <v>5.2999999999999999E-2</v>
      </c>
      <c r="F179" s="194">
        <v>6.3E-2</v>
      </c>
      <c r="G179" s="194">
        <v>7.2999999999999995E-2</v>
      </c>
      <c r="H179" s="194">
        <v>8.3000000000000004E-2</v>
      </c>
      <c r="I179" s="194">
        <v>9.2999999999999999E-2</v>
      </c>
      <c r="J179" s="194">
        <v>0.10299999999999999</v>
      </c>
      <c r="K179" s="194">
        <v>0.113</v>
      </c>
      <c r="L179" s="194">
        <v>0.122</v>
      </c>
      <c r="M179" s="194">
        <v>0.13500000000000001</v>
      </c>
      <c r="N179" s="194">
        <v>0.151</v>
      </c>
      <c r="O179" s="194">
        <v>0.16700000000000001</v>
      </c>
      <c r="P179" s="194">
        <v>0.182</v>
      </c>
      <c r="Q179" s="194">
        <v>0.19700000000000001</v>
      </c>
      <c r="R179" s="194">
        <v>0.20799999999999999</v>
      </c>
      <c r="S179" s="194">
        <v>0.217</v>
      </c>
      <c r="T179" s="194">
        <v>0.23</v>
      </c>
      <c r="U179" s="194">
        <v>0.246</v>
      </c>
      <c r="V179" s="194">
        <v>0.26</v>
      </c>
      <c r="W179" s="194">
        <v>0.27600000000000002</v>
      </c>
      <c r="X179" s="194">
        <v>0.30099999999999999</v>
      </c>
      <c r="Y179" s="194">
        <v>0.32800000000000001</v>
      </c>
      <c r="Z179" s="194">
        <v>1</v>
      </c>
      <c r="AA179" s="82">
        <v>1</v>
      </c>
      <c r="AB179" s="194">
        <v>1</v>
      </c>
      <c r="AC179" s="194">
        <v>1</v>
      </c>
      <c r="AD179" s="194">
        <v>1</v>
      </c>
      <c r="AE179" s="194">
        <v>1</v>
      </c>
      <c r="AF179" s="194">
        <v>1</v>
      </c>
      <c r="AG179" s="194">
        <v>1</v>
      </c>
      <c r="AH179" s="194">
        <v>1</v>
      </c>
      <c r="AI179" s="194">
        <v>1</v>
      </c>
      <c r="AJ179" s="194">
        <v>1</v>
      </c>
      <c r="AK179" s="194">
        <v>1</v>
      </c>
      <c r="AL179" s="194">
        <v>1</v>
      </c>
      <c r="AM179" s="194">
        <v>1</v>
      </c>
      <c r="AN179" s="194">
        <v>1</v>
      </c>
      <c r="AO179" s="194">
        <v>1</v>
      </c>
      <c r="AP179" s="194">
        <v>1</v>
      </c>
      <c r="AQ179" s="194">
        <v>1</v>
      </c>
      <c r="AR179" s="194">
        <v>1</v>
      </c>
      <c r="AS179" s="194">
        <v>1</v>
      </c>
      <c r="AT179" s="194">
        <v>1</v>
      </c>
      <c r="AU179" s="194">
        <v>1</v>
      </c>
      <c r="AV179" s="194">
        <v>1</v>
      </c>
      <c r="AW179" s="194">
        <v>1</v>
      </c>
      <c r="AX179" s="194">
        <v>1</v>
      </c>
      <c r="AY179" s="194">
        <v>1</v>
      </c>
      <c r="AZ179" s="194">
        <v>1</v>
      </c>
      <c r="BA179" s="195">
        <v>1</v>
      </c>
      <c r="BB179" s="193">
        <v>1</v>
      </c>
    </row>
    <row r="180" spans="2:89" s="211" customFormat="1" x14ac:dyDescent="0.2">
      <c r="B180" s="208"/>
      <c r="C180" s="296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83"/>
      <c r="AB180" s="209"/>
      <c r="AC180" s="209"/>
      <c r="AD180" s="209"/>
      <c r="AE180" s="209"/>
      <c r="AF180" s="209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10"/>
      <c r="BB180" s="208"/>
    </row>
    <row r="181" spans="2:89" s="197" customFormat="1" x14ac:dyDescent="0.2">
      <c r="B181" s="197" t="s">
        <v>111</v>
      </c>
      <c r="C181" s="198">
        <v>7</v>
      </c>
      <c r="D181" s="199">
        <f t="shared" ref="D181:AI181" si="126">+D177*$C181</f>
        <v>0.371</v>
      </c>
      <c r="E181" s="199">
        <f t="shared" si="126"/>
        <v>0.441</v>
      </c>
      <c r="F181" s="199">
        <f t="shared" si="126"/>
        <v>0.51100000000000001</v>
      </c>
      <c r="G181" s="199">
        <f t="shared" si="126"/>
        <v>0.58099999999999996</v>
      </c>
      <c r="H181" s="199">
        <f t="shared" si="126"/>
        <v>0.65099999999999991</v>
      </c>
      <c r="I181" s="199">
        <f t="shared" si="126"/>
        <v>0.72099999999999986</v>
      </c>
      <c r="J181" s="199">
        <f t="shared" si="126"/>
        <v>0.99399999999999988</v>
      </c>
      <c r="K181" s="199">
        <f t="shared" si="126"/>
        <v>1.2669999999999999</v>
      </c>
      <c r="L181" s="199">
        <f t="shared" si="126"/>
        <v>1.54</v>
      </c>
      <c r="M181" s="199">
        <f t="shared" si="126"/>
        <v>1.8130000000000002</v>
      </c>
      <c r="N181" s="199">
        <f t="shared" si="126"/>
        <v>2.0859999999999999</v>
      </c>
      <c r="O181" s="199">
        <f t="shared" si="126"/>
        <v>2.359</v>
      </c>
      <c r="P181" s="199">
        <f t="shared" si="126"/>
        <v>2.6319999999999997</v>
      </c>
      <c r="Q181" s="199">
        <f t="shared" si="126"/>
        <v>2.9049999999999994</v>
      </c>
      <c r="R181" s="199">
        <f t="shared" si="126"/>
        <v>3.1779999999999995</v>
      </c>
      <c r="S181" s="199">
        <f t="shared" si="126"/>
        <v>3.4509999999999992</v>
      </c>
      <c r="T181" s="199">
        <f t="shared" si="126"/>
        <v>3.7239999999999993</v>
      </c>
      <c r="U181" s="199">
        <f t="shared" si="126"/>
        <v>3.9969999999999999</v>
      </c>
      <c r="V181" s="199">
        <f t="shared" si="126"/>
        <v>4.2699999999999996</v>
      </c>
      <c r="W181" s="199">
        <f t="shared" si="126"/>
        <v>4.5430000000000001</v>
      </c>
      <c r="X181" s="199">
        <f t="shared" si="126"/>
        <v>4.8160000000000007</v>
      </c>
      <c r="Y181" s="199">
        <f t="shared" si="126"/>
        <v>5.9500000000000011</v>
      </c>
      <c r="Z181" s="199">
        <f t="shared" si="126"/>
        <v>7</v>
      </c>
      <c r="AA181" s="90">
        <f t="shared" si="126"/>
        <v>7</v>
      </c>
      <c r="AB181" s="199">
        <f t="shared" si="126"/>
        <v>7</v>
      </c>
      <c r="AC181" s="199">
        <f t="shared" si="126"/>
        <v>7</v>
      </c>
      <c r="AD181" s="199">
        <f t="shared" si="126"/>
        <v>7</v>
      </c>
      <c r="AE181" s="199">
        <f t="shared" si="126"/>
        <v>7</v>
      </c>
      <c r="AF181" s="199">
        <f t="shared" si="126"/>
        <v>7</v>
      </c>
      <c r="AG181" s="199">
        <f t="shared" si="126"/>
        <v>7</v>
      </c>
      <c r="AH181" s="199">
        <f t="shared" si="126"/>
        <v>7</v>
      </c>
      <c r="AI181" s="199">
        <f t="shared" si="126"/>
        <v>7</v>
      </c>
      <c r="AJ181" s="199">
        <f t="shared" ref="AJ181:BB181" si="127">+AJ177*$C181</f>
        <v>7</v>
      </c>
      <c r="AK181" s="199">
        <f t="shared" si="127"/>
        <v>7</v>
      </c>
      <c r="AL181" s="199">
        <f t="shared" si="127"/>
        <v>7</v>
      </c>
      <c r="AM181" s="199">
        <f t="shared" si="127"/>
        <v>7</v>
      </c>
      <c r="AN181" s="199">
        <f t="shared" si="127"/>
        <v>7</v>
      </c>
      <c r="AO181" s="199">
        <f t="shared" si="127"/>
        <v>7</v>
      </c>
      <c r="AP181" s="199">
        <f t="shared" si="127"/>
        <v>7</v>
      </c>
      <c r="AQ181" s="199">
        <f t="shared" si="127"/>
        <v>7</v>
      </c>
      <c r="AR181" s="199">
        <f t="shared" si="127"/>
        <v>7</v>
      </c>
      <c r="AS181" s="199">
        <f t="shared" si="127"/>
        <v>7</v>
      </c>
      <c r="AT181" s="199">
        <f t="shared" si="127"/>
        <v>7</v>
      </c>
      <c r="AU181" s="199">
        <f t="shared" si="127"/>
        <v>7</v>
      </c>
      <c r="AV181" s="199">
        <f t="shared" si="127"/>
        <v>7</v>
      </c>
      <c r="AW181" s="199">
        <f t="shared" si="127"/>
        <v>7</v>
      </c>
      <c r="AX181" s="199">
        <f t="shared" si="127"/>
        <v>7</v>
      </c>
      <c r="AY181" s="199">
        <f t="shared" si="127"/>
        <v>7</v>
      </c>
      <c r="AZ181" s="199">
        <f t="shared" si="127"/>
        <v>7</v>
      </c>
      <c r="BA181" s="200">
        <f t="shared" si="127"/>
        <v>7</v>
      </c>
      <c r="BB181" s="201">
        <f t="shared" si="127"/>
        <v>7</v>
      </c>
      <c r="BC181" s="201"/>
      <c r="BF181" s="201"/>
      <c r="BG181" s="201"/>
      <c r="BH181" s="201"/>
      <c r="BI181" s="201"/>
      <c r="BJ181" s="201"/>
      <c r="BK181" s="201"/>
      <c r="BL181" s="201"/>
      <c r="BM181" s="201"/>
      <c r="BN181" s="201"/>
      <c r="BO181" s="201"/>
      <c r="BP181" s="201"/>
      <c r="BQ181" s="201"/>
      <c r="BR181" s="201"/>
      <c r="BS181" s="201"/>
      <c r="BT181" s="201"/>
      <c r="BU181" s="201"/>
      <c r="BV181" s="201"/>
      <c r="BW181" s="201"/>
      <c r="BX181" s="201"/>
      <c r="BY181" s="201"/>
      <c r="BZ181" s="201"/>
      <c r="CA181" s="201"/>
      <c r="CB181" s="201"/>
      <c r="CC181" s="201"/>
      <c r="CD181" s="201"/>
      <c r="CE181" s="201"/>
      <c r="CF181" s="201"/>
      <c r="CG181" s="201"/>
      <c r="CH181" s="201"/>
      <c r="CI181" s="201"/>
      <c r="CJ181" s="201"/>
      <c r="CK181" s="201"/>
    </row>
    <row r="182" spans="2:89" s="202" customFormat="1" ht="13.5" thickBot="1" x14ac:dyDescent="0.25">
      <c r="B182" s="202" t="s">
        <v>112</v>
      </c>
      <c r="C182" s="203" t="str">
        <f>+'NTP or Sold'!C17</f>
        <v>NTP</v>
      </c>
      <c r="D182" s="204">
        <f t="shared" ref="D182:AI182" si="128">+D179*$C181</f>
        <v>0.30099999999999999</v>
      </c>
      <c r="E182" s="204">
        <f t="shared" si="128"/>
        <v>0.371</v>
      </c>
      <c r="F182" s="204">
        <f t="shared" si="128"/>
        <v>0.441</v>
      </c>
      <c r="G182" s="204">
        <f t="shared" si="128"/>
        <v>0.51100000000000001</v>
      </c>
      <c r="H182" s="204">
        <f t="shared" si="128"/>
        <v>0.58100000000000007</v>
      </c>
      <c r="I182" s="204">
        <f t="shared" si="128"/>
        <v>0.65100000000000002</v>
      </c>
      <c r="J182" s="204">
        <f t="shared" si="128"/>
        <v>0.72099999999999997</v>
      </c>
      <c r="K182" s="204">
        <f t="shared" si="128"/>
        <v>0.79100000000000004</v>
      </c>
      <c r="L182" s="204">
        <f t="shared" si="128"/>
        <v>0.85399999999999998</v>
      </c>
      <c r="M182" s="204">
        <f t="shared" si="128"/>
        <v>0.94500000000000006</v>
      </c>
      <c r="N182" s="204">
        <f t="shared" si="128"/>
        <v>1.0569999999999999</v>
      </c>
      <c r="O182" s="204">
        <f t="shared" si="128"/>
        <v>1.169</v>
      </c>
      <c r="P182" s="204">
        <f t="shared" si="128"/>
        <v>1.274</v>
      </c>
      <c r="Q182" s="204">
        <f t="shared" si="128"/>
        <v>1.379</v>
      </c>
      <c r="R182" s="204">
        <f t="shared" si="128"/>
        <v>1.456</v>
      </c>
      <c r="S182" s="204">
        <f t="shared" si="128"/>
        <v>1.5189999999999999</v>
      </c>
      <c r="T182" s="204">
        <f t="shared" si="128"/>
        <v>1.61</v>
      </c>
      <c r="U182" s="204">
        <f t="shared" si="128"/>
        <v>1.722</v>
      </c>
      <c r="V182" s="204">
        <f t="shared" si="128"/>
        <v>1.82</v>
      </c>
      <c r="W182" s="204">
        <f t="shared" si="128"/>
        <v>1.9320000000000002</v>
      </c>
      <c r="X182" s="204">
        <f t="shared" si="128"/>
        <v>2.1069999999999998</v>
      </c>
      <c r="Y182" s="204">
        <f t="shared" si="128"/>
        <v>2.2960000000000003</v>
      </c>
      <c r="Z182" s="204">
        <f t="shared" si="128"/>
        <v>7</v>
      </c>
      <c r="AA182" s="136">
        <f t="shared" si="128"/>
        <v>7</v>
      </c>
      <c r="AB182" s="204">
        <f t="shared" si="128"/>
        <v>7</v>
      </c>
      <c r="AC182" s="204">
        <f t="shared" si="128"/>
        <v>7</v>
      </c>
      <c r="AD182" s="204">
        <f t="shared" si="128"/>
        <v>7</v>
      </c>
      <c r="AE182" s="204">
        <f t="shared" si="128"/>
        <v>7</v>
      </c>
      <c r="AF182" s="204">
        <f t="shared" si="128"/>
        <v>7</v>
      </c>
      <c r="AG182" s="204">
        <f t="shared" si="128"/>
        <v>7</v>
      </c>
      <c r="AH182" s="204">
        <f t="shared" si="128"/>
        <v>7</v>
      </c>
      <c r="AI182" s="204">
        <f t="shared" si="128"/>
        <v>7</v>
      </c>
      <c r="AJ182" s="204">
        <f t="shared" ref="AJ182:BB182" si="129">+AJ179*$C181</f>
        <v>7</v>
      </c>
      <c r="AK182" s="204">
        <f t="shared" si="129"/>
        <v>7</v>
      </c>
      <c r="AL182" s="204">
        <f t="shared" si="129"/>
        <v>7</v>
      </c>
      <c r="AM182" s="204">
        <f t="shared" si="129"/>
        <v>7</v>
      </c>
      <c r="AN182" s="204">
        <f t="shared" si="129"/>
        <v>7</v>
      </c>
      <c r="AO182" s="204">
        <f t="shared" si="129"/>
        <v>7</v>
      </c>
      <c r="AP182" s="204">
        <f t="shared" si="129"/>
        <v>7</v>
      </c>
      <c r="AQ182" s="204">
        <f t="shared" si="129"/>
        <v>7</v>
      </c>
      <c r="AR182" s="204">
        <f t="shared" si="129"/>
        <v>7</v>
      </c>
      <c r="AS182" s="204">
        <f t="shared" si="129"/>
        <v>7</v>
      </c>
      <c r="AT182" s="204">
        <f t="shared" si="129"/>
        <v>7</v>
      </c>
      <c r="AU182" s="204">
        <f t="shared" si="129"/>
        <v>7</v>
      </c>
      <c r="AV182" s="204">
        <f t="shared" si="129"/>
        <v>7</v>
      </c>
      <c r="AW182" s="204">
        <f t="shared" si="129"/>
        <v>7</v>
      </c>
      <c r="AX182" s="204">
        <f t="shared" si="129"/>
        <v>7</v>
      </c>
      <c r="AY182" s="204">
        <f t="shared" si="129"/>
        <v>7</v>
      </c>
      <c r="AZ182" s="204">
        <f t="shared" si="129"/>
        <v>7</v>
      </c>
      <c r="BA182" s="205">
        <f t="shared" si="129"/>
        <v>7</v>
      </c>
      <c r="BB182" s="206">
        <f t="shared" si="129"/>
        <v>7</v>
      </c>
      <c r="BC182" s="206"/>
      <c r="BF182" s="206"/>
      <c r="BG182" s="206"/>
      <c r="BH182" s="206"/>
      <c r="BI182" s="206"/>
      <c r="BJ182" s="206"/>
      <c r="BK182" s="206"/>
      <c r="BL182" s="206"/>
      <c r="BM182" s="206"/>
      <c r="BN182" s="206"/>
      <c r="BO182" s="206"/>
      <c r="BP182" s="206"/>
      <c r="BQ182" s="206"/>
      <c r="BR182" s="206"/>
      <c r="BS182" s="206"/>
      <c r="BT182" s="206"/>
      <c r="BU182" s="206"/>
      <c r="BV182" s="206"/>
      <c r="BW182" s="206"/>
      <c r="BX182" s="206"/>
      <c r="BY182" s="206"/>
      <c r="BZ182" s="206"/>
      <c r="CA182" s="206"/>
      <c r="CB182" s="206"/>
      <c r="CC182" s="206"/>
      <c r="CD182" s="206"/>
      <c r="CE182" s="206"/>
      <c r="CF182" s="206"/>
      <c r="CG182" s="206"/>
      <c r="CH182" s="206"/>
      <c r="CI182" s="206"/>
      <c r="CJ182" s="206"/>
      <c r="CK182" s="206"/>
    </row>
    <row r="183" spans="2:89" s="192" customFormat="1" ht="15" customHeight="1" thickTop="1" x14ac:dyDescent="0.2">
      <c r="B183" s="189" t="str">
        <f>+'NTP or Sold'!H18</f>
        <v>7FA w/ STG</v>
      </c>
      <c r="C183" s="291" t="str">
        <f>+'NTP or Sold'!T18</f>
        <v>Gen Power - Dell, Arkansas location;  duct fired (EECC) - 49%</v>
      </c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0"/>
      <c r="AL183" s="190"/>
      <c r="AM183" s="190"/>
      <c r="AN183" s="190"/>
      <c r="AO183" s="190"/>
      <c r="AP183" s="190"/>
      <c r="AQ183" s="190"/>
      <c r="AR183" s="190"/>
      <c r="AS183" s="190"/>
      <c r="AT183" s="190"/>
      <c r="AU183" s="190"/>
      <c r="AV183" s="190"/>
      <c r="AW183" s="190"/>
      <c r="AX183" s="190"/>
      <c r="AY183" s="190"/>
      <c r="AZ183" s="190"/>
      <c r="BA183" s="190"/>
      <c r="BB183" s="190"/>
      <c r="BC183" s="191"/>
    </row>
    <row r="184" spans="2:89" s="196" customFormat="1" x14ac:dyDescent="0.2">
      <c r="B184" s="193" t="s">
        <v>107</v>
      </c>
      <c r="C184" s="292"/>
      <c r="D184" s="194">
        <v>0</v>
      </c>
      <c r="E184" s="194">
        <v>0</v>
      </c>
      <c r="F184" s="194">
        <v>0</v>
      </c>
      <c r="G184" s="194">
        <v>0</v>
      </c>
      <c r="H184" s="194">
        <v>0</v>
      </c>
      <c r="I184" s="194">
        <v>0</v>
      </c>
      <c r="J184" s="194">
        <v>0</v>
      </c>
      <c r="K184" s="194">
        <v>0</v>
      </c>
      <c r="L184" s="194">
        <v>0</v>
      </c>
      <c r="M184" s="194">
        <v>0</v>
      </c>
      <c r="N184" s="194">
        <v>0</v>
      </c>
      <c r="O184" s="194">
        <v>0</v>
      </c>
      <c r="P184" s="194">
        <v>0</v>
      </c>
      <c r="Q184" s="194">
        <v>0</v>
      </c>
      <c r="R184" s="194">
        <v>0</v>
      </c>
      <c r="S184" s="194">
        <v>0</v>
      </c>
      <c r="T184" s="194">
        <v>0</v>
      </c>
      <c r="U184" s="194">
        <v>0</v>
      </c>
      <c r="V184" s="194">
        <v>0</v>
      </c>
      <c r="W184" s="194">
        <v>0.05</v>
      </c>
      <c r="X184" s="194">
        <v>7.1999999999999995E-2</v>
      </c>
      <c r="Y184" s="194">
        <v>3.7999999999999999E-2</v>
      </c>
      <c r="Z184" s="194">
        <v>0.19900000000000001</v>
      </c>
      <c r="AA184" s="194">
        <v>0.03</v>
      </c>
      <c r="AB184" s="194">
        <v>0.03</v>
      </c>
      <c r="AC184" s="194">
        <v>0.03</v>
      </c>
      <c r="AD184" s="194">
        <v>0.03</v>
      </c>
      <c r="AE184" s="194">
        <v>0.03</v>
      </c>
      <c r="AF184" s="194">
        <v>0.03</v>
      </c>
      <c r="AG184" s="194">
        <v>0.03</v>
      </c>
      <c r="AH184" s="194">
        <v>0.03</v>
      </c>
      <c r="AI184" s="194">
        <v>3.1E-2</v>
      </c>
      <c r="AJ184" s="194">
        <v>0.04</v>
      </c>
      <c r="AK184" s="194">
        <v>0.04</v>
      </c>
      <c r="AL184" s="194">
        <v>0.2</v>
      </c>
      <c r="AM184" s="194">
        <v>0.04</v>
      </c>
      <c r="AN184" s="194">
        <v>0.05</v>
      </c>
      <c r="AO184" s="194">
        <v>0</v>
      </c>
      <c r="AP184" s="194">
        <v>0</v>
      </c>
      <c r="AQ184" s="194">
        <v>0</v>
      </c>
      <c r="AR184" s="194">
        <v>0</v>
      </c>
      <c r="AS184" s="194">
        <v>0</v>
      </c>
      <c r="AT184" s="194">
        <v>0</v>
      </c>
      <c r="AU184" s="194">
        <v>0</v>
      </c>
      <c r="AV184" s="194">
        <v>0</v>
      </c>
      <c r="AW184" s="194">
        <v>0</v>
      </c>
      <c r="AX184" s="194">
        <v>0</v>
      </c>
      <c r="AY184" s="194">
        <v>0</v>
      </c>
      <c r="AZ184" s="194">
        <v>0</v>
      </c>
      <c r="BA184" s="194">
        <v>0</v>
      </c>
      <c r="BB184" s="194">
        <v>0</v>
      </c>
      <c r="BC184" s="195">
        <f>SUM(D184:BB184)</f>
        <v>1.0000000000000004</v>
      </c>
      <c r="BD184" s="193"/>
    </row>
    <row r="185" spans="2:89" s="196" customFormat="1" x14ac:dyDescent="0.2">
      <c r="B185" s="193" t="s">
        <v>108</v>
      </c>
      <c r="C185" s="292"/>
      <c r="D185" s="194">
        <f>D184</f>
        <v>0</v>
      </c>
      <c r="E185" s="194">
        <f t="shared" ref="E185:AJ185" si="130">+D185+E184</f>
        <v>0</v>
      </c>
      <c r="F185" s="194">
        <f t="shared" si="130"/>
        <v>0</v>
      </c>
      <c r="G185" s="194">
        <f t="shared" si="130"/>
        <v>0</v>
      </c>
      <c r="H185" s="194">
        <f t="shared" si="130"/>
        <v>0</v>
      </c>
      <c r="I185" s="194">
        <f t="shared" si="130"/>
        <v>0</v>
      </c>
      <c r="J185" s="194">
        <f t="shared" si="130"/>
        <v>0</v>
      </c>
      <c r="K185" s="194">
        <f t="shared" si="130"/>
        <v>0</v>
      </c>
      <c r="L185" s="194">
        <f t="shared" si="130"/>
        <v>0</v>
      </c>
      <c r="M185" s="194">
        <f t="shared" si="130"/>
        <v>0</v>
      </c>
      <c r="N185" s="194">
        <f t="shared" si="130"/>
        <v>0</v>
      </c>
      <c r="O185" s="194">
        <f t="shared" si="130"/>
        <v>0</v>
      </c>
      <c r="P185" s="194">
        <f t="shared" si="130"/>
        <v>0</v>
      </c>
      <c r="Q185" s="194">
        <f t="shared" si="130"/>
        <v>0</v>
      </c>
      <c r="R185" s="194">
        <f t="shared" si="130"/>
        <v>0</v>
      </c>
      <c r="S185" s="194">
        <f t="shared" si="130"/>
        <v>0</v>
      </c>
      <c r="T185" s="194">
        <f t="shared" si="130"/>
        <v>0</v>
      </c>
      <c r="U185" s="194">
        <f t="shared" si="130"/>
        <v>0</v>
      </c>
      <c r="V185" s="194">
        <f t="shared" si="130"/>
        <v>0</v>
      </c>
      <c r="W185" s="194">
        <f t="shared" si="130"/>
        <v>0.05</v>
      </c>
      <c r="X185" s="194">
        <f t="shared" si="130"/>
        <v>0.122</v>
      </c>
      <c r="Y185" s="194">
        <f t="shared" si="130"/>
        <v>0.16</v>
      </c>
      <c r="Z185" s="194">
        <f t="shared" si="130"/>
        <v>0.35899999999999999</v>
      </c>
      <c r="AA185" s="194">
        <f t="shared" si="130"/>
        <v>0.38900000000000001</v>
      </c>
      <c r="AB185" s="194">
        <f t="shared" si="130"/>
        <v>0.41900000000000004</v>
      </c>
      <c r="AC185" s="194">
        <f t="shared" si="130"/>
        <v>0.44900000000000007</v>
      </c>
      <c r="AD185" s="194">
        <f t="shared" si="130"/>
        <v>0.47900000000000009</v>
      </c>
      <c r="AE185" s="194">
        <f t="shared" si="130"/>
        <v>0.50900000000000012</v>
      </c>
      <c r="AF185" s="194">
        <f t="shared" si="130"/>
        <v>0.53900000000000015</v>
      </c>
      <c r="AG185" s="194">
        <f t="shared" si="130"/>
        <v>0.56900000000000017</v>
      </c>
      <c r="AH185" s="194">
        <f t="shared" si="130"/>
        <v>0.5990000000000002</v>
      </c>
      <c r="AI185" s="194">
        <f t="shared" si="130"/>
        <v>0.63000000000000023</v>
      </c>
      <c r="AJ185" s="194">
        <f t="shared" si="130"/>
        <v>0.67000000000000026</v>
      </c>
      <c r="AK185" s="194">
        <f t="shared" ref="AK185:BB185" si="131">+AJ185+AK184</f>
        <v>0.7100000000000003</v>
      </c>
      <c r="AL185" s="194">
        <f t="shared" si="131"/>
        <v>0.91000000000000036</v>
      </c>
      <c r="AM185" s="194">
        <f t="shared" si="131"/>
        <v>0.9500000000000004</v>
      </c>
      <c r="AN185" s="194">
        <f t="shared" si="131"/>
        <v>1.0000000000000004</v>
      </c>
      <c r="AO185" s="194">
        <f t="shared" si="131"/>
        <v>1.0000000000000004</v>
      </c>
      <c r="AP185" s="194">
        <f t="shared" si="131"/>
        <v>1.0000000000000004</v>
      </c>
      <c r="AQ185" s="194">
        <f t="shared" si="131"/>
        <v>1.0000000000000004</v>
      </c>
      <c r="AR185" s="194">
        <f t="shared" si="131"/>
        <v>1.0000000000000004</v>
      </c>
      <c r="AS185" s="194">
        <f t="shared" si="131"/>
        <v>1.0000000000000004</v>
      </c>
      <c r="AT185" s="194">
        <f t="shared" si="131"/>
        <v>1.0000000000000004</v>
      </c>
      <c r="AU185" s="194">
        <f t="shared" si="131"/>
        <v>1.0000000000000004</v>
      </c>
      <c r="AV185" s="194">
        <f t="shared" si="131"/>
        <v>1.0000000000000004</v>
      </c>
      <c r="AW185" s="194">
        <f t="shared" si="131"/>
        <v>1.0000000000000004</v>
      </c>
      <c r="AX185" s="194">
        <f t="shared" si="131"/>
        <v>1.0000000000000004</v>
      </c>
      <c r="AY185" s="194">
        <f t="shared" si="131"/>
        <v>1.0000000000000004</v>
      </c>
      <c r="AZ185" s="194">
        <f t="shared" si="131"/>
        <v>1.0000000000000004</v>
      </c>
      <c r="BA185" s="194">
        <f t="shared" si="131"/>
        <v>1.0000000000000004</v>
      </c>
      <c r="BB185" s="194">
        <f t="shared" si="131"/>
        <v>1.0000000000000004</v>
      </c>
      <c r="BC185" s="195"/>
      <c r="BD185" s="193"/>
    </row>
    <row r="186" spans="2:89" s="196" customFormat="1" x14ac:dyDescent="0.2">
      <c r="B186" s="193" t="s">
        <v>109</v>
      </c>
      <c r="C186" s="292"/>
      <c r="D186" s="194">
        <v>0</v>
      </c>
      <c r="E186" s="194">
        <v>0</v>
      </c>
      <c r="F186" s="194">
        <v>0</v>
      </c>
      <c r="G186" s="194">
        <v>0</v>
      </c>
      <c r="H186" s="194">
        <v>0</v>
      </c>
      <c r="I186" s="194">
        <v>0</v>
      </c>
      <c r="J186" s="194">
        <v>0</v>
      </c>
      <c r="K186" s="194">
        <v>0</v>
      </c>
      <c r="L186" s="194">
        <v>0</v>
      </c>
      <c r="M186" s="194">
        <v>0</v>
      </c>
      <c r="N186" s="194">
        <v>0</v>
      </c>
      <c r="O186" s="194">
        <v>0</v>
      </c>
      <c r="P186" s="194">
        <v>0</v>
      </c>
      <c r="Q186" s="194">
        <v>0</v>
      </c>
      <c r="R186" s="194">
        <v>0</v>
      </c>
      <c r="S186" s="194">
        <v>0</v>
      </c>
      <c r="T186" s="194">
        <v>0</v>
      </c>
      <c r="U186" s="194">
        <v>0</v>
      </c>
      <c r="V186" s="194">
        <v>0</v>
      </c>
      <c r="W186" s="194">
        <f t="shared" ref="W186:BB186" si="132">W187-V187</f>
        <v>0.111</v>
      </c>
      <c r="X186" s="194">
        <f t="shared" si="132"/>
        <v>3.6999999999999991E-2</v>
      </c>
      <c r="Y186" s="194">
        <f t="shared" si="132"/>
        <v>5.2000000000000018E-2</v>
      </c>
      <c r="Z186" s="194">
        <f t="shared" si="132"/>
        <v>9.9999999999999978E-2</v>
      </c>
      <c r="AA186" s="194">
        <f t="shared" si="132"/>
        <v>2.0000000000000018E-2</v>
      </c>
      <c r="AB186" s="194">
        <f t="shared" si="132"/>
        <v>2.0000000000000018E-2</v>
      </c>
      <c r="AC186" s="194">
        <f t="shared" si="132"/>
        <v>1.9999999999999962E-2</v>
      </c>
      <c r="AD186" s="194">
        <f t="shared" si="132"/>
        <v>2.0000000000000018E-2</v>
      </c>
      <c r="AE186" s="194">
        <f t="shared" si="132"/>
        <v>2.0000000000000018E-2</v>
      </c>
      <c r="AF186" s="194">
        <f t="shared" si="132"/>
        <v>0</v>
      </c>
      <c r="AG186" s="194">
        <f t="shared" si="132"/>
        <v>0</v>
      </c>
      <c r="AH186" s="194">
        <f t="shared" si="132"/>
        <v>0</v>
      </c>
      <c r="AI186" s="194">
        <f t="shared" si="132"/>
        <v>0</v>
      </c>
      <c r="AJ186" s="194">
        <f t="shared" si="132"/>
        <v>0</v>
      </c>
      <c r="AK186" s="194">
        <f t="shared" si="132"/>
        <v>0</v>
      </c>
      <c r="AL186" s="194">
        <f t="shared" si="132"/>
        <v>0.6</v>
      </c>
      <c r="AM186" s="194">
        <f t="shared" si="132"/>
        <v>0</v>
      </c>
      <c r="AN186" s="194">
        <f t="shared" si="132"/>
        <v>0</v>
      </c>
      <c r="AO186" s="194">
        <f t="shared" si="132"/>
        <v>0</v>
      </c>
      <c r="AP186" s="194">
        <f t="shared" si="132"/>
        <v>0</v>
      </c>
      <c r="AQ186" s="194">
        <f t="shared" si="132"/>
        <v>0</v>
      </c>
      <c r="AR186" s="194">
        <f t="shared" si="132"/>
        <v>0</v>
      </c>
      <c r="AS186" s="194">
        <f t="shared" si="132"/>
        <v>0</v>
      </c>
      <c r="AT186" s="194">
        <f t="shared" si="132"/>
        <v>0</v>
      </c>
      <c r="AU186" s="194">
        <f t="shared" si="132"/>
        <v>0</v>
      </c>
      <c r="AV186" s="194">
        <f t="shared" si="132"/>
        <v>0</v>
      </c>
      <c r="AW186" s="194">
        <f t="shared" si="132"/>
        <v>0</v>
      </c>
      <c r="AX186" s="194">
        <f t="shared" si="132"/>
        <v>0</v>
      </c>
      <c r="AY186" s="194">
        <f t="shared" si="132"/>
        <v>0</v>
      </c>
      <c r="AZ186" s="194">
        <f t="shared" si="132"/>
        <v>0</v>
      </c>
      <c r="BA186" s="194">
        <f t="shared" si="132"/>
        <v>0</v>
      </c>
      <c r="BB186" s="194">
        <f t="shared" si="132"/>
        <v>0</v>
      </c>
      <c r="BC186" s="195">
        <f>SUM(D186:BB186)</f>
        <v>1</v>
      </c>
      <c r="BD186" s="193"/>
    </row>
    <row r="187" spans="2:89" s="196" customFormat="1" x14ac:dyDescent="0.2">
      <c r="B187" s="193" t="s">
        <v>110</v>
      </c>
      <c r="C187" s="292"/>
      <c r="D187" s="194">
        <f>D186</f>
        <v>0</v>
      </c>
      <c r="E187" s="194">
        <f t="shared" ref="E187:V187" si="133">+D187+E186</f>
        <v>0</v>
      </c>
      <c r="F187" s="194">
        <f t="shared" si="133"/>
        <v>0</v>
      </c>
      <c r="G187" s="194">
        <f t="shared" si="133"/>
        <v>0</v>
      </c>
      <c r="H187" s="194">
        <f t="shared" si="133"/>
        <v>0</v>
      </c>
      <c r="I187" s="194">
        <f t="shared" si="133"/>
        <v>0</v>
      </c>
      <c r="J187" s="194">
        <f t="shared" si="133"/>
        <v>0</v>
      </c>
      <c r="K187" s="194">
        <f t="shared" si="133"/>
        <v>0</v>
      </c>
      <c r="L187" s="194">
        <f t="shared" si="133"/>
        <v>0</v>
      </c>
      <c r="M187" s="194">
        <f t="shared" si="133"/>
        <v>0</v>
      </c>
      <c r="N187" s="194">
        <f t="shared" si="133"/>
        <v>0</v>
      </c>
      <c r="O187" s="194">
        <f t="shared" si="133"/>
        <v>0</v>
      </c>
      <c r="P187" s="194">
        <f t="shared" si="133"/>
        <v>0</v>
      </c>
      <c r="Q187" s="194">
        <f t="shared" si="133"/>
        <v>0</v>
      </c>
      <c r="R187" s="194">
        <f t="shared" si="133"/>
        <v>0</v>
      </c>
      <c r="S187" s="194">
        <f t="shared" si="133"/>
        <v>0</v>
      </c>
      <c r="T187" s="194">
        <f t="shared" si="133"/>
        <v>0</v>
      </c>
      <c r="U187" s="194">
        <f t="shared" si="133"/>
        <v>0</v>
      </c>
      <c r="V187" s="194">
        <f t="shared" si="133"/>
        <v>0</v>
      </c>
      <c r="W187" s="194">
        <v>0.111</v>
      </c>
      <c r="X187" s="194">
        <v>0.14799999999999999</v>
      </c>
      <c r="Y187" s="194">
        <v>0.2</v>
      </c>
      <c r="Z187" s="194">
        <v>0.3</v>
      </c>
      <c r="AA187" s="194">
        <v>0.32</v>
      </c>
      <c r="AB187" s="194">
        <v>0.34</v>
      </c>
      <c r="AC187" s="194">
        <v>0.36</v>
      </c>
      <c r="AD187" s="194">
        <v>0.38</v>
      </c>
      <c r="AE187" s="194">
        <v>0.4</v>
      </c>
      <c r="AF187" s="194">
        <v>0.4</v>
      </c>
      <c r="AG187" s="194">
        <v>0.4</v>
      </c>
      <c r="AH187" s="194">
        <v>0.4</v>
      </c>
      <c r="AI187" s="194">
        <v>0.4</v>
      </c>
      <c r="AJ187" s="194">
        <v>0.4</v>
      </c>
      <c r="AK187" s="194">
        <v>0.4</v>
      </c>
      <c r="AL187" s="194">
        <v>1</v>
      </c>
      <c r="AM187" s="194">
        <v>1</v>
      </c>
      <c r="AN187" s="194">
        <v>1</v>
      </c>
      <c r="AO187" s="194">
        <v>1</v>
      </c>
      <c r="AP187" s="194">
        <v>1</v>
      </c>
      <c r="AQ187" s="194">
        <v>1</v>
      </c>
      <c r="AR187" s="194">
        <v>1</v>
      </c>
      <c r="AS187" s="194">
        <v>1</v>
      </c>
      <c r="AT187" s="194">
        <v>1</v>
      </c>
      <c r="AU187" s="194">
        <v>1</v>
      </c>
      <c r="AV187" s="194">
        <v>1</v>
      </c>
      <c r="AW187" s="194">
        <v>1</v>
      </c>
      <c r="AX187" s="194">
        <v>1</v>
      </c>
      <c r="AY187" s="194">
        <v>1</v>
      </c>
      <c r="AZ187" s="194">
        <v>1</v>
      </c>
      <c r="BA187" s="194">
        <v>1</v>
      </c>
      <c r="BB187" s="194">
        <v>1</v>
      </c>
      <c r="BC187" s="195"/>
      <c r="BD187" s="193"/>
    </row>
    <row r="188" spans="2:89" s="196" customFormat="1" x14ac:dyDescent="0.2">
      <c r="B188" s="193"/>
      <c r="C188" s="233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4"/>
      <c r="AT188" s="194"/>
      <c r="AU188" s="194"/>
      <c r="AV188" s="194"/>
      <c r="AW188" s="194"/>
      <c r="AX188" s="194"/>
      <c r="AY188" s="194"/>
      <c r="AZ188" s="194"/>
      <c r="BA188" s="194"/>
      <c r="BB188" s="194"/>
      <c r="BC188" s="195"/>
      <c r="BD188" s="193"/>
    </row>
    <row r="189" spans="2:89" s="197" customFormat="1" x14ac:dyDescent="0.2">
      <c r="B189" s="197" t="s">
        <v>111</v>
      </c>
      <c r="C189" s="198">
        <v>34.877740000000003</v>
      </c>
      <c r="D189" s="199">
        <f t="shared" ref="D189:AI189" si="134">+D185*$C189</f>
        <v>0</v>
      </c>
      <c r="E189" s="199">
        <f t="shared" si="134"/>
        <v>0</v>
      </c>
      <c r="F189" s="199">
        <f t="shared" si="134"/>
        <v>0</v>
      </c>
      <c r="G189" s="199">
        <f t="shared" si="134"/>
        <v>0</v>
      </c>
      <c r="H189" s="199">
        <f t="shared" si="134"/>
        <v>0</v>
      </c>
      <c r="I189" s="199">
        <f t="shared" si="134"/>
        <v>0</v>
      </c>
      <c r="J189" s="199">
        <f t="shared" si="134"/>
        <v>0</v>
      </c>
      <c r="K189" s="199">
        <f t="shared" si="134"/>
        <v>0</v>
      </c>
      <c r="L189" s="199">
        <f t="shared" si="134"/>
        <v>0</v>
      </c>
      <c r="M189" s="199">
        <f t="shared" si="134"/>
        <v>0</v>
      </c>
      <c r="N189" s="199">
        <f t="shared" si="134"/>
        <v>0</v>
      </c>
      <c r="O189" s="199">
        <f t="shared" si="134"/>
        <v>0</v>
      </c>
      <c r="P189" s="199">
        <f t="shared" si="134"/>
        <v>0</v>
      </c>
      <c r="Q189" s="199">
        <f t="shared" si="134"/>
        <v>0</v>
      </c>
      <c r="R189" s="199">
        <f t="shared" si="134"/>
        <v>0</v>
      </c>
      <c r="S189" s="199">
        <f t="shared" si="134"/>
        <v>0</v>
      </c>
      <c r="T189" s="199">
        <f t="shared" si="134"/>
        <v>0</v>
      </c>
      <c r="U189" s="199">
        <f t="shared" si="134"/>
        <v>0</v>
      </c>
      <c r="V189" s="199">
        <f t="shared" si="134"/>
        <v>0</v>
      </c>
      <c r="W189" s="199">
        <f t="shared" si="134"/>
        <v>1.7438870000000002</v>
      </c>
      <c r="X189" s="199">
        <f t="shared" si="134"/>
        <v>4.2550842800000002</v>
      </c>
      <c r="Y189" s="199">
        <f t="shared" si="134"/>
        <v>5.5804384000000002</v>
      </c>
      <c r="Z189" s="199">
        <f t="shared" si="134"/>
        <v>12.521108660000001</v>
      </c>
      <c r="AA189" s="199">
        <f t="shared" si="134"/>
        <v>13.567440860000001</v>
      </c>
      <c r="AB189" s="199">
        <f t="shared" si="134"/>
        <v>14.613773060000003</v>
      </c>
      <c r="AC189" s="199">
        <f t="shared" si="134"/>
        <v>15.660105260000003</v>
      </c>
      <c r="AD189" s="199">
        <f t="shared" si="134"/>
        <v>16.706437460000004</v>
      </c>
      <c r="AE189" s="199">
        <f t="shared" si="134"/>
        <v>17.752769660000006</v>
      </c>
      <c r="AF189" s="199">
        <f t="shared" si="134"/>
        <v>18.799101860000007</v>
      </c>
      <c r="AG189" s="199">
        <f t="shared" si="134"/>
        <v>19.845434060000006</v>
      </c>
      <c r="AH189" s="199">
        <f t="shared" si="134"/>
        <v>20.891766260000008</v>
      </c>
      <c r="AI189" s="199">
        <f t="shared" si="134"/>
        <v>21.972976200000009</v>
      </c>
      <c r="AJ189" s="199">
        <f t="shared" ref="AJ189:BB189" si="135">+AJ185*$C189</f>
        <v>23.36808580000001</v>
      </c>
      <c r="AK189" s="199">
        <f t="shared" si="135"/>
        <v>24.763195400000011</v>
      </c>
      <c r="AL189" s="199">
        <f t="shared" si="135"/>
        <v>31.738743400000015</v>
      </c>
      <c r="AM189" s="199">
        <f t="shared" si="135"/>
        <v>33.133853000000016</v>
      </c>
      <c r="AN189" s="199">
        <f t="shared" si="135"/>
        <v>34.877740000000017</v>
      </c>
      <c r="AO189" s="199">
        <f t="shared" si="135"/>
        <v>34.877740000000017</v>
      </c>
      <c r="AP189" s="199">
        <f t="shared" si="135"/>
        <v>34.877740000000017</v>
      </c>
      <c r="AQ189" s="199">
        <f t="shared" si="135"/>
        <v>34.877740000000017</v>
      </c>
      <c r="AR189" s="199">
        <f t="shared" si="135"/>
        <v>34.877740000000017</v>
      </c>
      <c r="AS189" s="199">
        <f t="shared" si="135"/>
        <v>34.877740000000017</v>
      </c>
      <c r="AT189" s="199">
        <f t="shared" si="135"/>
        <v>34.877740000000017</v>
      </c>
      <c r="AU189" s="199">
        <f t="shared" si="135"/>
        <v>34.877740000000017</v>
      </c>
      <c r="AV189" s="199">
        <f t="shared" si="135"/>
        <v>34.877740000000017</v>
      </c>
      <c r="AW189" s="199">
        <f t="shared" si="135"/>
        <v>34.877740000000017</v>
      </c>
      <c r="AX189" s="199">
        <f t="shared" si="135"/>
        <v>34.877740000000017</v>
      </c>
      <c r="AY189" s="199">
        <f t="shared" si="135"/>
        <v>34.877740000000017</v>
      </c>
      <c r="AZ189" s="199">
        <f t="shared" si="135"/>
        <v>34.877740000000017</v>
      </c>
      <c r="BA189" s="199">
        <f t="shared" si="135"/>
        <v>34.877740000000017</v>
      </c>
      <c r="BB189" s="199">
        <f t="shared" si="135"/>
        <v>34.877740000000017</v>
      </c>
      <c r="BC189" s="200"/>
      <c r="BD189" s="201"/>
      <c r="BE189" s="201"/>
      <c r="BF189" s="201"/>
      <c r="BG189" s="201"/>
      <c r="BH189" s="201"/>
      <c r="BI189" s="201"/>
      <c r="BJ189" s="201"/>
      <c r="BK189" s="201"/>
      <c r="BL189" s="201"/>
      <c r="BM189" s="201"/>
      <c r="BN189" s="201"/>
      <c r="BO189" s="201"/>
      <c r="BP189" s="201"/>
      <c r="BQ189" s="201"/>
      <c r="BR189" s="201"/>
      <c r="BS189" s="201"/>
      <c r="BT189" s="201"/>
      <c r="BU189" s="201"/>
      <c r="BV189" s="201"/>
      <c r="BW189" s="201"/>
      <c r="BX189" s="201"/>
      <c r="BY189" s="201"/>
      <c r="BZ189" s="201"/>
      <c r="CA189" s="201"/>
      <c r="CB189" s="201"/>
      <c r="CC189" s="201"/>
      <c r="CD189" s="201"/>
      <c r="CE189" s="201"/>
      <c r="CF189" s="201"/>
      <c r="CG189" s="201"/>
      <c r="CH189" s="201"/>
      <c r="CI189" s="201"/>
      <c r="CJ189" s="201"/>
      <c r="CK189" s="201"/>
    </row>
    <row r="190" spans="2:89" s="202" customFormat="1" ht="13.5" thickBot="1" x14ac:dyDescent="0.25">
      <c r="B190" s="202" t="s">
        <v>112</v>
      </c>
      <c r="C190" s="203" t="str">
        <f>+'NTP or Sold'!C18</f>
        <v>Sold</v>
      </c>
      <c r="D190" s="204">
        <f t="shared" ref="D190:AI190" si="136">+D187*$C189</f>
        <v>0</v>
      </c>
      <c r="E190" s="204">
        <f t="shared" si="136"/>
        <v>0</v>
      </c>
      <c r="F190" s="204">
        <f t="shared" si="136"/>
        <v>0</v>
      </c>
      <c r="G190" s="204">
        <f t="shared" si="136"/>
        <v>0</v>
      </c>
      <c r="H190" s="204">
        <f t="shared" si="136"/>
        <v>0</v>
      </c>
      <c r="I190" s="204">
        <f t="shared" si="136"/>
        <v>0</v>
      </c>
      <c r="J190" s="204">
        <f t="shared" si="136"/>
        <v>0</v>
      </c>
      <c r="K190" s="204">
        <f t="shared" si="136"/>
        <v>0</v>
      </c>
      <c r="L190" s="204">
        <f t="shared" si="136"/>
        <v>0</v>
      </c>
      <c r="M190" s="204">
        <f t="shared" si="136"/>
        <v>0</v>
      </c>
      <c r="N190" s="204">
        <f t="shared" si="136"/>
        <v>0</v>
      </c>
      <c r="O190" s="204">
        <f t="shared" si="136"/>
        <v>0</v>
      </c>
      <c r="P190" s="204">
        <f t="shared" si="136"/>
        <v>0</v>
      </c>
      <c r="Q190" s="204">
        <f t="shared" si="136"/>
        <v>0</v>
      </c>
      <c r="R190" s="204">
        <f t="shared" si="136"/>
        <v>0</v>
      </c>
      <c r="S190" s="204">
        <f t="shared" si="136"/>
        <v>0</v>
      </c>
      <c r="T190" s="204">
        <f t="shared" si="136"/>
        <v>0</v>
      </c>
      <c r="U190" s="204">
        <f t="shared" si="136"/>
        <v>0</v>
      </c>
      <c r="V190" s="204">
        <f t="shared" si="136"/>
        <v>0</v>
      </c>
      <c r="W190" s="204">
        <f t="shared" si="136"/>
        <v>3.8714291400000005</v>
      </c>
      <c r="X190" s="204">
        <f t="shared" si="136"/>
        <v>5.1619055200000004</v>
      </c>
      <c r="Y190" s="204">
        <f t="shared" si="136"/>
        <v>6.9755480000000007</v>
      </c>
      <c r="Z190" s="204">
        <f t="shared" si="136"/>
        <v>10.463322</v>
      </c>
      <c r="AA190" s="204">
        <f t="shared" si="136"/>
        <v>11.1608768</v>
      </c>
      <c r="AB190" s="204">
        <f t="shared" si="136"/>
        <v>11.858431600000001</v>
      </c>
      <c r="AC190" s="204">
        <f t="shared" si="136"/>
        <v>12.5559864</v>
      </c>
      <c r="AD190" s="204">
        <f t="shared" si="136"/>
        <v>13.253541200000001</v>
      </c>
      <c r="AE190" s="204">
        <f t="shared" si="136"/>
        <v>13.951096000000001</v>
      </c>
      <c r="AF190" s="204">
        <f t="shared" si="136"/>
        <v>13.951096000000001</v>
      </c>
      <c r="AG190" s="204">
        <f t="shared" si="136"/>
        <v>13.951096000000001</v>
      </c>
      <c r="AH190" s="204">
        <f t="shared" si="136"/>
        <v>13.951096000000001</v>
      </c>
      <c r="AI190" s="204">
        <f t="shared" si="136"/>
        <v>13.951096000000001</v>
      </c>
      <c r="AJ190" s="204">
        <f t="shared" ref="AJ190:BB190" si="137">+AJ187*$C189</f>
        <v>13.951096000000001</v>
      </c>
      <c r="AK190" s="204">
        <f t="shared" si="137"/>
        <v>13.951096000000001</v>
      </c>
      <c r="AL190" s="204">
        <f t="shared" si="137"/>
        <v>34.877740000000003</v>
      </c>
      <c r="AM190" s="204">
        <f t="shared" si="137"/>
        <v>34.877740000000003</v>
      </c>
      <c r="AN190" s="204">
        <f t="shared" si="137"/>
        <v>34.877740000000003</v>
      </c>
      <c r="AO190" s="204">
        <f t="shared" si="137"/>
        <v>34.877740000000003</v>
      </c>
      <c r="AP190" s="204">
        <f t="shared" si="137"/>
        <v>34.877740000000003</v>
      </c>
      <c r="AQ190" s="204">
        <f t="shared" si="137"/>
        <v>34.877740000000003</v>
      </c>
      <c r="AR190" s="204">
        <f t="shared" si="137"/>
        <v>34.877740000000003</v>
      </c>
      <c r="AS190" s="204">
        <f t="shared" si="137"/>
        <v>34.877740000000003</v>
      </c>
      <c r="AT190" s="204">
        <f t="shared" si="137"/>
        <v>34.877740000000003</v>
      </c>
      <c r="AU190" s="204">
        <f t="shared" si="137"/>
        <v>34.877740000000003</v>
      </c>
      <c r="AV190" s="204">
        <f t="shared" si="137"/>
        <v>34.877740000000003</v>
      </c>
      <c r="AW190" s="204">
        <f t="shared" si="137"/>
        <v>34.877740000000003</v>
      </c>
      <c r="AX190" s="204">
        <f t="shared" si="137"/>
        <v>34.877740000000003</v>
      </c>
      <c r="AY190" s="204">
        <f t="shared" si="137"/>
        <v>34.877740000000003</v>
      </c>
      <c r="AZ190" s="204">
        <f t="shared" si="137"/>
        <v>34.877740000000003</v>
      </c>
      <c r="BA190" s="204">
        <f t="shared" si="137"/>
        <v>34.877740000000003</v>
      </c>
      <c r="BB190" s="204">
        <f t="shared" si="137"/>
        <v>34.877740000000003</v>
      </c>
      <c r="BC190" s="205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</row>
    <row r="191" spans="2:89" s="192" customFormat="1" ht="15" customHeight="1" thickTop="1" x14ac:dyDescent="0.2">
      <c r="B191" s="189" t="str">
        <f>+'NTP or Sold'!H19</f>
        <v>7FA w/ STG</v>
      </c>
      <c r="C191" s="291" t="str">
        <f>+'NTP or Sold'!T19</f>
        <v>Gen Power - Dell, Arkansas location;  duct fired (EECC) - 49%</v>
      </c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AU191" s="190"/>
      <c r="AV191" s="190"/>
      <c r="AW191" s="190"/>
      <c r="AX191" s="190"/>
      <c r="AY191" s="190"/>
      <c r="AZ191" s="190"/>
      <c r="BA191" s="190"/>
      <c r="BB191" s="190"/>
      <c r="BC191" s="191"/>
    </row>
    <row r="192" spans="2:89" s="196" customFormat="1" x14ac:dyDescent="0.2">
      <c r="B192" s="193" t="s">
        <v>107</v>
      </c>
      <c r="C192" s="292"/>
      <c r="D192" s="194">
        <v>0</v>
      </c>
      <c r="E192" s="194">
        <v>0</v>
      </c>
      <c r="F192" s="194">
        <v>0</v>
      </c>
      <c r="G192" s="194">
        <v>0</v>
      </c>
      <c r="H192" s="194">
        <v>0</v>
      </c>
      <c r="I192" s="194">
        <v>0</v>
      </c>
      <c r="J192" s="194">
        <v>0</v>
      </c>
      <c r="K192" s="194">
        <v>0</v>
      </c>
      <c r="L192" s="194">
        <v>0</v>
      </c>
      <c r="M192" s="194">
        <v>0</v>
      </c>
      <c r="N192" s="194">
        <v>0</v>
      </c>
      <c r="O192" s="194">
        <v>0</v>
      </c>
      <c r="P192" s="194">
        <v>0</v>
      </c>
      <c r="Q192" s="194">
        <v>0</v>
      </c>
      <c r="R192" s="194">
        <v>0</v>
      </c>
      <c r="S192" s="194">
        <v>0</v>
      </c>
      <c r="T192" s="194">
        <v>0</v>
      </c>
      <c r="U192" s="194">
        <v>0</v>
      </c>
      <c r="V192" s="194">
        <v>0</v>
      </c>
      <c r="W192" s="194">
        <v>0.05</v>
      </c>
      <c r="X192" s="194">
        <v>7.0000000000000007E-2</v>
      </c>
      <c r="Y192" s="194">
        <v>3.5000000000000003E-2</v>
      </c>
      <c r="Z192" s="194">
        <v>0.19</v>
      </c>
      <c r="AA192" s="194">
        <v>2.5000000000000001E-2</v>
      </c>
      <c r="AB192" s="194">
        <v>2.5000000000000001E-2</v>
      </c>
      <c r="AC192" s="194">
        <v>0.03</v>
      </c>
      <c r="AD192" s="194">
        <v>0.03</v>
      </c>
      <c r="AE192" s="194">
        <v>0.03</v>
      </c>
      <c r="AF192" s="194">
        <v>0.03</v>
      </c>
      <c r="AG192" s="194">
        <v>0.03</v>
      </c>
      <c r="AH192" s="194">
        <v>0.03</v>
      </c>
      <c r="AI192" s="194">
        <v>0.03</v>
      </c>
      <c r="AJ192" s="194">
        <v>0.03</v>
      </c>
      <c r="AK192" s="194">
        <v>3.5000000000000003E-2</v>
      </c>
      <c r="AL192" s="194">
        <v>0.04</v>
      </c>
      <c r="AM192" s="194">
        <v>0.2</v>
      </c>
      <c r="AN192" s="194">
        <v>0.04</v>
      </c>
      <c r="AO192" s="194">
        <v>0.05</v>
      </c>
      <c r="AP192" s="194">
        <v>0</v>
      </c>
      <c r="AQ192" s="194">
        <v>0</v>
      </c>
      <c r="AR192" s="194">
        <v>0</v>
      </c>
      <c r="AS192" s="194">
        <v>0</v>
      </c>
      <c r="AT192" s="194">
        <v>0</v>
      </c>
      <c r="AU192" s="194">
        <v>0</v>
      </c>
      <c r="AV192" s="194">
        <v>0</v>
      </c>
      <c r="AW192" s="194">
        <v>0</v>
      </c>
      <c r="AX192" s="194">
        <v>0</v>
      </c>
      <c r="AY192" s="194">
        <v>0</v>
      </c>
      <c r="AZ192" s="194">
        <v>0</v>
      </c>
      <c r="BA192" s="194">
        <v>0</v>
      </c>
      <c r="BB192" s="194">
        <v>0</v>
      </c>
      <c r="BC192" s="195">
        <f>SUM(D192:BB192)</f>
        <v>1.0000000000000004</v>
      </c>
      <c r="BD192" s="193"/>
    </row>
    <row r="193" spans="2:89" s="196" customFormat="1" x14ac:dyDescent="0.2">
      <c r="B193" s="193" t="s">
        <v>108</v>
      </c>
      <c r="C193" s="292"/>
      <c r="D193" s="194">
        <f>D192</f>
        <v>0</v>
      </c>
      <c r="E193" s="194">
        <f t="shared" ref="E193:AJ193" si="138">+D193+E192</f>
        <v>0</v>
      </c>
      <c r="F193" s="194">
        <f t="shared" si="138"/>
        <v>0</v>
      </c>
      <c r="G193" s="194">
        <f t="shared" si="138"/>
        <v>0</v>
      </c>
      <c r="H193" s="194">
        <f t="shared" si="138"/>
        <v>0</v>
      </c>
      <c r="I193" s="194">
        <f t="shared" si="138"/>
        <v>0</v>
      </c>
      <c r="J193" s="194">
        <f t="shared" si="138"/>
        <v>0</v>
      </c>
      <c r="K193" s="194">
        <f t="shared" si="138"/>
        <v>0</v>
      </c>
      <c r="L193" s="194">
        <f t="shared" si="138"/>
        <v>0</v>
      </c>
      <c r="M193" s="194">
        <f t="shared" si="138"/>
        <v>0</v>
      </c>
      <c r="N193" s="194">
        <f t="shared" si="138"/>
        <v>0</v>
      </c>
      <c r="O193" s="194">
        <f t="shared" si="138"/>
        <v>0</v>
      </c>
      <c r="P193" s="194">
        <f t="shared" si="138"/>
        <v>0</v>
      </c>
      <c r="Q193" s="194">
        <f t="shared" si="138"/>
        <v>0</v>
      </c>
      <c r="R193" s="194">
        <f t="shared" si="138"/>
        <v>0</v>
      </c>
      <c r="S193" s="194">
        <f t="shared" si="138"/>
        <v>0</v>
      </c>
      <c r="T193" s="194">
        <f t="shared" si="138"/>
        <v>0</v>
      </c>
      <c r="U193" s="194">
        <f t="shared" si="138"/>
        <v>0</v>
      </c>
      <c r="V193" s="194">
        <f t="shared" si="138"/>
        <v>0</v>
      </c>
      <c r="W193" s="194">
        <f t="shared" si="138"/>
        <v>0.05</v>
      </c>
      <c r="X193" s="194">
        <f t="shared" si="138"/>
        <v>0.12000000000000001</v>
      </c>
      <c r="Y193" s="194">
        <f t="shared" si="138"/>
        <v>0.15500000000000003</v>
      </c>
      <c r="Z193" s="194">
        <f t="shared" si="138"/>
        <v>0.34500000000000003</v>
      </c>
      <c r="AA193" s="194">
        <f t="shared" si="138"/>
        <v>0.37000000000000005</v>
      </c>
      <c r="AB193" s="194">
        <f t="shared" si="138"/>
        <v>0.39500000000000007</v>
      </c>
      <c r="AC193" s="194">
        <f t="shared" si="138"/>
        <v>0.42500000000000004</v>
      </c>
      <c r="AD193" s="194">
        <f t="shared" si="138"/>
        <v>0.45500000000000007</v>
      </c>
      <c r="AE193" s="194">
        <f t="shared" si="138"/>
        <v>0.4850000000000001</v>
      </c>
      <c r="AF193" s="194">
        <f t="shared" si="138"/>
        <v>0.51500000000000012</v>
      </c>
      <c r="AG193" s="194">
        <f t="shared" si="138"/>
        <v>0.54500000000000015</v>
      </c>
      <c r="AH193" s="194">
        <f t="shared" si="138"/>
        <v>0.57500000000000018</v>
      </c>
      <c r="AI193" s="194">
        <f t="shared" si="138"/>
        <v>0.6050000000000002</v>
      </c>
      <c r="AJ193" s="194">
        <f t="shared" si="138"/>
        <v>0.63500000000000023</v>
      </c>
      <c r="AK193" s="194">
        <f t="shared" ref="AK193:BB193" si="139">+AJ193+AK192</f>
        <v>0.67000000000000026</v>
      </c>
      <c r="AL193" s="194">
        <f t="shared" si="139"/>
        <v>0.7100000000000003</v>
      </c>
      <c r="AM193" s="194">
        <f t="shared" si="139"/>
        <v>0.91000000000000036</v>
      </c>
      <c r="AN193" s="194">
        <f t="shared" si="139"/>
        <v>0.9500000000000004</v>
      </c>
      <c r="AO193" s="194">
        <f t="shared" si="139"/>
        <v>1.0000000000000004</v>
      </c>
      <c r="AP193" s="194">
        <f t="shared" si="139"/>
        <v>1.0000000000000004</v>
      </c>
      <c r="AQ193" s="194">
        <f t="shared" si="139"/>
        <v>1.0000000000000004</v>
      </c>
      <c r="AR193" s="194">
        <f t="shared" si="139"/>
        <v>1.0000000000000004</v>
      </c>
      <c r="AS193" s="194">
        <f t="shared" si="139"/>
        <v>1.0000000000000004</v>
      </c>
      <c r="AT193" s="194">
        <f t="shared" si="139"/>
        <v>1.0000000000000004</v>
      </c>
      <c r="AU193" s="194">
        <f t="shared" si="139"/>
        <v>1.0000000000000004</v>
      </c>
      <c r="AV193" s="194">
        <f t="shared" si="139"/>
        <v>1.0000000000000004</v>
      </c>
      <c r="AW193" s="194">
        <f t="shared" si="139"/>
        <v>1.0000000000000004</v>
      </c>
      <c r="AX193" s="194">
        <f t="shared" si="139"/>
        <v>1.0000000000000004</v>
      </c>
      <c r="AY193" s="194">
        <f t="shared" si="139"/>
        <v>1.0000000000000004</v>
      </c>
      <c r="AZ193" s="194">
        <f t="shared" si="139"/>
        <v>1.0000000000000004</v>
      </c>
      <c r="BA193" s="194">
        <f t="shared" si="139"/>
        <v>1.0000000000000004</v>
      </c>
      <c r="BB193" s="194">
        <f t="shared" si="139"/>
        <v>1.0000000000000004</v>
      </c>
      <c r="BC193" s="195"/>
      <c r="BD193" s="193"/>
    </row>
    <row r="194" spans="2:89" s="196" customFormat="1" x14ac:dyDescent="0.2">
      <c r="B194" s="193" t="s">
        <v>109</v>
      </c>
      <c r="C194" s="292"/>
      <c r="D194" s="194">
        <v>0</v>
      </c>
      <c r="E194" s="194">
        <v>0</v>
      </c>
      <c r="F194" s="194">
        <v>0</v>
      </c>
      <c r="G194" s="194">
        <v>0</v>
      </c>
      <c r="H194" s="194">
        <v>0</v>
      </c>
      <c r="I194" s="194">
        <v>0</v>
      </c>
      <c r="J194" s="194">
        <v>0</v>
      </c>
      <c r="K194" s="194">
        <v>0</v>
      </c>
      <c r="L194" s="194">
        <v>0</v>
      </c>
      <c r="M194" s="194">
        <v>0</v>
      </c>
      <c r="N194" s="194">
        <v>0</v>
      </c>
      <c r="O194" s="194">
        <v>0</v>
      </c>
      <c r="P194" s="194">
        <v>0</v>
      </c>
      <c r="Q194" s="194">
        <v>0</v>
      </c>
      <c r="R194" s="194">
        <v>0</v>
      </c>
      <c r="S194" s="194">
        <v>0</v>
      </c>
      <c r="T194" s="194">
        <v>0</v>
      </c>
      <c r="U194" s="194">
        <v>0</v>
      </c>
      <c r="V194" s="194">
        <v>0</v>
      </c>
      <c r="W194" s="194">
        <f t="shared" ref="W194:BB194" si="140">W195-V195</f>
        <v>0.111</v>
      </c>
      <c r="X194" s="194">
        <f t="shared" si="140"/>
        <v>3.6999999999999991E-2</v>
      </c>
      <c r="Y194" s="194">
        <f t="shared" si="140"/>
        <v>5.2000000000000018E-2</v>
      </c>
      <c r="Z194" s="194">
        <f t="shared" si="140"/>
        <v>9.9999999999999978E-2</v>
      </c>
      <c r="AA194" s="194">
        <f t="shared" si="140"/>
        <v>2.0000000000000018E-2</v>
      </c>
      <c r="AB194" s="194">
        <f t="shared" si="140"/>
        <v>2.0000000000000018E-2</v>
      </c>
      <c r="AC194" s="194">
        <f t="shared" si="140"/>
        <v>1.9999999999999962E-2</v>
      </c>
      <c r="AD194" s="194">
        <f t="shared" si="140"/>
        <v>4.0000000000000036E-2</v>
      </c>
      <c r="AE194" s="194">
        <f t="shared" si="140"/>
        <v>0</v>
      </c>
      <c r="AF194" s="194">
        <f t="shared" si="140"/>
        <v>0</v>
      </c>
      <c r="AG194" s="194">
        <f t="shared" si="140"/>
        <v>0</v>
      </c>
      <c r="AH194" s="194">
        <f t="shared" si="140"/>
        <v>0</v>
      </c>
      <c r="AI194" s="194">
        <f t="shared" si="140"/>
        <v>0</v>
      </c>
      <c r="AJ194" s="194">
        <f t="shared" si="140"/>
        <v>0</v>
      </c>
      <c r="AK194" s="194">
        <f t="shared" si="140"/>
        <v>0</v>
      </c>
      <c r="AL194" s="194">
        <f t="shared" si="140"/>
        <v>0</v>
      </c>
      <c r="AM194" s="194">
        <f t="shared" si="140"/>
        <v>0.6</v>
      </c>
      <c r="AN194" s="194">
        <f t="shared" si="140"/>
        <v>0</v>
      </c>
      <c r="AO194" s="194">
        <f t="shared" si="140"/>
        <v>0</v>
      </c>
      <c r="AP194" s="194">
        <f t="shared" si="140"/>
        <v>0</v>
      </c>
      <c r="AQ194" s="194">
        <f t="shared" si="140"/>
        <v>0</v>
      </c>
      <c r="AR194" s="194">
        <f t="shared" si="140"/>
        <v>0</v>
      </c>
      <c r="AS194" s="194">
        <f t="shared" si="140"/>
        <v>0</v>
      </c>
      <c r="AT194" s="194">
        <f t="shared" si="140"/>
        <v>0</v>
      </c>
      <c r="AU194" s="194">
        <f t="shared" si="140"/>
        <v>0</v>
      </c>
      <c r="AV194" s="194">
        <f t="shared" si="140"/>
        <v>0</v>
      </c>
      <c r="AW194" s="194">
        <f t="shared" si="140"/>
        <v>0</v>
      </c>
      <c r="AX194" s="194">
        <f t="shared" si="140"/>
        <v>0</v>
      </c>
      <c r="AY194" s="194">
        <f t="shared" si="140"/>
        <v>0</v>
      </c>
      <c r="AZ194" s="194">
        <f t="shared" si="140"/>
        <v>0</v>
      </c>
      <c r="BA194" s="194">
        <f t="shared" si="140"/>
        <v>0</v>
      </c>
      <c r="BB194" s="194">
        <f t="shared" si="140"/>
        <v>0</v>
      </c>
      <c r="BC194" s="195">
        <f>SUM(D194:BB194)</f>
        <v>1</v>
      </c>
      <c r="BD194" s="193"/>
    </row>
    <row r="195" spans="2:89" s="196" customFormat="1" x14ac:dyDescent="0.2">
      <c r="B195" s="193" t="s">
        <v>110</v>
      </c>
      <c r="C195" s="292"/>
      <c r="D195" s="194">
        <f>D194</f>
        <v>0</v>
      </c>
      <c r="E195" s="194">
        <f t="shared" ref="E195:V195" si="141">+D195+E194</f>
        <v>0</v>
      </c>
      <c r="F195" s="194">
        <f t="shared" si="141"/>
        <v>0</v>
      </c>
      <c r="G195" s="194">
        <f t="shared" si="141"/>
        <v>0</v>
      </c>
      <c r="H195" s="194">
        <f t="shared" si="141"/>
        <v>0</v>
      </c>
      <c r="I195" s="194">
        <f t="shared" si="141"/>
        <v>0</v>
      </c>
      <c r="J195" s="194">
        <f t="shared" si="141"/>
        <v>0</v>
      </c>
      <c r="K195" s="194">
        <f t="shared" si="141"/>
        <v>0</v>
      </c>
      <c r="L195" s="194">
        <f t="shared" si="141"/>
        <v>0</v>
      </c>
      <c r="M195" s="194">
        <f t="shared" si="141"/>
        <v>0</v>
      </c>
      <c r="N195" s="194">
        <f t="shared" si="141"/>
        <v>0</v>
      </c>
      <c r="O195" s="194">
        <f t="shared" si="141"/>
        <v>0</v>
      </c>
      <c r="P195" s="194">
        <f t="shared" si="141"/>
        <v>0</v>
      </c>
      <c r="Q195" s="194">
        <f t="shared" si="141"/>
        <v>0</v>
      </c>
      <c r="R195" s="194">
        <f t="shared" si="141"/>
        <v>0</v>
      </c>
      <c r="S195" s="194">
        <f t="shared" si="141"/>
        <v>0</v>
      </c>
      <c r="T195" s="194">
        <f t="shared" si="141"/>
        <v>0</v>
      </c>
      <c r="U195" s="194">
        <f t="shared" si="141"/>
        <v>0</v>
      </c>
      <c r="V195" s="194">
        <f t="shared" si="141"/>
        <v>0</v>
      </c>
      <c r="W195" s="194">
        <v>0.111</v>
      </c>
      <c r="X195" s="194">
        <v>0.14799999999999999</v>
      </c>
      <c r="Y195" s="194">
        <v>0.2</v>
      </c>
      <c r="Z195" s="194">
        <v>0.3</v>
      </c>
      <c r="AA195" s="194">
        <v>0.32</v>
      </c>
      <c r="AB195" s="194">
        <v>0.34</v>
      </c>
      <c r="AC195" s="194">
        <v>0.36</v>
      </c>
      <c r="AD195" s="194">
        <v>0.4</v>
      </c>
      <c r="AE195" s="194">
        <v>0.4</v>
      </c>
      <c r="AF195" s="194">
        <v>0.4</v>
      </c>
      <c r="AG195" s="194">
        <v>0.4</v>
      </c>
      <c r="AH195" s="194">
        <v>0.4</v>
      </c>
      <c r="AI195" s="194">
        <v>0.4</v>
      </c>
      <c r="AJ195" s="194">
        <v>0.4</v>
      </c>
      <c r="AK195" s="194">
        <v>0.4</v>
      </c>
      <c r="AL195" s="194">
        <v>0.4</v>
      </c>
      <c r="AM195" s="194">
        <v>1</v>
      </c>
      <c r="AN195" s="194">
        <v>1</v>
      </c>
      <c r="AO195" s="194">
        <v>1</v>
      </c>
      <c r="AP195" s="194">
        <v>1</v>
      </c>
      <c r="AQ195" s="194">
        <v>1</v>
      </c>
      <c r="AR195" s="194">
        <v>1</v>
      </c>
      <c r="AS195" s="194">
        <v>1</v>
      </c>
      <c r="AT195" s="194">
        <v>1</v>
      </c>
      <c r="AU195" s="194">
        <v>1</v>
      </c>
      <c r="AV195" s="194">
        <v>1</v>
      </c>
      <c r="AW195" s="194">
        <v>1</v>
      </c>
      <c r="AX195" s="194">
        <v>1</v>
      </c>
      <c r="AY195" s="194">
        <v>1</v>
      </c>
      <c r="AZ195" s="194">
        <v>1</v>
      </c>
      <c r="BA195" s="194">
        <v>1</v>
      </c>
      <c r="BB195" s="194">
        <v>1</v>
      </c>
      <c r="BC195" s="195"/>
      <c r="BD195" s="193"/>
    </row>
    <row r="196" spans="2:89" s="196" customFormat="1" x14ac:dyDescent="0.2">
      <c r="B196" s="193"/>
      <c r="C196" s="233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5"/>
      <c r="BD196" s="193"/>
    </row>
    <row r="197" spans="2:89" s="197" customFormat="1" x14ac:dyDescent="0.2">
      <c r="B197" s="197" t="s">
        <v>111</v>
      </c>
      <c r="C197" s="198">
        <v>34.877740000000003</v>
      </c>
      <c r="D197" s="199">
        <f t="shared" ref="D197:AI197" si="142">+D193*$C197</f>
        <v>0</v>
      </c>
      <c r="E197" s="199">
        <f t="shared" si="142"/>
        <v>0</v>
      </c>
      <c r="F197" s="199">
        <f t="shared" si="142"/>
        <v>0</v>
      </c>
      <c r="G197" s="199">
        <f t="shared" si="142"/>
        <v>0</v>
      </c>
      <c r="H197" s="199">
        <f t="shared" si="142"/>
        <v>0</v>
      </c>
      <c r="I197" s="199">
        <f t="shared" si="142"/>
        <v>0</v>
      </c>
      <c r="J197" s="199">
        <f t="shared" si="142"/>
        <v>0</v>
      </c>
      <c r="K197" s="199">
        <f t="shared" si="142"/>
        <v>0</v>
      </c>
      <c r="L197" s="199">
        <f t="shared" si="142"/>
        <v>0</v>
      </c>
      <c r="M197" s="199">
        <f t="shared" si="142"/>
        <v>0</v>
      </c>
      <c r="N197" s="199">
        <f t="shared" si="142"/>
        <v>0</v>
      </c>
      <c r="O197" s="199">
        <f t="shared" si="142"/>
        <v>0</v>
      </c>
      <c r="P197" s="199">
        <f t="shared" si="142"/>
        <v>0</v>
      </c>
      <c r="Q197" s="199">
        <f t="shared" si="142"/>
        <v>0</v>
      </c>
      <c r="R197" s="199">
        <f t="shared" si="142"/>
        <v>0</v>
      </c>
      <c r="S197" s="199">
        <f t="shared" si="142"/>
        <v>0</v>
      </c>
      <c r="T197" s="199">
        <f t="shared" si="142"/>
        <v>0</v>
      </c>
      <c r="U197" s="199">
        <f t="shared" si="142"/>
        <v>0</v>
      </c>
      <c r="V197" s="199">
        <f t="shared" si="142"/>
        <v>0</v>
      </c>
      <c r="W197" s="199">
        <f t="shared" si="142"/>
        <v>1.7438870000000002</v>
      </c>
      <c r="X197" s="199">
        <f t="shared" si="142"/>
        <v>4.1853288000000006</v>
      </c>
      <c r="Y197" s="199">
        <f t="shared" si="142"/>
        <v>5.4060497000000014</v>
      </c>
      <c r="Z197" s="199">
        <f t="shared" si="142"/>
        <v>12.032820300000003</v>
      </c>
      <c r="AA197" s="199">
        <f t="shared" si="142"/>
        <v>12.904763800000003</v>
      </c>
      <c r="AB197" s="199">
        <f t="shared" si="142"/>
        <v>13.776707300000004</v>
      </c>
      <c r="AC197" s="199">
        <f t="shared" si="142"/>
        <v>14.823039500000002</v>
      </c>
      <c r="AD197" s="199">
        <f t="shared" si="142"/>
        <v>15.869371700000004</v>
      </c>
      <c r="AE197" s="199">
        <f t="shared" si="142"/>
        <v>16.915703900000004</v>
      </c>
      <c r="AF197" s="199">
        <f t="shared" si="142"/>
        <v>17.962036100000006</v>
      </c>
      <c r="AG197" s="199">
        <f t="shared" si="142"/>
        <v>19.008368300000008</v>
      </c>
      <c r="AH197" s="199">
        <f t="shared" si="142"/>
        <v>20.054700500000006</v>
      </c>
      <c r="AI197" s="199">
        <f t="shared" si="142"/>
        <v>21.101032700000008</v>
      </c>
      <c r="AJ197" s="199">
        <f t="shared" ref="AJ197:BB197" si="143">+AJ193*$C197</f>
        <v>22.14736490000001</v>
      </c>
      <c r="AK197" s="199">
        <f t="shared" si="143"/>
        <v>23.36808580000001</v>
      </c>
      <c r="AL197" s="199">
        <f t="shared" si="143"/>
        <v>24.763195400000011</v>
      </c>
      <c r="AM197" s="199">
        <f t="shared" si="143"/>
        <v>31.738743400000015</v>
      </c>
      <c r="AN197" s="199">
        <f t="shared" si="143"/>
        <v>33.133853000000016</v>
      </c>
      <c r="AO197" s="199">
        <f t="shared" si="143"/>
        <v>34.877740000000017</v>
      </c>
      <c r="AP197" s="199">
        <f t="shared" si="143"/>
        <v>34.877740000000017</v>
      </c>
      <c r="AQ197" s="199">
        <f t="shared" si="143"/>
        <v>34.877740000000017</v>
      </c>
      <c r="AR197" s="199">
        <f t="shared" si="143"/>
        <v>34.877740000000017</v>
      </c>
      <c r="AS197" s="199">
        <f t="shared" si="143"/>
        <v>34.877740000000017</v>
      </c>
      <c r="AT197" s="199">
        <f t="shared" si="143"/>
        <v>34.877740000000017</v>
      </c>
      <c r="AU197" s="199">
        <f t="shared" si="143"/>
        <v>34.877740000000017</v>
      </c>
      <c r="AV197" s="199">
        <f t="shared" si="143"/>
        <v>34.877740000000017</v>
      </c>
      <c r="AW197" s="199">
        <f t="shared" si="143"/>
        <v>34.877740000000017</v>
      </c>
      <c r="AX197" s="199">
        <f t="shared" si="143"/>
        <v>34.877740000000017</v>
      </c>
      <c r="AY197" s="199">
        <f t="shared" si="143"/>
        <v>34.877740000000017</v>
      </c>
      <c r="AZ197" s="199">
        <f t="shared" si="143"/>
        <v>34.877740000000017</v>
      </c>
      <c r="BA197" s="199">
        <f t="shared" si="143"/>
        <v>34.877740000000017</v>
      </c>
      <c r="BB197" s="199">
        <f t="shared" si="143"/>
        <v>34.877740000000017</v>
      </c>
      <c r="BC197" s="200"/>
      <c r="BD197" s="201"/>
      <c r="BE197" s="201"/>
      <c r="BF197" s="201"/>
      <c r="BG197" s="201"/>
      <c r="BH197" s="201"/>
      <c r="BI197" s="201"/>
      <c r="BJ197" s="201"/>
      <c r="BK197" s="201"/>
      <c r="BL197" s="201"/>
      <c r="BM197" s="201"/>
      <c r="BN197" s="201"/>
      <c r="BO197" s="201"/>
      <c r="BP197" s="201"/>
      <c r="BQ197" s="201"/>
      <c r="BR197" s="201"/>
      <c r="BS197" s="201"/>
      <c r="BT197" s="201"/>
      <c r="BU197" s="201"/>
      <c r="BV197" s="201"/>
      <c r="BW197" s="201"/>
      <c r="BX197" s="201"/>
      <c r="BY197" s="201"/>
      <c r="BZ197" s="201"/>
      <c r="CA197" s="201"/>
      <c r="CB197" s="201"/>
      <c r="CC197" s="201"/>
      <c r="CD197" s="201"/>
      <c r="CE197" s="201"/>
      <c r="CF197" s="201"/>
      <c r="CG197" s="201"/>
      <c r="CH197" s="201"/>
      <c r="CI197" s="201"/>
      <c r="CJ197" s="201"/>
      <c r="CK197" s="201"/>
    </row>
    <row r="198" spans="2:89" s="202" customFormat="1" ht="13.5" thickBot="1" x14ac:dyDescent="0.25">
      <c r="B198" s="202" t="s">
        <v>112</v>
      </c>
      <c r="C198" s="203" t="str">
        <f>+'NTP or Sold'!C19</f>
        <v>Sold</v>
      </c>
      <c r="D198" s="204">
        <f t="shared" ref="D198:AI198" si="144">+D195*$C197</f>
        <v>0</v>
      </c>
      <c r="E198" s="204">
        <f t="shared" si="144"/>
        <v>0</v>
      </c>
      <c r="F198" s="204">
        <f t="shared" si="144"/>
        <v>0</v>
      </c>
      <c r="G198" s="204">
        <f t="shared" si="144"/>
        <v>0</v>
      </c>
      <c r="H198" s="204">
        <f t="shared" si="144"/>
        <v>0</v>
      </c>
      <c r="I198" s="204">
        <f t="shared" si="144"/>
        <v>0</v>
      </c>
      <c r="J198" s="204">
        <f t="shared" si="144"/>
        <v>0</v>
      </c>
      <c r="K198" s="204">
        <f t="shared" si="144"/>
        <v>0</v>
      </c>
      <c r="L198" s="204">
        <f t="shared" si="144"/>
        <v>0</v>
      </c>
      <c r="M198" s="204">
        <f t="shared" si="144"/>
        <v>0</v>
      </c>
      <c r="N198" s="204">
        <f t="shared" si="144"/>
        <v>0</v>
      </c>
      <c r="O198" s="204">
        <f t="shared" si="144"/>
        <v>0</v>
      </c>
      <c r="P198" s="204">
        <f t="shared" si="144"/>
        <v>0</v>
      </c>
      <c r="Q198" s="204">
        <f t="shared" si="144"/>
        <v>0</v>
      </c>
      <c r="R198" s="204">
        <f t="shared" si="144"/>
        <v>0</v>
      </c>
      <c r="S198" s="204">
        <f t="shared" si="144"/>
        <v>0</v>
      </c>
      <c r="T198" s="204">
        <f t="shared" si="144"/>
        <v>0</v>
      </c>
      <c r="U198" s="204">
        <f t="shared" si="144"/>
        <v>0</v>
      </c>
      <c r="V198" s="204">
        <f t="shared" si="144"/>
        <v>0</v>
      </c>
      <c r="W198" s="204">
        <f t="shared" si="144"/>
        <v>3.8714291400000005</v>
      </c>
      <c r="X198" s="204">
        <f t="shared" si="144"/>
        <v>5.1619055200000004</v>
      </c>
      <c r="Y198" s="204">
        <f t="shared" si="144"/>
        <v>6.9755480000000007</v>
      </c>
      <c r="Z198" s="204">
        <f t="shared" si="144"/>
        <v>10.463322</v>
      </c>
      <c r="AA198" s="204">
        <f t="shared" si="144"/>
        <v>11.1608768</v>
      </c>
      <c r="AB198" s="204">
        <f t="shared" si="144"/>
        <v>11.858431600000001</v>
      </c>
      <c r="AC198" s="204">
        <f t="shared" si="144"/>
        <v>12.5559864</v>
      </c>
      <c r="AD198" s="204">
        <f t="shared" si="144"/>
        <v>13.951096000000001</v>
      </c>
      <c r="AE198" s="204">
        <f t="shared" si="144"/>
        <v>13.951096000000001</v>
      </c>
      <c r="AF198" s="204">
        <f t="shared" si="144"/>
        <v>13.951096000000001</v>
      </c>
      <c r="AG198" s="204">
        <f t="shared" si="144"/>
        <v>13.951096000000001</v>
      </c>
      <c r="AH198" s="204">
        <f t="shared" si="144"/>
        <v>13.951096000000001</v>
      </c>
      <c r="AI198" s="204">
        <f t="shared" si="144"/>
        <v>13.951096000000001</v>
      </c>
      <c r="AJ198" s="204">
        <f t="shared" ref="AJ198:BB198" si="145">+AJ195*$C197</f>
        <v>13.951096000000001</v>
      </c>
      <c r="AK198" s="204">
        <f t="shared" si="145"/>
        <v>13.951096000000001</v>
      </c>
      <c r="AL198" s="204">
        <f t="shared" si="145"/>
        <v>13.951096000000001</v>
      </c>
      <c r="AM198" s="204">
        <f t="shared" si="145"/>
        <v>34.877740000000003</v>
      </c>
      <c r="AN198" s="204">
        <f t="shared" si="145"/>
        <v>34.877740000000003</v>
      </c>
      <c r="AO198" s="204">
        <f t="shared" si="145"/>
        <v>34.877740000000003</v>
      </c>
      <c r="AP198" s="204">
        <f t="shared" si="145"/>
        <v>34.877740000000003</v>
      </c>
      <c r="AQ198" s="204">
        <f t="shared" si="145"/>
        <v>34.877740000000003</v>
      </c>
      <c r="AR198" s="204">
        <f t="shared" si="145"/>
        <v>34.877740000000003</v>
      </c>
      <c r="AS198" s="204">
        <f t="shared" si="145"/>
        <v>34.877740000000003</v>
      </c>
      <c r="AT198" s="204">
        <f t="shared" si="145"/>
        <v>34.877740000000003</v>
      </c>
      <c r="AU198" s="204">
        <f t="shared" si="145"/>
        <v>34.877740000000003</v>
      </c>
      <c r="AV198" s="204">
        <f t="shared" si="145"/>
        <v>34.877740000000003</v>
      </c>
      <c r="AW198" s="204">
        <f t="shared" si="145"/>
        <v>34.877740000000003</v>
      </c>
      <c r="AX198" s="204">
        <f t="shared" si="145"/>
        <v>34.877740000000003</v>
      </c>
      <c r="AY198" s="204">
        <f t="shared" si="145"/>
        <v>34.877740000000003</v>
      </c>
      <c r="AZ198" s="204">
        <f t="shared" si="145"/>
        <v>34.877740000000003</v>
      </c>
      <c r="BA198" s="204">
        <f t="shared" si="145"/>
        <v>34.877740000000003</v>
      </c>
      <c r="BB198" s="204">
        <f t="shared" si="145"/>
        <v>34.877740000000003</v>
      </c>
      <c r="BC198" s="205"/>
      <c r="BD198" s="206"/>
      <c r="BE198" s="206"/>
      <c r="BF198" s="206"/>
      <c r="BG198" s="206"/>
      <c r="BH198" s="206"/>
      <c r="BI198" s="206"/>
      <c r="BJ198" s="206"/>
      <c r="BK198" s="206"/>
      <c r="BL198" s="206"/>
      <c r="BM198" s="206"/>
      <c r="BN198" s="206"/>
      <c r="BO198" s="206"/>
      <c r="BP198" s="206"/>
      <c r="BQ198" s="206"/>
      <c r="BR198" s="206"/>
      <c r="BS198" s="206"/>
      <c r="BT198" s="206"/>
      <c r="BU198" s="206"/>
      <c r="BV198" s="206"/>
      <c r="BW198" s="206"/>
      <c r="BX198" s="206"/>
      <c r="BY198" s="206"/>
      <c r="BZ198" s="206"/>
      <c r="CA198" s="206"/>
      <c r="CB198" s="206"/>
      <c r="CC198" s="206"/>
      <c r="CD198" s="206"/>
      <c r="CE198" s="206"/>
      <c r="CF198" s="206"/>
      <c r="CG198" s="206"/>
      <c r="CH198" s="206"/>
      <c r="CI198" s="206"/>
      <c r="CJ198" s="206"/>
      <c r="CK198" s="206"/>
    </row>
    <row r="199" spans="2:89" s="192" customFormat="1" ht="15" customHeight="1" thickTop="1" x14ac:dyDescent="0.2">
      <c r="B199" s="189" t="s">
        <v>114</v>
      </c>
      <c r="C199" s="291" t="str">
        <f>+C191</f>
        <v>Gen Power - Dell, Arkansas location;  duct fired (EECC) - 49%</v>
      </c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AU199" s="190"/>
      <c r="AV199" s="190"/>
      <c r="AW199" s="190"/>
      <c r="AX199" s="190"/>
      <c r="AY199" s="190"/>
      <c r="AZ199" s="190"/>
      <c r="BA199" s="190"/>
      <c r="BB199" s="190"/>
      <c r="BC199" s="191"/>
    </row>
    <row r="200" spans="2:89" s="196" customFormat="1" x14ac:dyDescent="0.2">
      <c r="B200" s="193" t="s">
        <v>107</v>
      </c>
      <c r="C200" s="292"/>
      <c r="D200" s="194">
        <v>0</v>
      </c>
      <c r="E200" s="194">
        <v>0</v>
      </c>
      <c r="F200" s="194">
        <v>0</v>
      </c>
      <c r="G200" s="194">
        <v>0</v>
      </c>
      <c r="H200" s="194">
        <v>0</v>
      </c>
      <c r="I200" s="194">
        <v>0</v>
      </c>
      <c r="J200" s="194">
        <v>0</v>
      </c>
      <c r="K200" s="194">
        <v>0</v>
      </c>
      <c r="L200" s="194">
        <v>0</v>
      </c>
      <c r="M200" s="194">
        <v>0</v>
      </c>
      <c r="N200" s="194">
        <v>0</v>
      </c>
      <c r="O200" s="194">
        <v>0</v>
      </c>
      <c r="P200" s="194">
        <v>0</v>
      </c>
      <c r="Q200" s="194">
        <v>0</v>
      </c>
      <c r="R200" s="194">
        <v>0</v>
      </c>
      <c r="S200" s="194">
        <v>0</v>
      </c>
      <c r="T200" s="194">
        <v>0</v>
      </c>
      <c r="U200" s="194">
        <v>0</v>
      </c>
      <c r="V200" s="194">
        <v>0</v>
      </c>
      <c r="W200" s="194">
        <v>0.05</v>
      </c>
      <c r="X200" s="194">
        <v>6.6799999999999998E-2</v>
      </c>
      <c r="Y200" s="194">
        <v>3.3399999999999999E-2</v>
      </c>
      <c r="Z200" s="194">
        <v>0.1832</v>
      </c>
      <c r="AA200" s="194">
        <v>2.5600000000000001E-2</v>
      </c>
      <c r="AB200" s="194">
        <v>0.03</v>
      </c>
      <c r="AC200" s="194">
        <v>0.03</v>
      </c>
      <c r="AD200" s="194">
        <v>0.03</v>
      </c>
      <c r="AE200" s="194">
        <v>0.03</v>
      </c>
      <c r="AF200" s="194">
        <v>0.03</v>
      </c>
      <c r="AG200" s="194">
        <v>0.03</v>
      </c>
      <c r="AH200" s="194">
        <v>0.03</v>
      </c>
      <c r="AI200" s="194">
        <v>0.03</v>
      </c>
      <c r="AJ200" s="194">
        <v>3.1E-2</v>
      </c>
      <c r="AK200" s="194">
        <v>3.5000000000000003E-2</v>
      </c>
      <c r="AL200" s="194">
        <v>3.5000000000000003E-2</v>
      </c>
      <c r="AM200" s="194">
        <v>0.25</v>
      </c>
      <c r="AN200" s="194">
        <v>0.05</v>
      </c>
      <c r="AO200" s="194">
        <v>0</v>
      </c>
      <c r="AP200" s="194">
        <v>0</v>
      </c>
      <c r="AQ200" s="194">
        <v>0</v>
      </c>
      <c r="AR200" s="194">
        <v>0</v>
      </c>
      <c r="AS200" s="194">
        <v>0</v>
      </c>
      <c r="AT200" s="194">
        <v>0</v>
      </c>
      <c r="AU200" s="194">
        <v>0</v>
      </c>
      <c r="AV200" s="194">
        <v>0</v>
      </c>
      <c r="AW200" s="194">
        <v>0</v>
      </c>
      <c r="AX200" s="194">
        <v>0</v>
      </c>
      <c r="AY200" s="194">
        <v>0</v>
      </c>
      <c r="AZ200" s="194">
        <v>0</v>
      </c>
      <c r="BA200" s="194">
        <v>0</v>
      </c>
      <c r="BB200" s="194">
        <v>0</v>
      </c>
      <c r="BC200" s="195">
        <f>SUM(D200:BB200)</f>
        <v>1.0000000000000002</v>
      </c>
      <c r="BD200" s="193"/>
    </row>
    <row r="201" spans="2:89" s="196" customFormat="1" x14ac:dyDescent="0.2">
      <c r="B201" s="193" t="s">
        <v>108</v>
      </c>
      <c r="C201" s="292"/>
      <c r="D201" s="194">
        <f>D200</f>
        <v>0</v>
      </c>
      <c r="E201" s="194">
        <f t="shared" ref="E201:AJ201" si="146">+D201+E200</f>
        <v>0</v>
      </c>
      <c r="F201" s="194">
        <f t="shared" si="146"/>
        <v>0</v>
      </c>
      <c r="G201" s="194">
        <f t="shared" si="146"/>
        <v>0</v>
      </c>
      <c r="H201" s="194">
        <f t="shared" si="146"/>
        <v>0</v>
      </c>
      <c r="I201" s="194">
        <f t="shared" si="146"/>
        <v>0</v>
      </c>
      <c r="J201" s="194">
        <f t="shared" si="146"/>
        <v>0</v>
      </c>
      <c r="K201" s="194">
        <f t="shared" si="146"/>
        <v>0</v>
      </c>
      <c r="L201" s="194">
        <f t="shared" si="146"/>
        <v>0</v>
      </c>
      <c r="M201" s="194">
        <f t="shared" si="146"/>
        <v>0</v>
      </c>
      <c r="N201" s="194">
        <f t="shared" si="146"/>
        <v>0</v>
      </c>
      <c r="O201" s="194">
        <f t="shared" si="146"/>
        <v>0</v>
      </c>
      <c r="P201" s="194">
        <f t="shared" si="146"/>
        <v>0</v>
      </c>
      <c r="Q201" s="194">
        <f t="shared" si="146"/>
        <v>0</v>
      </c>
      <c r="R201" s="194">
        <f t="shared" si="146"/>
        <v>0</v>
      </c>
      <c r="S201" s="194">
        <f t="shared" si="146"/>
        <v>0</v>
      </c>
      <c r="T201" s="194">
        <f t="shared" si="146"/>
        <v>0</v>
      </c>
      <c r="U201" s="194">
        <f t="shared" si="146"/>
        <v>0</v>
      </c>
      <c r="V201" s="194">
        <f t="shared" si="146"/>
        <v>0</v>
      </c>
      <c r="W201" s="194">
        <f t="shared" si="146"/>
        <v>0.05</v>
      </c>
      <c r="X201" s="194">
        <f t="shared" si="146"/>
        <v>0.1168</v>
      </c>
      <c r="Y201" s="194">
        <f t="shared" si="146"/>
        <v>0.1502</v>
      </c>
      <c r="Z201" s="194">
        <f t="shared" si="146"/>
        <v>0.33340000000000003</v>
      </c>
      <c r="AA201" s="194">
        <f t="shared" si="146"/>
        <v>0.35900000000000004</v>
      </c>
      <c r="AB201" s="194">
        <f t="shared" si="146"/>
        <v>0.38900000000000001</v>
      </c>
      <c r="AC201" s="194">
        <f t="shared" si="146"/>
        <v>0.41900000000000004</v>
      </c>
      <c r="AD201" s="194">
        <f t="shared" si="146"/>
        <v>0.44900000000000007</v>
      </c>
      <c r="AE201" s="194">
        <f t="shared" si="146"/>
        <v>0.47900000000000009</v>
      </c>
      <c r="AF201" s="194">
        <f t="shared" si="146"/>
        <v>0.50900000000000012</v>
      </c>
      <c r="AG201" s="194">
        <f t="shared" si="146"/>
        <v>0.53900000000000015</v>
      </c>
      <c r="AH201" s="194">
        <f t="shared" si="146"/>
        <v>0.56900000000000017</v>
      </c>
      <c r="AI201" s="194">
        <f t="shared" si="146"/>
        <v>0.5990000000000002</v>
      </c>
      <c r="AJ201" s="194">
        <f t="shared" si="146"/>
        <v>0.63000000000000023</v>
      </c>
      <c r="AK201" s="194">
        <f t="shared" ref="AK201:BB201" si="147">+AJ201+AK200</f>
        <v>0.66500000000000026</v>
      </c>
      <c r="AL201" s="194">
        <f t="shared" si="147"/>
        <v>0.70000000000000029</v>
      </c>
      <c r="AM201" s="194">
        <f t="shared" si="147"/>
        <v>0.95000000000000029</v>
      </c>
      <c r="AN201" s="194">
        <f t="shared" si="147"/>
        <v>1.0000000000000002</v>
      </c>
      <c r="AO201" s="194">
        <f t="shared" si="147"/>
        <v>1.0000000000000002</v>
      </c>
      <c r="AP201" s="194">
        <f t="shared" si="147"/>
        <v>1.0000000000000002</v>
      </c>
      <c r="AQ201" s="194">
        <f t="shared" si="147"/>
        <v>1.0000000000000002</v>
      </c>
      <c r="AR201" s="194">
        <f t="shared" si="147"/>
        <v>1.0000000000000002</v>
      </c>
      <c r="AS201" s="194">
        <f t="shared" si="147"/>
        <v>1.0000000000000002</v>
      </c>
      <c r="AT201" s="194">
        <f t="shared" si="147"/>
        <v>1.0000000000000002</v>
      </c>
      <c r="AU201" s="194">
        <f t="shared" si="147"/>
        <v>1.0000000000000002</v>
      </c>
      <c r="AV201" s="194">
        <f t="shared" si="147"/>
        <v>1.0000000000000002</v>
      </c>
      <c r="AW201" s="194">
        <f t="shared" si="147"/>
        <v>1.0000000000000002</v>
      </c>
      <c r="AX201" s="194">
        <f t="shared" si="147"/>
        <v>1.0000000000000002</v>
      </c>
      <c r="AY201" s="194">
        <f t="shared" si="147"/>
        <v>1.0000000000000002</v>
      </c>
      <c r="AZ201" s="194">
        <f t="shared" si="147"/>
        <v>1.0000000000000002</v>
      </c>
      <c r="BA201" s="194">
        <f t="shared" si="147"/>
        <v>1.0000000000000002</v>
      </c>
      <c r="BB201" s="194">
        <f t="shared" si="147"/>
        <v>1.0000000000000002</v>
      </c>
      <c r="BC201" s="195"/>
      <c r="BD201" s="193"/>
    </row>
    <row r="202" spans="2:89" s="196" customFormat="1" x14ac:dyDescent="0.2">
      <c r="B202" s="193" t="s">
        <v>109</v>
      </c>
      <c r="C202" s="292"/>
      <c r="D202" s="194">
        <v>0</v>
      </c>
      <c r="E202" s="194">
        <v>0</v>
      </c>
      <c r="F202" s="194">
        <v>0</v>
      </c>
      <c r="G202" s="194">
        <v>0</v>
      </c>
      <c r="H202" s="194">
        <v>0</v>
      </c>
      <c r="I202" s="194">
        <v>0</v>
      </c>
      <c r="J202" s="194">
        <v>0</v>
      </c>
      <c r="K202" s="194">
        <v>0</v>
      </c>
      <c r="L202" s="194">
        <v>0</v>
      </c>
      <c r="M202" s="194">
        <v>0</v>
      </c>
      <c r="N202" s="194">
        <v>0</v>
      </c>
      <c r="O202" s="194">
        <v>0</v>
      </c>
      <c r="P202" s="194">
        <v>0</v>
      </c>
      <c r="Q202" s="194">
        <v>0</v>
      </c>
      <c r="R202" s="194">
        <v>0</v>
      </c>
      <c r="S202" s="194">
        <v>0</v>
      </c>
      <c r="T202" s="194">
        <v>0</v>
      </c>
      <c r="U202" s="194">
        <v>0</v>
      </c>
      <c r="V202" s="194">
        <v>0</v>
      </c>
      <c r="W202" s="194">
        <f t="shared" ref="W202:BB202" si="148">W203-V203</f>
        <v>0.05</v>
      </c>
      <c r="X202" s="194">
        <f t="shared" si="148"/>
        <v>0</v>
      </c>
      <c r="Y202" s="194">
        <f t="shared" si="148"/>
        <v>0</v>
      </c>
      <c r="Z202" s="194">
        <f t="shared" si="148"/>
        <v>0.14500000000000002</v>
      </c>
      <c r="AA202" s="194">
        <f t="shared" si="148"/>
        <v>9.4999999999999973E-2</v>
      </c>
      <c r="AB202" s="194">
        <f t="shared" si="148"/>
        <v>7.0000000000000007E-2</v>
      </c>
      <c r="AC202" s="194">
        <f t="shared" si="148"/>
        <v>4.0000000000000036E-2</v>
      </c>
      <c r="AD202" s="194">
        <f t="shared" si="148"/>
        <v>0.10999999999999999</v>
      </c>
      <c r="AE202" s="194">
        <f t="shared" si="148"/>
        <v>7.999999999999996E-2</v>
      </c>
      <c r="AF202" s="194">
        <f t="shared" si="148"/>
        <v>0.10999999999999999</v>
      </c>
      <c r="AG202" s="194">
        <f t="shared" si="148"/>
        <v>0.10000000000000009</v>
      </c>
      <c r="AH202" s="194">
        <f t="shared" si="148"/>
        <v>2.9999999999999916E-2</v>
      </c>
      <c r="AI202" s="194">
        <f t="shared" si="148"/>
        <v>4.0000000000000036E-2</v>
      </c>
      <c r="AJ202" s="194">
        <f t="shared" si="148"/>
        <v>6.0000000000000053E-2</v>
      </c>
      <c r="AK202" s="194">
        <f t="shared" si="148"/>
        <v>1.9999999999999907E-2</v>
      </c>
      <c r="AL202" s="194">
        <f t="shared" si="148"/>
        <v>3.0000000000000027E-2</v>
      </c>
      <c r="AM202" s="194">
        <f t="shared" si="148"/>
        <v>2.0000000000000018E-2</v>
      </c>
      <c r="AN202" s="194">
        <f t="shared" si="148"/>
        <v>0</v>
      </c>
      <c r="AO202" s="194">
        <f t="shared" si="148"/>
        <v>0</v>
      </c>
      <c r="AP202" s="194">
        <f t="shared" si="148"/>
        <v>0</v>
      </c>
      <c r="AQ202" s="194">
        <f t="shared" si="148"/>
        <v>0</v>
      </c>
      <c r="AR202" s="194">
        <f t="shared" si="148"/>
        <v>0</v>
      </c>
      <c r="AS202" s="194">
        <f t="shared" si="148"/>
        <v>0</v>
      </c>
      <c r="AT202" s="194">
        <f t="shared" si="148"/>
        <v>0</v>
      </c>
      <c r="AU202" s="194">
        <f t="shared" si="148"/>
        <v>0</v>
      </c>
      <c r="AV202" s="194">
        <f t="shared" si="148"/>
        <v>0</v>
      </c>
      <c r="AW202" s="194">
        <f t="shared" si="148"/>
        <v>0</v>
      </c>
      <c r="AX202" s="194">
        <f t="shared" si="148"/>
        <v>0</v>
      </c>
      <c r="AY202" s="194">
        <f t="shared" si="148"/>
        <v>0</v>
      </c>
      <c r="AZ202" s="194">
        <f t="shared" si="148"/>
        <v>0</v>
      </c>
      <c r="BA202" s="194">
        <f t="shared" si="148"/>
        <v>0</v>
      </c>
      <c r="BB202" s="194">
        <f t="shared" si="148"/>
        <v>0</v>
      </c>
      <c r="BC202" s="195">
        <f>SUM(D202:BB202)</f>
        <v>1</v>
      </c>
      <c r="BD202" s="193"/>
    </row>
    <row r="203" spans="2:89" s="196" customFormat="1" x14ac:dyDescent="0.2">
      <c r="B203" s="193" t="s">
        <v>110</v>
      </c>
      <c r="C203" s="292"/>
      <c r="D203" s="194">
        <f>D202</f>
        <v>0</v>
      </c>
      <c r="E203" s="194">
        <f t="shared" ref="E203:V203" si="149">+D203+E202</f>
        <v>0</v>
      </c>
      <c r="F203" s="194">
        <f t="shared" si="149"/>
        <v>0</v>
      </c>
      <c r="G203" s="194">
        <f t="shared" si="149"/>
        <v>0</v>
      </c>
      <c r="H203" s="194">
        <f t="shared" si="149"/>
        <v>0</v>
      </c>
      <c r="I203" s="194">
        <f t="shared" si="149"/>
        <v>0</v>
      </c>
      <c r="J203" s="194">
        <f t="shared" si="149"/>
        <v>0</v>
      </c>
      <c r="K203" s="194">
        <f t="shared" si="149"/>
        <v>0</v>
      </c>
      <c r="L203" s="194">
        <f t="shared" si="149"/>
        <v>0</v>
      </c>
      <c r="M203" s="194">
        <f t="shared" si="149"/>
        <v>0</v>
      </c>
      <c r="N203" s="194">
        <f t="shared" si="149"/>
        <v>0</v>
      </c>
      <c r="O203" s="194">
        <f t="shared" si="149"/>
        <v>0</v>
      </c>
      <c r="P203" s="194">
        <f t="shared" si="149"/>
        <v>0</v>
      </c>
      <c r="Q203" s="194">
        <f t="shared" si="149"/>
        <v>0</v>
      </c>
      <c r="R203" s="194">
        <f t="shared" si="149"/>
        <v>0</v>
      </c>
      <c r="S203" s="194">
        <f t="shared" si="149"/>
        <v>0</v>
      </c>
      <c r="T203" s="194">
        <f t="shared" si="149"/>
        <v>0</v>
      </c>
      <c r="U203" s="194">
        <f t="shared" si="149"/>
        <v>0</v>
      </c>
      <c r="V203" s="194">
        <f t="shared" si="149"/>
        <v>0</v>
      </c>
      <c r="W203" s="194">
        <v>0.05</v>
      </c>
      <c r="X203" s="194">
        <v>0.05</v>
      </c>
      <c r="Y203" s="194">
        <v>0.05</v>
      </c>
      <c r="Z203" s="194">
        <v>0.19500000000000001</v>
      </c>
      <c r="AA203" s="194">
        <v>0.28999999999999998</v>
      </c>
      <c r="AB203" s="194">
        <v>0.36</v>
      </c>
      <c r="AC203" s="194">
        <v>0.4</v>
      </c>
      <c r="AD203" s="194">
        <v>0.51</v>
      </c>
      <c r="AE203" s="194">
        <v>0.59</v>
      </c>
      <c r="AF203" s="194">
        <v>0.7</v>
      </c>
      <c r="AG203" s="194">
        <v>0.8</v>
      </c>
      <c r="AH203" s="194">
        <v>0.83</v>
      </c>
      <c r="AI203" s="194">
        <v>0.87</v>
      </c>
      <c r="AJ203" s="194">
        <v>0.93</v>
      </c>
      <c r="AK203" s="194">
        <v>0.95</v>
      </c>
      <c r="AL203" s="194">
        <v>0.98</v>
      </c>
      <c r="AM203" s="194">
        <v>1</v>
      </c>
      <c r="AN203" s="194">
        <v>1</v>
      </c>
      <c r="AO203" s="194">
        <v>1</v>
      </c>
      <c r="AP203" s="194">
        <v>1</v>
      </c>
      <c r="AQ203" s="194">
        <v>1</v>
      </c>
      <c r="AR203" s="194">
        <v>1</v>
      </c>
      <c r="AS203" s="194">
        <v>1</v>
      </c>
      <c r="AT203" s="194">
        <v>1</v>
      </c>
      <c r="AU203" s="194">
        <v>1</v>
      </c>
      <c r="AV203" s="194">
        <v>1</v>
      </c>
      <c r="AW203" s="194">
        <v>1</v>
      </c>
      <c r="AX203" s="194">
        <v>1</v>
      </c>
      <c r="AY203" s="194">
        <v>1</v>
      </c>
      <c r="AZ203" s="194">
        <v>1</v>
      </c>
      <c r="BA203" s="194">
        <v>1</v>
      </c>
      <c r="BB203" s="194">
        <v>1</v>
      </c>
      <c r="BC203" s="195"/>
      <c r="BD203" s="193"/>
    </row>
    <row r="204" spans="2:89" s="196" customFormat="1" x14ac:dyDescent="0.2">
      <c r="B204" s="193"/>
      <c r="C204" s="233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4"/>
      <c r="AT204" s="194"/>
      <c r="AU204" s="194"/>
      <c r="AV204" s="194"/>
      <c r="AW204" s="194"/>
      <c r="AX204" s="194"/>
      <c r="AY204" s="194"/>
      <c r="AZ204" s="194"/>
      <c r="BA204" s="194"/>
      <c r="BB204" s="194"/>
      <c r="BC204" s="195"/>
      <c r="BD204" s="193"/>
    </row>
    <row r="205" spans="2:89" s="197" customFormat="1" x14ac:dyDescent="0.2">
      <c r="B205" s="197" t="s">
        <v>111</v>
      </c>
      <c r="C205" s="198">
        <v>21.597519999999999</v>
      </c>
      <c r="D205" s="199">
        <f t="shared" ref="D205:AI205" si="150">+D201*$C205</f>
        <v>0</v>
      </c>
      <c r="E205" s="199">
        <f t="shared" si="150"/>
        <v>0</v>
      </c>
      <c r="F205" s="199">
        <f t="shared" si="150"/>
        <v>0</v>
      </c>
      <c r="G205" s="199">
        <f t="shared" si="150"/>
        <v>0</v>
      </c>
      <c r="H205" s="199">
        <f t="shared" si="150"/>
        <v>0</v>
      </c>
      <c r="I205" s="199">
        <f t="shared" si="150"/>
        <v>0</v>
      </c>
      <c r="J205" s="199">
        <f t="shared" si="150"/>
        <v>0</v>
      </c>
      <c r="K205" s="199">
        <f t="shared" si="150"/>
        <v>0</v>
      </c>
      <c r="L205" s="199">
        <f t="shared" si="150"/>
        <v>0</v>
      </c>
      <c r="M205" s="199">
        <f t="shared" si="150"/>
        <v>0</v>
      </c>
      <c r="N205" s="199">
        <f t="shared" si="150"/>
        <v>0</v>
      </c>
      <c r="O205" s="199">
        <f t="shared" si="150"/>
        <v>0</v>
      </c>
      <c r="P205" s="199">
        <f t="shared" si="150"/>
        <v>0</v>
      </c>
      <c r="Q205" s="199">
        <f t="shared" si="150"/>
        <v>0</v>
      </c>
      <c r="R205" s="199">
        <f t="shared" si="150"/>
        <v>0</v>
      </c>
      <c r="S205" s="199">
        <f t="shared" si="150"/>
        <v>0</v>
      </c>
      <c r="T205" s="199">
        <f t="shared" si="150"/>
        <v>0</v>
      </c>
      <c r="U205" s="199">
        <f t="shared" si="150"/>
        <v>0</v>
      </c>
      <c r="V205" s="199">
        <f t="shared" si="150"/>
        <v>0</v>
      </c>
      <c r="W205" s="199">
        <f t="shared" si="150"/>
        <v>1.0798760000000001</v>
      </c>
      <c r="X205" s="199">
        <f t="shared" si="150"/>
        <v>2.5225903359999999</v>
      </c>
      <c r="Y205" s="199">
        <f t="shared" si="150"/>
        <v>3.2439475039999999</v>
      </c>
      <c r="Z205" s="199">
        <f t="shared" si="150"/>
        <v>7.2006131680000003</v>
      </c>
      <c r="AA205" s="199">
        <f t="shared" si="150"/>
        <v>7.7535096800000005</v>
      </c>
      <c r="AB205" s="199">
        <f t="shared" si="150"/>
        <v>8.4014352799999994</v>
      </c>
      <c r="AC205" s="199">
        <f t="shared" si="150"/>
        <v>9.0493608800000001</v>
      </c>
      <c r="AD205" s="199">
        <f t="shared" si="150"/>
        <v>9.6972864800000007</v>
      </c>
      <c r="AE205" s="199">
        <f t="shared" si="150"/>
        <v>10.345212080000001</v>
      </c>
      <c r="AF205" s="199">
        <f t="shared" si="150"/>
        <v>10.993137680000002</v>
      </c>
      <c r="AG205" s="199">
        <f t="shared" si="150"/>
        <v>11.641063280000003</v>
      </c>
      <c r="AH205" s="199">
        <f t="shared" si="150"/>
        <v>12.288988880000003</v>
      </c>
      <c r="AI205" s="199">
        <f t="shared" si="150"/>
        <v>12.936914480000004</v>
      </c>
      <c r="AJ205" s="199">
        <f t="shared" ref="AJ205:BB205" si="151">+AJ201*$C205</f>
        <v>13.606437600000005</v>
      </c>
      <c r="AK205" s="199">
        <f t="shared" si="151"/>
        <v>14.362350800000005</v>
      </c>
      <c r="AL205" s="199">
        <f t="shared" si="151"/>
        <v>15.118264000000005</v>
      </c>
      <c r="AM205" s="199">
        <f t="shared" si="151"/>
        <v>20.517644000000004</v>
      </c>
      <c r="AN205" s="199">
        <f t="shared" si="151"/>
        <v>21.597520000000003</v>
      </c>
      <c r="AO205" s="199">
        <f t="shared" si="151"/>
        <v>21.597520000000003</v>
      </c>
      <c r="AP205" s="199">
        <f t="shared" si="151"/>
        <v>21.597520000000003</v>
      </c>
      <c r="AQ205" s="199">
        <f t="shared" si="151"/>
        <v>21.597520000000003</v>
      </c>
      <c r="AR205" s="199">
        <f t="shared" si="151"/>
        <v>21.597520000000003</v>
      </c>
      <c r="AS205" s="199">
        <f t="shared" si="151"/>
        <v>21.597520000000003</v>
      </c>
      <c r="AT205" s="199">
        <f t="shared" si="151"/>
        <v>21.597520000000003</v>
      </c>
      <c r="AU205" s="199">
        <f t="shared" si="151"/>
        <v>21.597520000000003</v>
      </c>
      <c r="AV205" s="199">
        <f t="shared" si="151"/>
        <v>21.597520000000003</v>
      </c>
      <c r="AW205" s="199">
        <f t="shared" si="151"/>
        <v>21.597520000000003</v>
      </c>
      <c r="AX205" s="199">
        <f t="shared" si="151"/>
        <v>21.597520000000003</v>
      </c>
      <c r="AY205" s="199">
        <f t="shared" si="151"/>
        <v>21.597520000000003</v>
      </c>
      <c r="AZ205" s="199">
        <f t="shared" si="151"/>
        <v>21.597520000000003</v>
      </c>
      <c r="BA205" s="199">
        <f t="shared" si="151"/>
        <v>21.597520000000003</v>
      </c>
      <c r="BB205" s="199">
        <f t="shared" si="151"/>
        <v>21.597520000000003</v>
      </c>
      <c r="BC205" s="200"/>
      <c r="BD205" s="201"/>
      <c r="BE205" s="201"/>
      <c r="BF205" s="201"/>
      <c r="BG205" s="201"/>
      <c r="BH205" s="201"/>
      <c r="BI205" s="201"/>
      <c r="BJ205" s="201"/>
      <c r="BK205" s="201"/>
      <c r="BL205" s="201"/>
      <c r="BM205" s="201"/>
      <c r="BN205" s="201"/>
      <c r="BO205" s="201"/>
      <c r="BP205" s="201"/>
      <c r="BQ205" s="201"/>
      <c r="BR205" s="201"/>
      <c r="BS205" s="201"/>
      <c r="BT205" s="201"/>
      <c r="BU205" s="201"/>
      <c r="BV205" s="201"/>
      <c r="BW205" s="201"/>
      <c r="BX205" s="201"/>
      <c r="BY205" s="201"/>
      <c r="BZ205" s="201"/>
      <c r="CA205" s="201"/>
      <c r="CB205" s="201"/>
      <c r="CC205" s="201"/>
      <c r="CD205" s="201"/>
      <c r="CE205" s="201"/>
      <c r="CF205" s="201"/>
      <c r="CG205" s="201"/>
      <c r="CH205" s="201"/>
      <c r="CI205" s="201"/>
      <c r="CJ205" s="201"/>
      <c r="CK205" s="201"/>
    </row>
    <row r="206" spans="2:89" s="202" customFormat="1" ht="13.5" thickBot="1" x14ac:dyDescent="0.25">
      <c r="B206" s="202" t="s">
        <v>112</v>
      </c>
      <c r="C206" s="203" t="str">
        <f>+C198</f>
        <v>Sold</v>
      </c>
      <c r="D206" s="204">
        <f t="shared" ref="D206:AI206" si="152">+D203*$C205</f>
        <v>0</v>
      </c>
      <c r="E206" s="204">
        <f t="shared" si="152"/>
        <v>0</v>
      </c>
      <c r="F206" s="204">
        <f t="shared" si="152"/>
        <v>0</v>
      </c>
      <c r="G206" s="204">
        <f t="shared" si="152"/>
        <v>0</v>
      </c>
      <c r="H206" s="204">
        <f t="shared" si="152"/>
        <v>0</v>
      </c>
      <c r="I206" s="204">
        <f t="shared" si="152"/>
        <v>0</v>
      </c>
      <c r="J206" s="204">
        <f t="shared" si="152"/>
        <v>0</v>
      </c>
      <c r="K206" s="204">
        <f t="shared" si="152"/>
        <v>0</v>
      </c>
      <c r="L206" s="204">
        <f t="shared" si="152"/>
        <v>0</v>
      </c>
      <c r="M206" s="204">
        <f t="shared" si="152"/>
        <v>0</v>
      </c>
      <c r="N206" s="204">
        <f t="shared" si="152"/>
        <v>0</v>
      </c>
      <c r="O206" s="204">
        <f t="shared" si="152"/>
        <v>0</v>
      </c>
      <c r="P206" s="204">
        <f t="shared" si="152"/>
        <v>0</v>
      </c>
      <c r="Q206" s="204">
        <f t="shared" si="152"/>
        <v>0</v>
      </c>
      <c r="R206" s="204">
        <f t="shared" si="152"/>
        <v>0</v>
      </c>
      <c r="S206" s="204">
        <f t="shared" si="152"/>
        <v>0</v>
      </c>
      <c r="T206" s="204">
        <f t="shared" si="152"/>
        <v>0</v>
      </c>
      <c r="U206" s="204">
        <f t="shared" si="152"/>
        <v>0</v>
      </c>
      <c r="V206" s="204">
        <f t="shared" si="152"/>
        <v>0</v>
      </c>
      <c r="W206" s="204">
        <f t="shared" si="152"/>
        <v>1.0798760000000001</v>
      </c>
      <c r="X206" s="204">
        <f t="shared" si="152"/>
        <v>1.0798760000000001</v>
      </c>
      <c r="Y206" s="204">
        <f t="shared" si="152"/>
        <v>1.0798760000000001</v>
      </c>
      <c r="Z206" s="204">
        <f t="shared" si="152"/>
        <v>4.2115163999999998</v>
      </c>
      <c r="AA206" s="204">
        <f t="shared" si="152"/>
        <v>6.2632807999999995</v>
      </c>
      <c r="AB206" s="204">
        <f t="shared" si="152"/>
        <v>7.7751071999999999</v>
      </c>
      <c r="AC206" s="204">
        <f t="shared" si="152"/>
        <v>8.6390080000000005</v>
      </c>
      <c r="AD206" s="204">
        <f t="shared" si="152"/>
        <v>11.014735200000001</v>
      </c>
      <c r="AE206" s="204">
        <f t="shared" si="152"/>
        <v>12.742536799999998</v>
      </c>
      <c r="AF206" s="204">
        <f t="shared" si="152"/>
        <v>15.118263999999998</v>
      </c>
      <c r="AG206" s="204">
        <f t="shared" si="152"/>
        <v>17.278016000000001</v>
      </c>
      <c r="AH206" s="204">
        <f t="shared" si="152"/>
        <v>17.925941599999998</v>
      </c>
      <c r="AI206" s="204">
        <f t="shared" si="152"/>
        <v>18.789842399999998</v>
      </c>
      <c r="AJ206" s="204">
        <f t="shared" ref="AJ206:BB206" si="153">+AJ203*$C205</f>
        <v>20.085693599999999</v>
      </c>
      <c r="AK206" s="204">
        <f t="shared" si="153"/>
        <v>20.517643999999997</v>
      </c>
      <c r="AL206" s="204">
        <f t="shared" si="153"/>
        <v>21.165569599999998</v>
      </c>
      <c r="AM206" s="204">
        <f t="shared" si="153"/>
        <v>21.597519999999999</v>
      </c>
      <c r="AN206" s="204">
        <f t="shared" si="153"/>
        <v>21.597519999999999</v>
      </c>
      <c r="AO206" s="204">
        <f t="shared" si="153"/>
        <v>21.597519999999999</v>
      </c>
      <c r="AP206" s="204">
        <f t="shared" si="153"/>
        <v>21.597519999999999</v>
      </c>
      <c r="AQ206" s="204">
        <f t="shared" si="153"/>
        <v>21.597519999999999</v>
      </c>
      <c r="AR206" s="204">
        <f t="shared" si="153"/>
        <v>21.597519999999999</v>
      </c>
      <c r="AS206" s="204">
        <f t="shared" si="153"/>
        <v>21.597519999999999</v>
      </c>
      <c r="AT206" s="204">
        <f t="shared" si="153"/>
        <v>21.597519999999999</v>
      </c>
      <c r="AU206" s="204">
        <f t="shared" si="153"/>
        <v>21.597519999999999</v>
      </c>
      <c r="AV206" s="204">
        <f t="shared" si="153"/>
        <v>21.597519999999999</v>
      </c>
      <c r="AW206" s="204">
        <f t="shared" si="153"/>
        <v>21.597519999999999</v>
      </c>
      <c r="AX206" s="204">
        <f t="shared" si="153"/>
        <v>21.597519999999999</v>
      </c>
      <c r="AY206" s="204">
        <f t="shared" si="153"/>
        <v>21.597519999999999</v>
      </c>
      <c r="AZ206" s="204">
        <f t="shared" si="153"/>
        <v>21.597519999999999</v>
      </c>
      <c r="BA206" s="204">
        <f t="shared" si="153"/>
        <v>21.597519999999999</v>
      </c>
      <c r="BB206" s="204">
        <f t="shared" si="153"/>
        <v>21.597519999999999</v>
      </c>
      <c r="BC206" s="205"/>
      <c r="BD206" s="206"/>
      <c r="BE206" s="206"/>
      <c r="BF206" s="206"/>
      <c r="BG206" s="206"/>
      <c r="BH206" s="206"/>
      <c r="BI206" s="206"/>
      <c r="BJ206" s="206"/>
      <c r="BK206" s="206"/>
      <c r="BL206" s="206"/>
      <c r="BM206" s="206"/>
      <c r="BN206" s="206"/>
      <c r="BO206" s="206"/>
      <c r="BP206" s="206"/>
      <c r="BQ206" s="206"/>
      <c r="BR206" s="206"/>
      <c r="BS206" s="206"/>
      <c r="BT206" s="206"/>
      <c r="BU206" s="206"/>
      <c r="BV206" s="206"/>
      <c r="BW206" s="206"/>
      <c r="BX206" s="206"/>
      <c r="BY206" s="206"/>
      <c r="BZ206" s="206"/>
      <c r="CA206" s="206"/>
      <c r="CB206" s="206"/>
      <c r="CC206" s="206"/>
      <c r="CD206" s="206"/>
      <c r="CE206" s="206"/>
      <c r="CF206" s="206"/>
      <c r="CG206" s="206"/>
      <c r="CH206" s="206"/>
      <c r="CI206" s="206"/>
      <c r="CJ206" s="206"/>
      <c r="CK206" s="206"/>
    </row>
    <row r="207" spans="2:89" s="192" customFormat="1" ht="15" customHeight="1" thickTop="1" x14ac:dyDescent="0.2">
      <c r="B207" s="189" t="str">
        <f>+'NTP or Sold'!H20</f>
        <v>7FA w/ STG</v>
      </c>
      <c r="C207" s="291" t="str">
        <f>+'NTP or Sold'!T20</f>
        <v>Gen Power - McAdams, Mississippi location; duct fired (EECC) - 49%</v>
      </c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1"/>
    </row>
    <row r="208" spans="2:89" s="196" customFormat="1" x14ac:dyDescent="0.2">
      <c r="B208" s="193" t="s">
        <v>107</v>
      </c>
      <c r="C208" s="292"/>
      <c r="D208" s="194">
        <v>0</v>
      </c>
      <c r="E208" s="194">
        <v>0</v>
      </c>
      <c r="F208" s="194">
        <v>0</v>
      </c>
      <c r="G208" s="194">
        <v>0</v>
      </c>
      <c r="H208" s="194">
        <v>0</v>
      </c>
      <c r="I208" s="194">
        <v>0</v>
      </c>
      <c r="J208" s="194">
        <v>0</v>
      </c>
      <c r="K208" s="194">
        <v>0</v>
      </c>
      <c r="L208" s="194">
        <v>0</v>
      </c>
      <c r="M208" s="194">
        <v>0</v>
      </c>
      <c r="N208" s="194">
        <v>0</v>
      </c>
      <c r="O208" s="194">
        <v>0</v>
      </c>
      <c r="P208" s="194">
        <v>0</v>
      </c>
      <c r="Q208" s="194">
        <v>0</v>
      </c>
      <c r="R208" s="194">
        <v>0</v>
      </c>
      <c r="S208" s="194">
        <v>0</v>
      </c>
      <c r="T208" s="194">
        <v>0</v>
      </c>
      <c r="U208" s="194">
        <v>0</v>
      </c>
      <c r="V208" s="194">
        <v>0</v>
      </c>
      <c r="W208" s="194">
        <v>0.05</v>
      </c>
      <c r="X208" s="194">
        <v>7.1999999999999995E-2</v>
      </c>
      <c r="Y208" s="194">
        <v>3.7999999999999999E-2</v>
      </c>
      <c r="Z208" s="194">
        <v>0.19900000000000001</v>
      </c>
      <c r="AA208" s="194">
        <v>3.7999999999999999E-2</v>
      </c>
      <c r="AB208" s="194">
        <v>3.7999999999999999E-2</v>
      </c>
      <c r="AC208" s="194">
        <v>3.9E-2</v>
      </c>
      <c r="AD208" s="194">
        <v>3.9E-2</v>
      </c>
      <c r="AE208" s="194">
        <v>3.9E-2</v>
      </c>
      <c r="AF208" s="194">
        <v>3.9E-2</v>
      </c>
      <c r="AG208" s="194">
        <v>3.9E-2</v>
      </c>
      <c r="AH208" s="194">
        <v>0.04</v>
      </c>
      <c r="AI208" s="194">
        <v>0.04</v>
      </c>
      <c r="AJ208" s="194">
        <v>0.04</v>
      </c>
      <c r="AK208" s="194">
        <v>0.2</v>
      </c>
      <c r="AL208" s="194">
        <v>0.05</v>
      </c>
      <c r="AM208" s="194">
        <v>0</v>
      </c>
      <c r="AN208" s="194">
        <v>0</v>
      </c>
      <c r="AO208" s="194">
        <v>0</v>
      </c>
      <c r="AP208" s="194">
        <v>0</v>
      </c>
      <c r="AQ208" s="194">
        <v>0</v>
      </c>
      <c r="AR208" s="194">
        <v>0</v>
      </c>
      <c r="AS208" s="194">
        <v>0</v>
      </c>
      <c r="AT208" s="194">
        <v>0</v>
      </c>
      <c r="AU208" s="194">
        <v>0</v>
      </c>
      <c r="AV208" s="194">
        <v>0</v>
      </c>
      <c r="AW208" s="194">
        <v>0</v>
      </c>
      <c r="AX208" s="194">
        <v>0</v>
      </c>
      <c r="AY208" s="194">
        <v>0</v>
      </c>
      <c r="AZ208" s="194">
        <v>0</v>
      </c>
      <c r="BA208" s="194">
        <v>0</v>
      </c>
      <c r="BB208" s="194">
        <v>0</v>
      </c>
      <c r="BC208" s="195">
        <f>SUM(D208:BB208)</f>
        <v>1.0000000000000002</v>
      </c>
      <c r="BD208" s="193"/>
    </row>
    <row r="209" spans="2:89" s="196" customFormat="1" x14ac:dyDescent="0.2">
      <c r="B209" s="193" t="s">
        <v>108</v>
      </c>
      <c r="C209" s="292"/>
      <c r="D209" s="194">
        <f>D208</f>
        <v>0</v>
      </c>
      <c r="E209" s="194">
        <f t="shared" ref="E209:AJ209" si="154">+D209+E208</f>
        <v>0</v>
      </c>
      <c r="F209" s="194">
        <f t="shared" si="154"/>
        <v>0</v>
      </c>
      <c r="G209" s="194">
        <f t="shared" si="154"/>
        <v>0</v>
      </c>
      <c r="H209" s="194">
        <f t="shared" si="154"/>
        <v>0</v>
      </c>
      <c r="I209" s="194">
        <f t="shared" si="154"/>
        <v>0</v>
      </c>
      <c r="J209" s="194">
        <f t="shared" si="154"/>
        <v>0</v>
      </c>
      <c r="K209" s="194">
        <f t="shared" si="154"/>
        <v>0</v>
      </c>
      <c r="L209" s="194">
        <f t="shared" si="154"/>
        <v>0</v>
      </c>
      <c r="M209" s="194">
        <f t="shared" si="154"/>
        <v>0</v>
      </c>
      <c r="N209" s="194">
        <f t="shared" si="154"/>
        <v>0</v>
      </c>
      <c r="O209" s="194">
        <f t="shared" si="154"/>
        <v>0</v>
      </c>
      <c r="P209" s="194">
        <f t="shared" si="154"/>
        <v>0</v>
      </c>
      <c r="Q209" s="194">
        <f t="shared" si="154"/>
        <v>0</v>
      </c>
      <c r="R209" s="194">
        <f t="shared" si="154"/>
        <v>0</v>
      </c>
      <c r="S209" s="194">
        <f t="shared" si="154"/>
        <v>0</v>
      </c>
      <c r="T209" s="194">
        <f t="shared" si="154"/>
        <v>0</v>
      </c>
      <c r="U209" s="194">
        <f t="shared" si="154"/>
        <v>0</v>
      </c>
      <c r="V209" s="194">
        <f t="shared" si="154"/>
        <v>0</v>
      </c>
      <c r="W209" s="194">
        <f t="shared" si="154"/>
        <v>0.05</v>
      </c>
      <c r="X209" s="194">
        <f t="shared" si="154"/>
        <v>0.122</v>
      </c>
      <c r="Y209" s="194">
        <f t="shared" si="154"/>
        <v>0.16</v>
      </c>
      <c r="Z209" s="194">
        <f t="shared" si="154"/>
        <v>0.35899999999999999</v>
      </c>
      <c r="AA209" s="194">
        <f t="shared" si="154"/>
        <v>0.39699999999999996</v>
      </c>
      <c r="AB209" s="194">
        <f t="shared" si="154"/>
        <v>0.43499999999999994</v>
      </c>
      <c r="AC209" s="194">
        <f t="shared" si="154"/>
        <v>0.47399999999999992</v>
      </c>
      <c r="AD209" s="194">
        <f t="shared" si="154"/>
        <v>0.5129999999999999</v>
      </c>
      <c r="AE209" s="194">
        <f t="shared" si="154"/>
        <v>0.55199999999999994</v>
      </c>
      <c r="AF209" s="194">
        <f t="shared" si="154"/>
        <v>0.59099999999999997</v>
      </c>
      <c r="AG209" s="194">
        <f t="shared" si="154"/>
        <v>0.63</v>
      </c>
      <c r="AH209" s="194">
        <f t="shared" si="154"/>
        <v>0.67</v>
      </c>
      <c r="AI209" s="194">
        <f t="shared" si="154"/>
        <v>0.71000000000000008</v>
      </c>
      <c r="AJ209" s="194">
        <f t="shared" si="154"/>
        <v>0.75000000000000011</v>
      </c>
      <c r="AK209" s="194">
        <f t="shared" ref="AK209:BB209" si="155">+AJ209+AK208</f>
        <v>0.95000000000000018</v>
      </c>
      <c r="AL209" s="194">
        <f t="shared" si="155"/>
        <v>1.0000000000000002</v>
      </c>
      <c r="AM209" s="194">
        <f t="shared" si="155"/>
        <v>1.0000000000000002</v>
      </c>
      <c r="AN209" s="194">
        <f t="shared" si="155"/>
        <v>1.0000000000000002</v>
      </c>
      <c r="AO209" s="194">
        <f t="shared" si="155"/>
        <v>1.0000000000000002</v>
      </c>
      <c r="AP209" s="194">
        <f t="shared" si="155"/>
        <v>1.0000000000000002</v>
      </c>
      <c r="AQ209" s="194">
        <f t="shared" si="155"/>
        <v>1.0000000000000002</v>
      </c>
      <c r="AR209" s="194">
        <f t="shared" si="155"/>
        <v>1.0000000000000002</v>
      </c>
      <c r="AS209" s="194">
        <f t="shared" si="155"/>
        <v>1.0000000000000002</v>
      </c>
      <c r="AT209" s="194">
        <f t="shared" si="155"/>
        <v>1.0000000000000002</v>
      </c>
      <c r="AU209" s="194">
        <f t="shared" si="155"/>
        <v>1.0000000000000002</v>
      </c>
      <c r="AV209" s="194">
        <f t="shared" si="155"/>
        <v>1.0000000000000002</v>
      </c>
      <c r="AW209" s="194">
        <f t="shared" si="155"/>
        <v>1.0000000000000002</v>
      </c>
      <c r="AX209" s="194">
        <f t="shared" si="155"/>
        <v>1.0000000000000002</v>
      </c>
      <c r="AY209" s="194">
        <f t="shared" si="155"/>
        <v>1.0000000000000002</v>
      </c>
      <c r="AZ209" s="194">
        <f t="shared" si="155"/>
        <v>1.0000000000000002</v>
      </c>
      <c r="BA209" s="194">
        <f t="shared" si="155"/>
        <v>1.0000000000000002</v>
      </c>
      <c r="BB209" s="194">
        <f t="shared" si="155"/>
        <v>1.0000000000000002</v>
      </c>
      <c r="BC209" s="195"/>
      <c r="BD209" s="193"/>
    </row>
    <row r="210" spans="2:89" s="196" customFormat="1" x14ac:dyDescent="0.2">
      <c r="B210" s="193" t="s">
        <v>109</v>
      </c>
      <c r="C210" s="292"/>
      <c r="D210" s="194">
        <v>0</v>
      </c>
      <c r="E210" s="194">
        <v>0</v>
      </c>
      <c r="F210" s="194">
        <v>0</v>
      </c>
      <c r="G210" s="194">
        <v>0</v>
      </c>
      <c r="H210" s="194">
        <v>0</v>
      </c>
      <c r="I210" s="194">
        <v>0</v>
      </c>
      <c r="J210" s="194">
        <v>0</v>
      </c>
      <c r="K210" s="194">
        <v>0</v>
      </c>
      <c r="L210" s="194">
        <v>0</v>
      </c>
      <c r="M210" s="194">
        <v>0</v>
      </c>
      <c r="N210" s="194">
        <v>0</v>
      </c>
      <c r="O210" s="194">
        <v>0</v>
      </c>
      <c r="P210" s="194">
        <v>0</v>
      </c>
      <c r="Q210" s="194">
        <v>0</v>
      </c>
      <c r="R210" s="194">
        <v>0</v>
      </c>
      <c r="S210" s="194">
        <v>0</v>
      </c>
      <c r="T210" s="194">
        <v>0</v>
      </c>
      <c r="U210" s="194">
        <v>0</v>
      </c>
      <c r="V210" s="194">
        <v>0</v>
      </c>
      <c r="W210" s="194">
        <f t="shared" ref="W210:BB210" si="156">W211-V211</f>
        <v>0.111</v>
      </c>
      <c r="X210" s="194">
        <f t="shared" si="156"/>
        <v>3.6999999999999991E-2</v>
      </c>
      <c r="Y210" s="194">
        <f t="shared" si="156"/>
        <v>5.2000000000000018E-2</v>
      </c>
      <c r="Z210" s="194">
        <f t="shared" si="156"/>
        <v>9.9999999999999978E-2</v>
      </c>
      <c r="AA210" s="194">
        <f t="shared" si="156"/>
        <v>2.0000000000000018E-2</v>
      </c>
      <c r="AB210" s="194">
        <f t="shared" si="156"/>
        <v>2.0000000000000018E-2</v>
      </c>
      <c r="AC210" s="194">
        <f t="shared" si="156"/>
        <v>1.9999999999999962E-2</v>
      </c>
      <c r="AD210" s="194">
        <f t="shared" si="156"/>
        <v>2.0000000000000018E-2</v>
      </c>
      <c r="AE210" s="194">
        <f t="shared" si="156"/>
        <v>2.0000000000000018E-2</v>
      </c>
      <c r="AF210" s="194">
        <f t="shared" si="156"/>
        <v>0</v>
      </c>
      <c r="AG210" s="194">
        <f t="shared" si="156"/>
        <v>0</v>
      </c>
      <c r="AH210" s="194">
        <f t="shared" si="156"/>
        <v>0</v>
      </c>
      <c r="AI210" s="194">
        <f t="shared" si="156"/>
        <v>0</v>
      </c>
      <c r="AJ210" s="194">
        <f t="shared" si="156"/>
        <v>0</v>
      </c>
      <c r="AK210" s="194">
        <f t="shared" si="156"/>
        <v>0.6</v>
      </c>
      <c r="AL210" s="194">
        <f t="shared" si="156"/>
        <v>0</v>
      </c>
      <c r="AM210" s="194">
        <f t="shared" si="156"/>
        <v>0</v>
      </c>
      <c r="AN210" s="194">
        <f t="shared" si="156"/>
        <v>0</v>
      </c>
      <c r="AO210" s="194">
        <f t="shared" si="156"/>
        <v>0</v>
      </c>
      <c r="AP210" s="194">
        <f t="shared" si="156"/>
        <v>0</v>
      </c>
      <c r="AQ210" s="194">
        <f t="shared" si="156"/>
        <v>0</v>
      </c>
      <c r="AR210" s="194">
        <f t="shared" si="156"/>
        <v>0</v>
      </c>
      <c r="AS210" s="194">
        <f t="shared" si="156"/>
        <v>0</v>
      </c>
      <c r="AT210" s="194">
        <f t="shared" si="156"/>
        <v>0</v>
      </c>
      <c r="AU210" s="194">
        <f t="shared" si="156"/>
        <v>0</v>
      </c>
      <c r="AV210" s="194">
        <f t="shared" si="156"/>
        <v>0</v>
      </c>
      <c r="AW210" s="194">
        <f t="shared" si="156"/>
        <v>0</v>
      </c>
      <c r="AX210" s="194">
        <f t="shared" si="156"/>
        <v>0</v>
      </c>
      <c r="AY210" s="194">
        <f t="shared" si="156"/>
        <v>0</v>
      </c>
      <c r="AZ210" s="194">
        <f t="shared" si="156"/>
        <v>0</v>
      </c>
      <c r="BA210" s="194">
        <f t="shared" si="156"/>
        <v>0</v>
      </c>
      <c r="BB210" s="194">
        <f t="shared" si="156"/>
        <v>0</v>
      </c>
      <c r="BC210" s="195">
        <f>SUM(D210:BB210)</f>
        <v>1</v>
      </c>
      <c r="BD210" s="193"/>
    </row>
    <row r="211" spans="2:89" s="196" customFormat="1" x14ac:dyDescent="0.2">
      <c r="B211" s="193" t="s">
        <v>110</v>
      </c>
      <c r="C211" s="292"/>
      <c r="D211" s="194">
        <f>D210</f>
        <v>0</v>
      </c>
      <c r="E211" s="194">
        <f t="shared" ref="E211:V211" si="157">+D211+E210</f>
        <v>0</v>
      </c>
      <c r="F211" s="194">
        <f t="shared" si="157"/>
        <v>0</v>
      </c>
      <c r="G211" s="194">
        <f t="shared" si="157"/>
        <v>0</v>
      </c>
      <c r="H211" s="194">
        <f t="shared" si="157"/>
        <v>0</v>
      </c>
      <c r="I211" s="194">
        <f t="shared" si="157"/>
        <v>0</v>
      </c>
      <c r="J211" s="194">
        <f t="shared" si="157"/>
        <v>0</v>
      </c>
      <c r="K211" s="194">
        <f t="shared" si="157"/>
        <v>0</v>
      </c>
      <c r="L211" s="194">
        <f t="shared" si="157"/>
        <v>0</v>
      </c>
      <c r="M211" s="194">
        <f t="shared" si="157"/>
        <v>0</v>
      </c>
      <c r="N211" s="194">
        <f t="shared" si="157"/>
        <v>0</v>
      </c>
      <c r="O211" s="194">
        <f t="shared" si="157"/>
        <v>0</v>
      </c>
      <c r="P211" s="194">
        <f t="shared" si="157"/>
        <v>0</v>
      </c>
      <c r="Q211" s="194">
        <f t="shared" si="157"/>
        <v>0</v>
      </c>
      <c r="R211" s="194">
        <f t="shared" si="157"/>
        <v>0</v>
      </c>
      <c r="S211" s="194">
        <f t="shared" si="157"/>
        <v>0</v>
      </c>
      <c r="T211" s="194">
        <f t="shared" si="157"/>
        <v>0</v>
      </c>
      <c r="U211" s="194">
        <f t="shared" si="157"/>
        <v>0</v>
      </c>
      <c r="V211" s="194">
        <f t="shared" si="157"/>
        <v>0</v>
      </c>
      <c r="W211" s="194">
        <v>0.111</v>
      </c>
      <c r="X211" s="194">
        <v>0.14799999999999999</v>
      </c>
      <c r="Y211" s="194">
        <v>0.2</v>
      </c>
      <c r="Z211" s="194">
        <v>0.3</v>
      </c>
      <c r="AA211" s="194">
        <v>0.32</v>
      </c>
      <c r="AB211" s="194">
        <v>0.34</v>
      </c>
      <c r="AC211" s="194">
        <v>0.36</v>
      </c>
      <c r="AD211" s="194">
        <v>0.38</v>
      </c>
      <c r="AE211" s="194">
        <v>0.4</v>
      </c>
      <c r="AF211" s="194">
        <v>0.4</v>
      </c>
      <c r="AG211" s="194">
        <v>0.4</v>
      </c>
      <c r="AH211" s="194">
        <v>0.4</v>
      </c>
      <c r="AI211" s="194">
        <v>0.4</v>
      </c>
      <c r="AJ211" s="194">
        <v>0.4</v>
      </c>
      <c r="AK211" s="194">
        <v>1</v>
      </c>
      <c r="AL211" s="194">
        <v>1</v>
      </c>
      <c r="AM211" s="194">
        <v>1</v>
      </c>
      <c r="AN211" s="194">
        <v>1</v>
      </c>
      <c r="AO211" s="194">
        <v>1</v>
      </c>
      <c r="AP211" s="194">
        <v>1</v>
      </c>
      <c r="AQ211" s="194">
        <v>1</v>
      </c>
      <c r="AR211" s="194">
        <v>1</v>
      </c>
      <c r="AS211" s="194">
        <v>1</v>
      </c>
      <c r="AT211" s="194">
        <v>1</v>
      </c>
      <c r="AU211" s="194">
        <v>1</v>
      </c>
      <c r="AV211" s="194">
        <v>1</v>
      </c>
      <c r="AW211" s="194">
        <v>1</v>
      </c>
      <c r="AX211" s="194">
        <v>1</v>
      </c>
      <c r="AY211" s="194">
        <v>1</v>
      </c>
      <c r="AZ211" s="194">
        <v>1</v>
      </c>
      <c r="BA211" s="194">
        <v>1</v>
      </c>
      <c r="BB211" s="194">
        <v>1</v>
      </c>
      <c r="BC211" s="195"/>
      <c r="BD211" s="193"/>
    </row>
    <row r="212" spans="2:89" s="196" customFormat="1" x14ac:dyDescent="0.2">
      <c r="B212" s="193"/>
      <c r="C212" s="233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4"/>
      <c r="AT212" s="194"/>
      <c r="AU212" s="194"/>
      <c r="AV212" s="194"/>
      <c r="AW212" s="194"/>
      <c r="AX212" s="194"/>
      <c r="AY212" s="194"/>
      <c r="AZ212" s="194"/>
      <c r="BA212" s="194"/>
      <c r="BB212" s="194"/>
      <c r="BC212" s="195"/>
      <c r="BD212" s="193"/>
    </row>
    <row r="213" spans="2:89" s="197" customFormat="1" x14ac:dyDescent="0.2">
      <c r="B213" s="197" t="s">
        <v>111</v>
      </c>
      <c r="C213" s="198">
        <v>34.627740000000003</v>
      </c>
      <c r="D213" s="199">
        <f t="shared" ref="D213:AI213" si="158">+D209*$C213</f>
        <v>0</v>
      </c>
      <c r="E213" s="199">
        <f t="shared" si="158"/>
        <v>0</v>
      </c>
      <c r="F213" s="199">
        <f t="shared" si="158"/>
        <v>0</v>
      </c>
      <c r="G213" s="199">
        <f t="shared" si="158"/>
        <v>0</v>
      </c>
      <c r="H213" s="199">
        <f t="shared" si="158"/>
        <v>0</v>
      </c>
      <c r="I213" s="199">
        <f t="shared" si="158"/>
        <v>0</v>
      </c>
      <c r="J213" s="199">
        <f t="shared" si="158"/>
        <v>0</v>
      </c>
      <c r="K213" s="199">
        <f t="shared" si="158"/>
        <v>0</v>
      </c>
      <c r="L213" s="199">
        <f t="shared" si="158"/>
        <v>0</v>
      </c>
      <c r="M213" s="199">
        <f t="shared" si="158"/>
        <v>0</v>
      </c>
      <c r="N213" s="199">
        <f t="shared" si="158"/>
        <v>0</v>
      </c>
      <c r="O213" s="199">
        <f t="shared" si="158"/>
        <v>0</v>
      </c>
      <c r="P213" s="199">
        <f t="shared" si="158"/>
        <v>0</v>
      </c>
      <c r="Q213" s="199">
        <f t="shared" si="158"/>
        <v>0</v>
      </c>
      <c r="R213" s="199">
        <f t="shared" si="158"/>
        <v>0</v>
      </c>
      <c r="S213" s="199">
        <f t="shared" si="158"/>
        <v>0</v>
      </c>
      <c r="T213" s="199">
        <f t="shared" si="158"/>
        <v>0</v>
      </c>
      <c r="U213" s="199">
        <f t="shared" si="158"/>
        <v>0</v>
      </c>
      <c r="V213" s="199">
        <f t="shared" si="158"/>
        <v>0</v>
      </c>
      <c r="W213" s="199">
        <f t="shared" si="158"/>
        <v>1.7313870000000002</v>
      </c>
      <c r="X213" s="199">
        <f t="shared" si="158"/>
        <v>4.2245842800000002</v>
      </c>
      <c r="Y213" s="199">
        <f t="shared" si="158"/>
        <v>5.5404384000000002</v>
      </c>
      <c r="Z213" s="199">
        <f t="shared" si="158"/>
        <v>12.431358660000001</v>
      </c>
      <c r="AA213" s="199">
        <f t="shared" si="158"/>
        <v>13.74721278</v>
      </c>
      <c r="AB213" s="199">
        <f t="shared" si="158"/>
        <v>15.063066899999999</v>
      </c>
      <c r="AC213" s="199">
        <f t="shared" si="158"/>
        <v>16.413548759999998</v>
      </c>
      <c r="AD213" s="199">
        <f t="shared" si="158"/>
        <v>17.76403062</v>
      </c>
      <c r="AE213" s="199">
        <f t="shared" si="158"/>
        <v>19.114512479999998</v>
      </c>
      <c r="AF213" s="199">
        <f t="shared" si="158"/>
        <v>20.464994340000001</v>
      </c>
      <c r="AG213" s="199">
        <f t="shared" si="158"/>
        <v>21.815476200000003</v>
      </c>
      <c r="AH213" s="199">
        <f t="shared" si="158"/>
        <v>23.200585800000002</v>
      </c>
      <c r="AI213" s="199">
        <f t="shared" si="158"/>
        <v>24.585695400000006</v>
      </c>
      <c r="AJ213" s="199">
        <f t="shared" ref="AJ213:BB213" si="159">+AJ209*$C213</f>
        <v>25.970805000000006</v>
      </c>
      <c r="AK213" s="199">
        <f t="shared" si="159"/>
        <v>32.896353000000012</v>
      </c>
      <c r="AL213" s="199">
        <f t="shared" si="159"/>
        <v>34.62774000000001</v>
      </c>
      <c r="AM213" s="199">
        <f t="shared" si="159"/>
        <v>34.62774000000001</v>
      </c>
      <c r="AN213" s="199">
        <f t="shared" si="159"/>
        <v>34.62774000000001</v>
      </c>
      <c r="AO213" s="199">
        <f t="shared" si="159"/>
        <v>34.62774000000001</v>
      </c>
      <c r="AP213" s="199">
        <f t="shared" si="159"/>
        <v>34.62774000000001</v>
      </c>
      <c r="AQ213" s="199">
        <f t="shared" si="159"/>
        <v>34.62774000000001</v>
      </c>
      <c r="AR213" s="199">
        <f t="shared" si="159"/>
        <v>34.62774000000001</v>
      </c>
      <c r="AS213" s="199">
        <f t="shared" si="159"/>
        <v>34.62774000000001</v>
      </c>
      <c r="AT213" s="199">
        <f t="shared" si="159"/>
        <v>34.62774000000001</v>
      </c>
      <c r="AU213" s="199">
        <f t="shared" si="159"/>
        <v>34.62774000000001</v>
      </c>
      <c r="AV213" s="199">
        <f t="shared" si="159"/>
        <v>34.62774000000001</v>
      </c>
      <c r="AW213" s="199">
        <f t="shared" si="159"/>
        <v>34.62774000000001</v>
      </c>
      <c r="AX213" s="199">
        <f t="shared" si="159"/>
        <v>34.62774000000001</v>
      </c>
      <c r="AY213" s="199">
        <f t="shared" si="159"/>
        <v>34.62774000000001</v>
      </c>
      <c r="AZ213" s="199">
        <f t="shared" si="159"/>
        <v>34.62774000000001</v>
      </c>
      <c r="BA213" s="199">
        <f t="shared" si="159"/>
        <v>34.62774000000001</v>
      </c>
      <c r="BB213" s="199">
        <f t="shared" si="159"/>
        <v>34.62774000000001</v>
      </c>
      <c r="BC213" s="200"/>
      <c r="BD213" s="201"/>
      <c r="BE213" s="201"/>
      <c r="BF213" s="201"/>
      <c r="BG213" s="201"/>
      <c r="BH213" s="201"/>
      <c r="BI213" s="201"/>
      <c r="BJ213" s="201"/>
      <c r="BK213" s="201"/>
      <c r="BL213" s="201"/>
      <c r="BM213" s="201"/>
      <c r="BN213" s="201"/>
      <c r="BO213" s="201"/>
      <c r="BP213" s="201"/>
      <c r="BQ213" s="201"/>
      <c r="BR213" s="201"/>
      <c r="BS213" s="201"/>
      <c r="BT213" s="201"/>
      <c r="BU213" s="201"/>
      <c r="BV213" s="201"/>
      <c r="BW213" s="201"/>
      <c r="BX213" s="201"/>
      <c r="BY213" s="201"/>
      <c r="BZ213" s="201"/>
      <c r="CA213" s="201"/>
      <c r="CB213" s="201"/>
      <c r="CC213" s="201"/>
      <c r="CD213" s="201"/>
      <c r="CE213" s="201"/>
      <c r="CF213" s="201"/>
      <c r="CG213" s="201"/>
      <c r="CH213" s="201"/>
      <c r="CI213" s="201"/>
      <c r="CJ213" s="201"/>
      <c r="CK213" s="201"/>
    </row>
    <row r="214" spans="2:89" s="202" customFormat="1" ht="13.5" thickBot="1" x14ac:dyDescent="0.25">
      <c r="B214" s="202" t="s">
        <v>112</v>
      </c>
      <c r="C214" s="203" t="str">
        <f>+'NTP or Sold'!C20</f>
        <v>Sold</v>
      </c>
      <c r="D214" s="204">
        <f t="shared" ref="D214:AI214" si="160">+D211*$C213</f>
        <v>0</v>
      </c>
      <c r="E214" s="204">
        <f t="shared" si="160"/>
        <v>0</v>
      </c>
      <c r="F214" s="204">
        <f t="shared" si="160"/>
        <v>0</v>
      </c>
      <c r="G214" s="204">
        <f t="shared" si="160"/>
        <v>0</v>
      </c>
      <c r="H214" s="204">
        <f t="shared" si="160"/>
        <v>0</v>
      </c>
      <c r="I214" s="204">
        <f t="shared" si="160"/>
        <v>0</v>
      </c>
      <c r="J214" s="204">
        <f t="shared" si="160"/>
        <v>0</v>
      </c>
      <c r="K214" s="204">
        <f t="shared" si="160"/>
        <v>0</v>
      </c>
      <c r="L214" s="204">
        <f t="shared" si="160"/>
        <v>0</v>
      </c>
      <c r="M214" s="204">
        <f t="shared" si="160"/>
        <v>0</v>
      </c>
      <c r="N214" s="204">
        <f t="shared" si="160"/>
        <v>0</v>
      </c>
      <c r="O214" s="204">
        <f t="shared" si="160"/>
        <v>0</v>
      </c>
      <c r="P214" s="204">
        <f t="shared" si="160"/>
        <v>0</v>
      </c>
      <c r="Q214" s="204">
        <f t="shared" si="160"/>
        <v>0</v>
      </c>
      <c r="R214" s="204">
        <f t="shared" si="160"/>
        <v>0</v>
      </c>
      <c r="S214" s="204">
        <f t="shared" si="160"/>
        <v>0</v>
      </c>
      <c r="T214" s="204">
        <f t="shared" si="160"/>
        <v>0</v>
      </c>
      <c r="U214" s="204">
        <f t="shared" si="160"/>
        <v>0</v>
      </c>
      <c r="V214" s="204">
        <f t="shared" si="160"/>
        <v>0</v>
      </c>
      <c r="W214" s="204">
        <f t="shared" si="160"/>
        <v>3.8436791400000003</v>
      </c>
      <c r="X214" s="204">
        <f t="shared" si="160"/>
        <v>5.1249055200000004</v>
      </c>
      <c r="Y214" s="204">
        <f t="shared" si="160"/>
        <v>6.9255480000000009</v>
      </c>
      <c r="Z214" s="204">
        <f t="shared" si="160"/>
        <v>10.388322000000001</v>
      </c>
      <c r="AA214" s="204">
        <f t="shared" si="160"/>
        <v>11.0808768</v>
      </c>
      <c r="AB214" s="204">
        <f t="shared" si="160"/>
        <v>11.773431600000002</v>
      </c>
      <c r="AC214" s="204">
        <f t="shared" si="160"/>
        <v>12.4659864</v>
      </c>
      <c r="AD214" s="204">
        <f t="shared" si="160"/>
        <v>13.158541200000002</v>
      </c>
      <c r="AE214" s="204">
        <f t="shared" si="160"/>
        <v>13.851096000000002</v>
      </c>
      <c r="AF214" s="204">
        <f t="shared" si="160"/>
        <v>13.851096000000002</v>
      </c>
      <c r="AG214" s="204">
        <f t="shared" si="160"/>
        <v>13.851096000000002</v>
      </c>
      <c r="AH214" s="204">
        <f t="shared" si="160"/>
        <v>13.851096000000002</v>
      </c>
      <c r="AI214" s="204">
        <f t="shared" si="160"/>
        <v>13.851096000000002</v>
      </c>
      <c r="AJ214" s="204">
        <f t="shared" ref="AJ214:BB214" si="161">+AJ211*$C213</f>
        <v>13.851096000000002</v>
      </c>
      <c r="AK214" s="204">
        <f t="shared" si="161"/>
        <v>34.627740000000003</v>
      </c>
      <c r="AL214" s="204">
        <f t="shared" si="161"/>
        <v>34.627740000000003</v>
      </c>
      <c r="AM214" s="204">
        <f t="shared" si="161"/>
        <v>34.627740000000003</v>
      </c>
      <c r="AN214" s="204">
        <f t="shared" si="161"/>
        <v>34.627740000000003</v>
      </c>
      <c r="AO214" s="204">
        <f t="shared" si="161"/>
        <v>34.627740000000003</v>
      </c>
      <c r="AP214" s="204">
        <f t="shared" si="161"/>
        <v>34.627740000000003</v>
      </c>
      <c r="AQ214" s="204">
        <f t="shared" si="161"/>
        <v>34.627740000000003</v>
      </c>
      <c r="AR214" s="204">
        <f t="shared" si="161"/>
        <v>34.627740000000003</v>
      </c>
      <c r="AS214" s="204">
        <f t="shared" si="161"/>
        <v>34.627740000000003</v>
      </c>
      <c r="AT214" s="204">
        <f t="shared" si="161"/>
        <v>34.627740000000003</v>
      </c>
      <c r="AU214" s="204">
        <f t="shared" si="161"/>
        <v>34.627740000000003</v>
      </c>
      <c r="AV214" s="204">
        <f t="shared" si="161"/>
        <v>34.627740000000003</v>
      </c>
      <c r="AW214" s="204">
        <f t="shared" si="161"/>
        <v>34.627740000000003</v>
      </c>
      <c r="AX214" s="204">
        <f t="shared" si="161"/>
        <v>34.627740000000003</v>
      </c>
      <c r="AY214" s="204">
        <f t="shared" si="161"/>
        <v>34.627740000000003</v>
      </c>
      <c r="AZ214" s="204">
        <f t="shared" si="161"/>
        <v>34.627740000000003</v>
      </c>
      <c r="BA214" s="204">
        <f t="shared" si="161"/>
        <v>34.627740000000003</v>
      </c>
      <c r="BB214" s="204">
        <f t="shared" si="161"/>
        <v>34.627740000000003</v>
      </c>
      <c r="BC214" s="205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06"/>
      <c r="BU214" s="206"/>
      <c r="BV214" s="206"/>
      <c r="BW214" s="206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</row>
    <row r="215" spans="2:89" s="192" customFormat="1" ht="15" customHeight="1" thickTop="1" x14ac:dyDescent="0.2">
      <c r="B215" s="189" t="str">
        <f>+'NTP or Sold'!H21</f>
        <v>7FA w/ STG</v>
      </c>
      <c r="C215" s="291" t="str">
        <f>+'NTP or Sold'!T21</f>
        <v>Gen Power - McAdams, Mississippi location; duct fired (EECC) - 49%</v>
      </c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AU215" s="190"/>
      <c r="AV215" s="190"/>
      <c r="AW215" s="190"/>
      <c r="AX215" s="190"/>
      <c r="AY215" s="190"/>
      <c r="AZ215" s="190"/>
      <c r="BA215" s="190"/>
      <c r="BB215" s="190"/>
      <c r="BC215" s="191"/>
    </row>
    <row r="216" spans="2:89" s="196" customFormat="1" x14ac:dyDescent="0.2">
      <c r="B216" s="193" t="s">
        <v>107</v>
      </c>
      <c r="C216" s="292"/>
      <c r="D216" s="194">
        <v>0</v>
      </c>
      <c r="E216" s="194">
        <v>0</v>
      </c>
      <c r="F216" s="194">
        <v>0</v>
      </c>
      <c r="G216" s="194">
        <v>0</v>
      </c>
      <c r="H216" s="194">
        <v>0</v>
      </c>
      <c r="I216" s="194">
        <v>0</v>
      </c>
      <c r="J216" s="194">
        <v>0</v>
      </c>
      <c r="K216" s="194">
        <v>0</v>
      </c>
      <c r="L216" s="194">
        <v>0</v>
      </c>
      <c r="M216" s="194">
        <v>0</v>
      </c>
      <c r="N216" s="194">
        <v>0</v>
      </c>
      <c r="O216" s="194">
        <v>0</v>
      </c>
      <c r="P216" s="194">
        <v>0</v>
      </c>
      <c r="Q216" s="194">
        <v>0</v>
      </c>
      <c r="R216" s="194">
        <v>0</v>
      </c>
      <c r="S216" s="194">
        <v>0</v>
      </c>
      <c r="T216" s="194">
        <v>0</v>
      </c>
      <c r="U216" s="194">
        <v>0</v>
      </c>
      <c r="V216" s="194">
        <v>0</v>
      </c>
      <c r="W216" s="194">
        <v>0.05</v>
      </c>
      <c r="X216" s="194">
        <v>7.0000000000000007E-2</v>
      </c>
      <c r="Y216" s="194">
        <v>3.5000000000000003E-2</v>
      </c>
      <c r="Z216" s="194">
        <v>0.19</v>
      </c>
      <c r="AA216" s="194">
        <v>3.5000000000000003E-2</v>
      </c>
      <c r="AB216" s="194">
        <v>3.5000000000000003E-2</v>
      </c>
      <c r="AC216" s="194">
        <v>3.5000000000000003E-2</v>
      </c>
      <c r="AD216" s="194">
        <v>3.5999999999999997E-2</v>
      </c>
      <c r="AE216" s="194">
        <v>3.5999999999999997E-2</v>
      </c>
      <c r="AF216" s="194">
        <v>3.6999999999999998E-2</v>
      </c>
      <c r="AG216" s="194">
        <v>3.6999999999999998E-2</v>
      </c>
      <c r="AH216" s="194">
        <v>3.6999999999999998E-2</v>
      </c>
      <c r="AI216" s="194">
        <v>3.6999999999999998E-2</v>
      </c>
      <c r="AJ216" s="194">
        <v>0.04</v>
      </c>
      <c r="AK216" s="194">
        <v>0.04</v>
      </c>
      <c r="AL216" s="194">
        <v>0.2</v>
      </c>
      <c r="AM216" s="194">
        <v>0.05</v>
      </c>
      <c r="AN216" s="194">
        <v>0</v>
      </c>
      <c r="AO216" s="194">
        <v>0</v>
      </c>
      <c r="AP216" s="194">
        <v>0</v>
      </c>
      <c r="AQ216" s="194">
        <v>0</v>
      </c>
      <c r="AR216" s="194">
        <v>0</v>
      </c>
      <c r="AS216" s="194">
        <v>0</v>
      </c>
      <c r="AT216" s="194">
        <v>0</v>
      </c>
      <c r="AU216" s="194">
        <v>0</v>
      </c>
      <c r="AV216" s="194">
        <v>0</v>
      </c>
      <c r="AW216" s="194">
        <v>0</v>
      </c>
      <c r="AX216" s="194">
        <v>0</v>
      </c>
      <c r="AY216" s="194">
        <v>0</v>
      </c>
      <c r="AZ216" s="194">
        <v>0</v>
      </c>
      <c r="BA216" s="194">
        <v>0</v>
      </c>
      <c r="BB216" s="194">
        <v>0</v>
      </c>
      <c r="BC216" s="195">
        <f>SUM(D216:BB216)</f>
        <v>1.0000000000000002</v>
      </c>
      <c r="BD216" s="193"/>
    </row>
    <row r="217" spans="2:89" s="196" customFormat="1" x14ac:dyDescent="0.2">
      <c r="B217" s="193" t="s">
        <v>108</v>
      </c>
      <c r="C217" s="292"/>
      <c r="D217" s="194">
        <f>D216</f>
        <v>0</v>
      </c>
      <c r="E217" s="194">
        <f t="shared" ref="E217:AJ217" si="162">+D217+E216</f>
        <v>0</v>
      </c>
      <c r="F217" s="194">
        <f t="shared" si="162"/>
        <v>0</v>
      </c>
      <c r="G217" s="194">
        <f t="shared" si="162"/>
        <v>0</v>
      </c>
      <c r="H217" s="194">
        <f t="shared" si="162"/>
        <v>0</v>
      </c>
      <c r="I217" s="194">
        <f t="shared" si="162"/>
        <v>0</v>
      </c>
      <c r="J217" s="194">
        <f t="shared" si="162"/>
        <v>0</v>
      </c>
      <c r="K217" s="194">
        <f t="shared" si="162"/>
        <v>0</v>
      </c>
      <c r="L217" s="194">
        <f t="shared" si="162"/>
        <v>0</v>
      </c>
      <c r="M217" s="194">
        <f t="shared" si="162"/>
        <v>0</v>
      </c>
      <c r="N217" s="194">
        <f t="shared" si="162"/>
        <v>0</v>
      </c>
      <c r="O217" s="194">
        <f t="shared" si="162"/>
        <v>0</v>
      </c>
      <c r="P217" s="194">
        <f t="shared" si="162"/>
        <v>0</v>
      </c>
      <c r="Q217" s="194">
        <f t="shared" si="162"/>
        <v>0</v>
      </c>
      <c r="R217" s="194">
        <f t="shared" si="162"/>
        <v>0</v>
      </c>
      <c r="S217" s="194">
        <f t="shared" si="162"/>
        <v>0</v>
      </c>
      <c r="T217" s="194">
        <f t="shared" si="162"/>
        <v>0</v>
      </c>
      <c r="U217" s="194">
        <f t="shared" si="162"/>
        <v>0</v>
      </c>
      <c r="V217" s="194">
        <f t="shared" si="162"/>
        <v>0</v>
      </c>
      <c r="W217" s="194">
        <f t="shared" si="162"/>
        <v>0.05</v>
      </c>
      <c r="X217" s="194">
        <f t="shared" si="162"/>
        <v>0.12000000000000001</v>
      </c>
      <c r="Y217" s="194">
        <f t="shared" si="162"/>
        <v>0.15500000000000003</v>
      </c>
      <c r="Z217" s="194">
        <f t="shared" si="162"/>
        <v>0.34500000000000003</v>
      </c>
      <c r="AA217" s="194">
        <f t="shared" si="162"/>
        <v>0.38</v>
      </c>
      <c r="AB217" s="194">
        <f t="shared" si="162"/>
        <v>0.41500000000000004</v>
      </c>
      <c r="AC217" s="194">
        <f t="shared" si="162"/>
        <v>0.45000000000000007</v>
      </c>
      <c r="AD217" s="194">
        <f t="shared" si="162"/>
        <v>0.48600000000000004</v>
      </c>
      <c r="AE217" s="194">
        <f t="shared" si="162"/>
        <v>0.52200000000000002</v>
      </c>
      <c r="AF217" s="194">
        <f t="shared" si="162"/>
        <v>0.55900000000000005</v>
      </c>
      <c r="AG217" s="194">
        <f t="shared" si="162"/>
        <v>0.59600000000000009</v>
      </c>
      <c r="AH217" s="194">
        <f t="shared" si="162"/>
        <v>0.63300000000000012</v>
      </c>
      <c r="AI217" s="194">
        <f t="shared" si="162"/>
        <v>0.67000000000000015</v>
      </c>
      <c r="AJ217" s="194">
        <f t="shared" si="162"/>
        <v>0.71000000000000019</v>
      </c>
      <c r="AK217" s="194">
        <f t="shared" ref="AK217:BB217" si="163">+AJ217+AK216</f>
        <v>0.75000000000000022</v>
      </c>
      <c r="AL217" s="194">
        <f t="shared" si="163"/>
        <v>0.95000000000000018</v>
      </c>
      <c r="AM217" s="194">
        <f t="shared" si="163"/>
        <v>1.0000000000000002</v>
      </c>
      <c r="AN217" s="194">
        <f t="shared" si="163"/>
        <v>1.0000000000000002</v>
      </c>
      <c r="AO217" s="194">
        <f t="shared" si="163"/>
        <v>1.0000000000000002</v>
      </c>
      <c r="AP217" s="194">
        <f t="shared" si="163"/>
        <v>1.0000000000000002</v>
      </c>
      <c r="AQ217" s="194">
        <f t="shared" si="163"/>
        <v>1.0000000000000002</v>
      </c>
      <c r="AR217" s="194">
        <f t="shared" si="163"/>
        <v>1.0000000000000002</v>
      </c>
      <c r="AS217" s="194">
        <f t="shared" si="163"/>
        <v>1.0000000000000002</v>
      </c>
      <c r="AT217" s="194">
        <f t="shared" si="163"/>
        <v>1.0000000000000002</v>
      </c>
      <c r="AU217" s="194">
        <f t="shared" si="163"/>
        <v>1.0000000000000002</v>
      </c>
      <c r="AV217" s="194">
        <f t="shared" si="163"/>
        <v>1.0000000000000002</v>
      </c>
      <c r="AW217" s="194">
        <f t="shared" si="163"/>
        <v>1.0000000000000002</v>
      </c>
      <c r="AX217" s="194">
        <f t="shared" si="163"/>
        <v>1.0000000000000002</v>
      </c>
      <c r="AY217" s="194">
        <f t="shared" si="163"/>
        <v>1.0000000000000002</v>
      </c>
      <c r="AZ217" s="194">
        <f t="shared" si="163"/>
        <v>1.0000000000000002</v>
      </c>
      <c r="BA217" s="194">
        <f t="shared" si="163"/>
        <v>1.0000000000000002</v>
      </c>
      <c r="BB217" s="194">
        <f t="shared" si="163"/>
        <v>1.0000000000000002</v>
      </c>
      <c r="BC217" s="195"/>
      <c r="BD217" s="193"/>
    </row>
    <row r="218" spans="2:89" s="196" customFormat="1" x14ac:dyDescent="0.2">
      <c r="B218" s="193" t="s">
        <v>109</v>
      </c>
      <c r="C218" s="292"/>
      <c r="D218" s="194">
        <v>0</v>
      </c>
      <c r="E218" s="194">
        <v>0</v>
      </c>
      <c r="F218" s="194">
        <v>0</v>
      </c>
      <c r="G218" s="194">
        <v>0</v>
      </c>
      <c r="H218" s="194">
        <v>0</v>
      </c>
      <c r="I218" s="194">
        <v>0</v>
      </c>
      <c r="J218" s="194">
        <v>0</v>
      </c>
      <c r="K218" s="194">
        <v>0</v>
      </c>
      <c r="L218" s="194">
        <v>0</v>
      </c>
      <c r="M218" s="194">
        <v>0</v>
      </c>
      <c r="N218" s="194">
        <v>0</v>
      </c>
      <c r="O218" s="194">
        <v>0</v>
      </c>
      <c r="P218" s="194">
        <v>0</v>
      </c>
      <c r="Q218" s="194">
        <v>0</v>
      </c>
      <c r="R218" s="194">
        <v>0</v>
      </c>
      <c r="S218" s="194">
        <v>0</v>
      </c>
      <c r="T218" s="194">
        <v>0</v>
      </c>
      <c r="U218" s="194">
        <v>0</v>
      </c>
      <c r="V218" s="194">
        <v>0</v>
      </c>
      <c r="W218" s="194">
        <f t="shared" ref="W218:BB218" si="164">W219-V219</f>
        <v>0.111</v>
      </c>
      <c r="X218" s="194">
        <f t="shared" si="164"/>
        <v>3.6999999999999991E-2</v>
      </c>
      <c r="Y218" s="194">
        <f t="shared" si="164"/>
        <v>5.2000000000000018E-2</v>
      </c>
      <c r="Z218" s="194">
        <f t="shared" si="164"/>
        <v>9.9999999999999978E-2</v>
      </c>
      <c r="AA218" s="194">
        <f t="shared" si="164"/>
        <v>2.0000000000000018E-2</v>
      </c>
      <c r="AB218" s="194">
        <f t="shared" si="164"/>
        <v>2.0000000000000018E-2</v>
      </c>
      <c r="AC218" s="194">
        <f t="shared" si="164"/>
        <v>1.9999999999999962E-2</v>
      </c>
      <c r="AD218" s="194">
        <f t="shared" si="164"/>
        <v>4.0000000000000036E-2</v>
      </c>
      <c r="AE218" s="194">
        <f t="shared" si="164"/>
        <v>0</v>
      </c>
      <c r="AF218" s="194">
        <f t="shared" si="164"/>
        <v>0</v>
      </c>
      <c r="AG218" s="194">
        <f t="shared" si="164"/>
        <v>0</v>
      </c>
      <c r="AH218" s="194">
        <f t="shared" si="164"/>
        <v>0</v>
      </c>
      <c r="AI218" s="194">
        <f t="shared" si="164"/>
        <v>0</v>
      </c>
      <c r="AJ218" s="194">
        <f t="shared" si="164"/>
        <v>0</v>
      </c>
      <c r="AK218" s="194">
        <f t="shared" si="164"/>
        <v>0</v>
      </c>
      <c r="AL218" s="194">
        <f t="shared" si="164"/>
        <v>0.6</v>
      </c>
      <c r="AM218" s="194">
        <f t="shared" si="164"/>
        <v>0</v>
      </c>
      <c r="AN218" s="194">
        <f t="shared" si="164"/>
        <v>0</v>
      </c>
      <c r="AO218" s="194">
        <f t="shared" si="164"/>
        <v>0</v>
      </c>
      <c r="AP218" s="194">
        <f t="shared" si="164"/>
        <v>0</v>
      </c>
      <c r="AQ218" s="194">
        <f t="shared" si="164"/>
        <v>0</v>
      </c>
      <c r="AR218" s="194">
        <f t="shared" si="164"/>
        <v>0</v>
      </c>
      <c r="AS218" s="194">
        <f t="shared" si="164"/>
        <v>0</v>
      </c>
      <c r="AT218" s="194">
        <f t="shared" si="164"/>
        <v>0</v>
      </c>
      <c r="AU218" s="194">
        <f t="shared" si="164"/>
        <v>0</v>
      </c>
      <c r="AV218" s="194">
        <f t="shared" si="164"/>
        <v>0</v>
      </c>
      <c r="AW218" s="194">
        <f t="shared" si="164"/>
        <v>0</v>
      </c>
      <c r="AX218" s="194">
        <f t="shared" si="164"/>
        <v>0</v>
      </c>
      <c r="AY218" s="194">
        <f t="shared" si="164"/>
        <v>0</v>
      </c>
      <c r="AZ218" s="194">
        <f t="shared" si="164"/>
        <v>0</v>
      </c>
      <c r="BA218" s="194">
        <f t="shared" si="164"/>
        <v>0</v>
      </c>
      <c r="BB218" s="194">
        <f t="shared" si="164"/>
        <v>0</v>
      </c>
      <c r="BC218" s="195">
        <f>SUM(D218:BB218)</f>
        <v>1</v>
      </c>
      <c r="BD218" s="193"/>
    </row>
    <row r="219" spans="2:89" s="196" customFormat="1" x14ac:dyDescent="0.2">
      <c r="B219" s="193" t="s">
        <v>110</v>
      </c>
      <c r="C219" s="292"/>
      <c r="D219" s="194">
        <f>D218</f>
        <v>0</v>
      </c>
      <c r="E219" s="194">
        <f t="shared" ref="E219:V219" si="165">+D219+E218</f>
        <v>0</v>
      </c>
      <c r="F219" s="194">
        <f t="shared" si="165"/>
        <v>0</v>
      </c>
      <c r="G219" s="194">
        <f t="shared" si="165"/>
        <v>0</v>
      </c>
      <c r="H219" s="194">
        <f t="shared" si="165"/>
        <v>0</v>
      </c>
      <c r="I219" s="194">
        <f t="shared" si="165"/>
        <v>0</v>
      </c>
      <c r="J219" s="194">
        <f t="shared" si="165"/>
        <v>0</v>
      </c>
      <c r="K219" s="194">
        <f t="shared" si="165"/>
        <v>0</v>
      </c>
      <c r="L219" s="194">
        <f t="shared" si="165"/>
        <v>0</v>
      </c>
      <c r="M219" s="194">
        <f t="shared" si="165"/>
        <v>0</v>
      </c>
      <c r="N219" s="194">
        <f t="shared" si="165"/>
        <v>0</v>
      </c>
      <c r="O219" s="194">
        <f t="shared" si="165"/>
        <v>0</v>
      </c>
      <c r="P219" s="194">
        <f t="shared" si="165"/>
        <v>0</v>
      </c>
      <c r="Q219" s="194">
        <f t="shared" si="165"/>
        <v>0</v>
      </c>
      <c r="R219" s="194">
        <f t="shared" si="165"/>
        <v>0</v>
      </c>
      <c r="S219" s="194">
        <f t="shared" si="165"/>
        <v>0</v>
      </c>
      <c r="T219" s="194">
        <f t="shared" si="165"/>
        <v>0</v>
      </c>
      <c r="U219" s="194">
        <f t="shared" si="165"/>
        <v>0</v>
      </c>
      <c r="V219" s="194">
        <f t="shared" si="165"/>
        <v>0</v>
      </c>
      <c r="W219" s="194">
        <v>0.111</v>
      </c>
      <c r="X219" s="194">
        <v>0.14799999999999999</v>
      </c>
      <c r="Y219" s="194">
        <v>0.2</v>
      </c>
      <c r="Z219" s="194">
        <v>0.3</v>
      </c>
      <c r="AA219" s="194">
        <v>0.32</v>
      </c>
      <c r="AB219" s="194">
        <v>0.34</v>
      </c>
      <c r="AC219" s="194">
        <v>0.36</v>
      </c>
      <c r="AD219" s="194">
        <v>0.4</v>
      </c>
      <c r="AE219" s="194">
        <v>0.4</v>
      </c>
      <c r="AF219" s="194">
        <v>0.4</v>
      </c>
      <c r="AG219" s="194">
        <v>0.4</v>
      </c>
      <c r="AH219" s="194">
        <v>0.4</v>
      </c>
      <c r="AI219" s="194">
        <v>0.4</v>
      </c>
      <c r="AJ219" s="194">
        <v>0.4</v>
      </c>
      <c r="AK219" s="194">
        <v>0.4</v>
      </c>
      <c r="AL219" s="194">
        <v>1</v>
      </c>
      <c r="AM219" s="194">
        <v>1</v>
      </c>
      <c r="AN219" s="194">
        <v>1</v>
      </c>
      <c r="AO219" s="194">
        <v>1</v>
      </c>
      <c r="AP219" s="194">
        <v>1</v>
      </c>
      <c r="AQ219" s="194">
        <v>1</v>
      </c>
      <c r="AR219" s="194">
        <v>1</v>
      </c>
      <c r="AS219" s="194">
        <v>1</v>
      </c>
      <c r="AT219" s="194">
        <v>1</v>
      </c>
      <c r="AU219" s="194">
        <v>1</v>
      </c>
      <c r="AV219" s="194">
        <v>1</v>
      </c>
      <c r="AW219" s="194">
        <v>1</v>
      </c>
      <c r="AX219" s="194">
        <v>1</v>
      </c>
      <c r="AY219" s="194">
        <v>1</v>
      </c>
      <c r="AZ219" s="194">
        <v>1</v>
      </c>
      <c r="BA219" s="194">
        <v>1</v>
      </c>
      <c r="BB219" s="194">
        <v>1</v>
      </c>
      <c r="BC219" s="195"/>
      <c r="BD219" s="193"/>
    </row>
    <row r="220" spans="2:89" s="211" customFormat="1" x14ac:dyDescent="0.2">
      <c r="B220" s="208"/>
      <c r="C220" s="292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09"/>
      <c r="AF220" s="209"/>
      <c r="AG220" s="209"/>
      <c r="AH220" s="209"/>
      <c r="AI220" s="209"/>
      <c r="AJ220" s="209"/>
      <c r="AK220" s="209"/>
      <c r="AL220" s="209"/>
      <c r="AM220" s="209"/>
      <c r="AN220" s="209"/>
      <c r="AO220" s="209"/>
      <c r="AP220" s="209"/>
      <c r="AQ220" s="209"/>
      <c r="AR220" s="209"/>
      <c r="AS220" s="209"/>
      <c r="AT220" s="209"/>
      <c r="AU220" s="209"/>
      <c r="AV220" s="209"/>
      <c r="AW220" s="209"/>
      <c r="AX220" s="209"/>
      <c r="AY220" s="209"/>
      <c r="AZ220" s="209"/>
      <c r="BA220" s="209"/>
      <c r="BB220" s="209"/>
      <c r="BC220" s="210"/>
      <c r="BD220" s="208"/>
    </row>
    <row r="221" spans="2:89" s="197" customFormat="1" x14ac:dyDescent="0.2">
      <c r="B221" s="197" t="s">
        <v>111</v>
      </c>
      <c r="C221" s="198">
        <v>34.627740000000003</v>
      </c>
      <c r="D221" s="199">
        <f t="shared" ref="D221:AI221" si="166">+D217*$C221</f>
        <v>0</v>
      </c>
      <c r="E221" s="199">
        <f t="shared" si="166"/>
        <v>0</v>
      </c>
      <c r="F221" s="199">
        <f t="shared" si="166"/>
        <v>0</v>
      </c>
      <c r="G221" s="199">
        <f t="shared" si="166"/>
        <v>0</v>
      </c>
      <c r="H221" s="199">
        <f t="shared" si="166"/>
        <v>0</v>
      </c>
      <c r="I221" s="199">
        <f t="shared" si="166"/>
        <v>0</v>
      </c>
      <c r="J221" s="199">
        <f t="shared" si="166"/>
        <v>0</v>
      </c>
      <c r="K221" s="199">
        <f t="shared" si="166"/>
        <v>0</v>
      </c>
      <c r="L221" s="199">
        <f t="shared" si="166"/>
        <v>0</v>
      </c>
      <c r="M221" s="199">
        <f t="shared" si="166"/>
        <v>0</v>
      </c>
      <c r="N221" s="199">
        <f t="shared" si="166"/>
        <v>0</v>
      </c>
      <c r="O221" s="199">
        <f t="shared" si="166"/>
        <v>0</v>
      </c>
      <c r="P221" s="199">
        <f t="shared" si="166"/>
        <v>0</v>
      </c>
      <c r="Q221" s="199">
        <f t="shared" si="166"/>
        <v>0</v>
      </c>
      <c r="R221" s="199">
        <f t="shared" si="166"/>
        <v>0</v>
      </c>
      <c r="S221" s="199">
        <f t="shared" si="166"/>
        <v>0</v>
      </c>
      <c r="T221" s="199">
        <f t="shared" si="166"/>
        <v>0</v>
      </c>
      <c r="U221" s="199">
        <f t="shared" si="166"/>
        <v>0</v>
      </c>
      <c r="V221" s="199">
        <f t="shared" si="166"/>
        <v>0</v>
      </c>
      <c r="W221" s="199">
        <f t="shared" si="166"/>
        <v>1.7313870000000002</v>
      </c>
      <c r="X221" s="199">
        <f t="shared" si="166"/>
        <v>4.1553288000000004</v>
      </c>
      <c r="Y221" s="199">
        <f t="shared" si="166"/>
        <v>5.3672997000000011</v>
      </c>
      <c r="Z221" s="199">
        <f t="shared" si="166"/>
        <v>11.946570300000001</v>
      </c>
      <c r="AA221" s="199">
        <f t="shared" si="166"/>
        <v>13.158541200000002</v>
      </c>
      <c r="AB221" s="199">
        <f t="shared" si="166"/>
        <v>14.370512100000003</v>
      </c>
      <c r="AC221" s="199">
        <f t="shared" si="166"/>
        <v>15.582483000000003</v>
      </c>
      <c r="AD221" s="199">
        <f t="shared" si="166"/>
        <v>16.829081640000002</v>
      </c>
      <c r="AE221" s="199">
        <f t="shared" si="166"/>
        <v>18.075680280000004</v>
      </c>
      <c r="AF221" s="199">
        <f t="shared" si="166"/>
        <v>19.356906660000003</v>
      </c>
      <c r="AG221" s="199">
        <f t="shared" si="166"/>
        <v>20.638133040000003</v>
      </c>
      <c r="AH221" s="199">
        <f t="shared" si="166"/>
        <v>21.919359420000006</v>
      </c>
      <c r="AI221" s="199">
        <f t="shared" si="166"/>
        <v>23.200585800000006</v>
      </c>
      <c r="AJ221" s="199">
        <f t="shared" ref="AJ221:BB221" si="167">+AJ217*$C221</f>
        <v>24.585695400000009</v>
      </c>
      <c r="AK221" s="199">
        <f t="shared" si="167"/>
        <v>25.970805000000009</v>
      </c>
      <c r="AL221" s="199">
        <f t="shared" si="167"/>
        <v>32.896353000000012</v>
      </c>
      <c r="AM221" s="199">
        <f t="shared" si="167"/>
        <v>34.62774000000001</v>
      </c>
      <c r="AN221" s="199">
        <f t="shared" si="167"/>
        <v>34.62774000000001</v>
      </c>
      <c r="AO221" s="199">
        <f t="shared" si="167"/>
        <v>34.62774000000001</v>
      </c>
      <c r="AP221" s="199">
        <f t="shared" si="167"/>
        <v>34.62774000000001</v>
      </c>
      <c r="AQ221" s="199">
        <f t="shared" si="167"/>
        <v>34.62774000000001</v>
      </c>
      <c r="AR221" s="199">
        <f t="shared" si="167"/>
        <v>34.62774000000001</v>
      </c>
      <c r="AS221" s="199">
        <f t="shared" si="167"/>
        <v>34.62774000000001</v>
      </c>
      <c r="AT221" s="199">
        <f t="shared" si="167"/>
        <v>34.62774000000001</v>
      </c>
      <c r="AU221" s="199">
        <f t="shared" si="167"/>
        <v>34.62774000000001</v>
      </c>
      <c r="AV221" s="199">
        <f t="shared" si="167"/>
        <v>34.62774000000001</v>
      </c>
      <c r="AW221" s="199">
        <f t="shared" si="167"/>
        <v>34.62774000000001</v>
      </c>
      <c r="AX221" s="199">
        <f t="shared" si="167"/>
        <v>34.62774000000001</v>
      </c>
      <c r="AY221" s="199">
        <f t="shared" si="167"/>
        <v>34.62774000000001</v>
      </c>
      <c r="AZ221" s="199">
        <f t="shared" si="167"/>
        <v>34.62774000000001</v>
      </c>
      <c r="BA221" s="199">
        <f t="shared" si="167"/>
        <v>34.62774000000001</v>
      </c>
      <c r="BB221" s="199">
        <f t="shared" si="167"/>
        <v>34.62774000000001</v>
      </c>
      <c r="BC221" s="200"/>
      <c r="BD221" s="201"/>
      <c r="BE221" s="201"/>
      <c r="BF221" s="201"/>
      <c r="BG221" s="201"/>
      <c r="BH221" s="201"/>
      <c r="BI221" s="201"/>
      <c r="BJ221" s="201"/>
      <c r="BK221" s="201"/>
      <c r="BL221" s="201"/>
      <c r="BM221" s="201"/>
      <c r="BN221" s="201"/>
      <c r="BO221" s="201"/>
      <c r="BP221" s="201"/>
      <c r="BQ221" s="201"/>
      <c r="BR221" s="201"/>
      <c r="BS221" s="201"/>
      <c r="BT221" s="201"/>
      <c r="BU221" s="201"/>
      <c r="BV221" s="201"/>
      <c r="BW221" s="201"/>
      <c r="BX221" s="201"/>
      <c r="BY221" s="201"/>
      <c r="BZ221" s="201"/>
      <c r="CA221" s="201"/>
      <c r="CB221" s="201"/>
      <c r="CC221" s="201"/>
      <c r="CD221" s="201"/>
      <c r="CE221" s="201"/>
      <c r="CF221" s="201"/>
      <c r="CG221" s="201"/>
      <c r="CH221" s="201"/>
      <c r="CI221" s="201"/>
      <c r="CJ221" s="201"/>
      <c r="CK221" s="201"/>
    </row>
    <row r="222" spans="2:89" s="202" customFormat="1" ht="13.5" thickBot="1" x14ac:dyDescent="0.25">
      <c r="B222" s="202" t="s">
        <v>112</v>
      </c>
      <c r="C222" s="203" t="str">
        <f>+'NTP or Sold'!C21</f>
        <v>Sold</v>
      </c>
      <c r="D222" s="204">
        <f t="shared" ref="D222:AI222" si="168">+D219*$C221</f>
        <v>0</v>
      </c>
      <c r="E222" s="204">
        <f t="shared" si="168"/>
        <v>0</v>
      </c>
      <c r="F222" s="204">
        <f t="shared" si="168"/>
        <v>0</v>
      </c>
      <c r="G222" s="204">
        <f t="shared" si="168"/>
        <v>0</v>
      </c>
      <c r="H222" s="204">
        <f t="shared" si="168"/>
        <v>0</v>
      </c>
      <c r="I222" s="204">
        <f t="shared" si="168"/>
        <v>0</v>
      </c>
      <c r="J222" s="204">
        <f t="shared" si="168"/>
        <v>0</v>
      </c>
      <c r="K222" s="204">
        <f t="shared" si="168"/>
        <v>0</v>
      </c>
      <c r="L222" s="204">
        <f t="shared" si="168"/>
        <v>0</v>
      </c>
      <c r="M222" s="204">
        <f t="shared" si="168"/>
        <v>0</v>
      </c>
      <c r="N222" s="204">
        <f t="shared" si="168"/>
        <v>0</v>
      </c>
      <c r="O222" s="204">
        <f t="shared" si="168"/>
        <v>0</v>
      </c>
      <c r="P222" s="204">
        <f t="shared" si="168"/>
        <v>0</v>
      </c>
      <c r="Q222" s="204">
        <f t="shared" si="168"/>
        <v>0</v>
      </c>
      <c r="R222" s="204">
        <f t="shared" si="168"/>
        <v>0</v>
      </c>
      <c r="S222" s="204">
        <f t="shared" si="168"/>
        <v>0</v>
      </c>
      <c r="T222" s="204">
        <f t="shared" si="168"/>
        <v>0</v>
      </c>
      <c r="U222" s="204">
        <f t="shared" si="168"/>
        <v>0</v>
      </c>
      <c r="V222" s="204">
        <f t="shared" si="168"/>
        <v>0</v>
      </c>
      <c r="W222" s="204">
        <f t="shared" si="168"/>
        <v>3.8436791400000003</v>
      </c>
      <c r="X222" s="204">
        <f t="shared" si="168"/>
        <v>5.1249055200000004</v>
      </c>
      <c r="Y222" s="204">
        <f t="shared" si="168"/>
        <v>6.9255480000000009</v>
      </c>
      <c r="Z222" s="204">
        <f t="shared" si="168"/>
        <v>10.388322000000001</v>
      </c>
      <c r="AA222" s="204">
        <f t="shared" si="168"/>
        <v>11.0808768</v>
      </c>
      <c r="AB222" s="204">
        <f t="shared" si="168"/>
        <v>11.773431600000002</v>
      </c>
      <c r="AC222" s="204">
        <f t="shared" si="168"/>
        <v>12.4659864</v>
      </c>
      <c r="AD222" s="204">
        <f t="shared" si="168"/>
        <v>13.851096000000002</v>
      </c>
      <c r="AE222" s="204">
        <f t="shared" si="168"/>
        <v>13.851096000000002</v>
      </c>
      <c r="AF222" s="204">
        <f t="shared" si="168"/>
        <v>13.851096000000002</v>
      </c>
      <c r="AG222" s="204">
        <f t="shared" si="168"/>
        <v>13.851096000000002</v>
      </c>
      <c r="AH222" s="204">
        <f t="shared" si="168"/>
        <v>13.851096000000002</v>
      </c>
      <c r="AI222" s="204">
        <f t="shared" si="168"/>
        <v>13.851096000000002</v>
      </c>
      <c r="AJ222" s="204">
        <f t="shared" ref="AJ222:BB222" si="169">+AJ219*$C221</f>
        <v>13.851096000000002</v>
      </c>
      <c r="AK222" s="204">
        <f t="shared" si="169"/>
        <v>13.851096000000002</v>
      </c>
      <c r="AL222" s="204">
        <f t="shared" si="169"/>
        <v>34.627740000000003</v>
      </c>
      <c r="AM222" s="204">
        <f t="shared" si="169"/>
        <v>34.627740000000003</v>
      </c>
      <c r="AN222" s="204">
        <f t="shared" si="169"/>
        <v>34.627740000000003</v>
      </c>
      <c r="AO222" s="204">
        <f t="shared" si="169"/>
        <v>34.627740000000003</v>
      </c>
      <c r="AP222" s="204">
        <f t="shared" si="169"/>
        <v>34.627740000000003</v>
      </c>
      <c r="AQ222" s="204">
        <f t="shared" si="169"/>
        <v>34.627740000000003</v>
      </c>
      <c r="AR222" s="204">
        <f t="shared" si="169"/>
        <v>34.627740000000003</v>
      </c>
      <c r="AS222" s="204">
        <f t="shared" si="169"/>
        <v>34.627740000000003</v>
      </c>
      <c r="AT222" s="204">
        <f t="shared" si="169"/>
        <v>34.627740000000003</v>
      </c>
      <c r="AU222" s="204">
        <f t="shared" si="169"/>
        <v>34.627740000000003</v>
      </c>
      <c r="AV222" s="204">
        <f t="shared" si="169"/>
        <v>34.627740000000003</v>
      </c>
      <c r="AW222" s="204">
        <f t="shared" si="169"/>
        <v>34.627740000000003</v>
      </c>
      <c r="AX222" s="204">
        <f t="shared" si="169"/>
        <v>34.627740000000003</v>
      </c>
      <c r="AY222" s="204">
        <f t="shared" si="169"/>
        <v>34.627740000000003</v>
      </c>
      <c r="AZ222" s="204">
        <f t="shared" si="169"/>
        <v>34.627740000000003</v>
      </c>
      <c r="BA222" s="204">
        <f t="shared" si="169"/>
        <v>34.627740000000003</v>
      </c>
      <c r="BB222" s="204">
        <f t="shared" si="169"/>
        <v>34.627740000000003</v>
      </c>
      <c r="BC222" s="205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06"/>
      <c r="BU222" s="206"/>
      <c r="BV222" s="206"/>
      <c r="BW222" s="206"/>
      <c r="BX222" s="206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</row>
    <row r="223" spans="2:89" s="192" customFormat="1" ht="15" customHeight="1" thickTop="1" x14ac:dyDescent="0.2">
      <c r="B223" s="189" t="s">
        <v>114</v>
      </c>
      <c r="C223" s="291" t="str">
        <f>+C215</f>
        <v>Gen Power - McAdams, Mississippi location; duct fired (EECC) - 49%</v>
      </c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0"/>
      <c r="AT223" s="190"/>
      <c r="AU223" s="190"/>
      <c r="AV223" s="190"/>
      <c r="AW223" s="190"/>
      <c r="AX223" s="190"/>
      <c r="AY223" s="190"/>
      <c r="AZ223" s="190"/>
      <c r="BA223" s="190"/>
      <c r="BB223" s="190"/>
      <c r="BC223" s="191"/>
    </row>
    <row r="224" spans="2:89" s="196" customFormat="1" x14ac:dyDescent="0.2">
      <c r="B224" s="193" t="s">
        <v>107</v>
      </c>
      <c r="C224" s="292"/>
      <c r="D224" s="194">
        <v>0</v>
      </c>
      <c r="E224" s="194">
        <v>0</v>
      </c>
      <c r="F224" s="194">
        <v>0</v>
      </c>
      <c r="G224" s="194">
        <v>0</v>
      </c>
      <c r="H224" s="194">
        <v>0</v>
      </c>
      <c r="I224" s="194">
        <v>0</v>
      </c>
      <c r="J224" s="194">
        <v>0</v>
      </c>
      <c r="K224" s="194">
        <v>0</v>
      </c>
      <c r="L224" s="194">
        <v>0</v>
      </c>
      <c r="M224" s="194">
        <v>0</v>
      </c>
      <c r="N224" s="194">
        <v>0</v>
      </c>
      <c r="O224" s="194">
        <v>0</v>
      </c>
      <c r="P224" s="194">
        <v>0</v>
      </c>
      <c r="Q224" s="194">
        <v>0</v>
      </c>
      <c r="R224" s="194">
        <v>0</v>
      </c>
      <c r="S224" s="194">
        <v>0</v>
      </c>
      <c r="T224" s="194">
        <v>0</v>
      </c>
      <c r="U224" s="194">
        <v>0</v>
      </c>
      <c r="V224" s="194">
        <v>0</v>
      </c>
      <c r="W224" s="194">
        <v>0.05</v>
      </c>
      <c r="X224" s="194">
        <v>7.0000000000000007E-2</v>
      </c>
      <c r="Y224" s="194">
        <v>3.5799999999999998E-2</v>
      </c>
      <c r="Z224" s="194">
        <v>0.192</v>
      </c>
      <c r="AA224" s="194">
        <v>3.5499999999999997E-2</v>
      </c>
      <c r="AB224" s="194">
        <v>3.5799999999999998E-2</v>
      </c>
      <c r="AC224" s="194">
        <v>3.6200000000000003E-2</v>
      </c>
      <c r="AD224" s="194">
        <v>3.6600000000000001E-2</v>
      </c>
      <c r="AE224" s="194">
        <v>3.6600000000000001E-2</v>
      </c>
      <c r="AF224" s="194">
        <v>3.6999999999999998E-2</v>
      </c>
      <c r="AG224" s="194">
        <v>3.6999999999999998E-2</v>
      </c>
      <c r="AH224" s="194">
        <v>3.7400000000000003E-2</v>
      </c>
      <c r="AI224" s="194">
        <v>3.7400000000000003E-2</v>
      </c>
      <c r="AJ224" s="194">
        <v>3.85E-2</v>
      </c>
      <c r="AK224" s="194">
        <v>0.1007</v>
      </c>
      <c r="AL224" s="194">
        <v>0.15290000000000001</v>
      </c>
      <c r="AM224" s="194">
        <v>3.0599999999999999E-2</v>
      </c>
      <c r="AN224" s="194">
        <v>0</v>
      </c>
      <c r="AO224" s="194">
        <v>0</v>
      </c>
      <c r="AP224" s="194">
        <v>0</v>
      </c>
      <c r="AQ224" s="194">
        <v>0</v>
      </c>
      <c r="AR224" s="194">
        <v>0</v>
      </c>
      <c r="AS224" s="194">
        <v>0</v>
      </c>
      <c r="AT224" s="194">
        <v>0</v>
      </c>
      <c r="AU224" s="194">
        <v>0</v>
      </c>
      <c r="AV224" s="194">
        <v>0</v>
      </c>
      <c r="AW224" s="194">
        <v>0</v>
      </c>
      <c r="AX224" s="194">
        <v>0</v>
      </c>
      <c r="AY224" s="194">
        <v>0</v>
      </c>
      <c r="AZ224" s="194">
        <v>0</v>
      </c>
      <c r="BA224" s="194">
        <v>0</v>
      </c>
      <c r="BB224" s="194">
        <v>0</v>
      </c>
      <c r="BC224" s="195">
        <f>SUM(D224:BB224)</f>
        <v>1</v>
      </c>
      <c r="BD224" s="193"/>
    </row>
    <row r="225" spans="1:89" s="196" customFormat="1" x14ac:dyDescent="0.2">
      <c r="B225" s="193" t="s">
        <v>108</v>
      </c>
      <c r="C225" s="292"/>
      <c r="D225" s="194">
        <f>D224</f>
        <v>0</v>
      </c>
      <c r="E225" s="194">
        <f t="shared" ref="E225:AJ225" si="170">+D225+E224</f>
        <v>0</v>
      </c>
      <c r="F225" s="194">
        <f t="shared" si="170"/>
        <v>0</v>
      </c>
      <c r="G225" s="194">
        <f t="shared" si="170"/>
        <v>0</v>
      </c>
      <c r="H225" s="194">
        <f t="shared" si="170"/>
        <v>0</v>
      </c>
      <c r="I225" s="194">
        <f t="shared" si="170"/>
        <v>0</v>
      </c>
      <c r="J225" s="194">
        <f t="shared" si="170"/>
        <v>0</v>
      </c>
      <c r="K225" s="194">
        <f t="shared" si="170"/>
        <v>0</v>
      </c>
      <c r="L225" s="194">
        <f t="shared" si="170"/>
        <v>0</v>
      </c>
      <c r="M225" s="194">
        <f t="shared" si="170"/>
        <v>0</v>
      </c>
      <c r="N225" s="194">
        <f t="shared" si="170"/>
        <v>0</v>
      </c>
      <c r="O225" s="194">
        <f t="shared" si="170"/>
        <v>0</v>
      </c>
      <c r="P225" s="194">
        <f t="shared" si="170"/>
        <v>0</v>
      </c>
      <c r="Q225" s="194">
        <f t="shared" si="170"/>
        <v>0</v>
      </c>
      <c r="R225" s="194">
        <f t="shared" si="170"/>
        <v>0</v>
      </c>
      <c r="S225" s="194">
        <f t="shared" si="170"/>
        <v>0</v>
      </c>
      <c r="T225" s="194">
        <f t="shared" si="170"/>
        <v>0</v>
      </c>
      <c r="U225" s="194">
        <f t="shared" si="170"/>
        <v>0</v>
      </c>
      <c r="V225" s="194">
        <f t="shared" si="170"/>
        <v>0</v>
      </c>
      <c r="W225" s="194">
        <f t="shared" si="170"/>
        <v>0.05</v>
      </c>
      <c r="X225" s="194">
        <f t="shared" si="170"/>
        <v>0.12000000000000001</v>
      </c>
      <c r="Y225" s="194">
        <f t="shared" si="170"/>
        <v>0.15579999999999999</v>
      </c>
      <c r="Z225" s="194">
        <f t="shared" si="170"/>
        <v>0.3478</v>
      </c>
      <c r="AA225" s="194">
        <f t="shared" si="170"/>
        <v>0.38329999999999997</v>
      </c>
      <c r="AB225" s="194">
        <f t="shared" si="170"/>
        <v>0.41909999999999997</v>
      </c>
      <c r="AC225" s="194">
        <f t="shared" si="170"/>
        <v>0.45529999999999998</v>
      </c>
      <c r="AD225" s="194">
        <f t="shared" si="170"/>
        <v>0.4919</v>
      </c>
      <c r="AE225" s="194">
        <f t="shared" si="170"/>
        <v>0.52849999999999997</v>
      </c>
      <c r="AF225" s="194">
        <f t="shared" si="170"/>
        <v>0.5655</v>
      </c>
      <c r="AG225" s="194">
        <f t="shared" si="170"/>
        <v>0.60250000000000004</v>
      </c>
      <c r="AH225" s="194">
        <f t="shared" si="170"/>
        <v>0.63990000000000002</v>
      </c>
      <c r="AI225" s="194">
        <f t="shared" si="170"/>
        <v>0.67730000000000001</v>
      </c>
      <c r="AJ225" s="194">
        <f t="shared" si="170"/>
        <v>0.71579999999999999</v>
      </c>
      <c r="AK225" s="194">
        <f t="shared" ref="AK225:BB225" si="171">+AJ225+AK224</f>
        <v>0.8165</v>
      </c>
      <c r="AL225" s="194">
        <f t="shared" si="171"/>
        <v>0.96940000000000004</v>
      </c>
      <c r="AM225" s="194">
        <f t="shared" si="171"/>
        <v>1</v>
      </c>
      <c r="AN225" s="194">
        <f t="shared" si="171"/>
        <v>1</v>
      </c>
      <c r="AO225" s="194">
        <f t="shared" si="171"/>
        <v>1</v>
      </c>
      <c r="AP225" s="194">
        <f t="shared" si="171"/>
        <v>1</v>
      </c>
      <c r="AQ225" s="194">
        <f t="shared" si="171"/>
        <v>1</v>
      </c>
      <c r="AR225" s="194">
        <f t="shared" si="171"/>
        <v>1</v>
      </c>
      <c r="AS225" s="194">
        <f t="shared" si="171"/>
        <v>1</v>
      </c>
      <c r="AT225" s="194">
        <f t="shared" si="171"/>
        <v>1</v>
      </c>
      <c r="AU225" s="194">
        <f t="shared" si="171"/>
        <v>1</v>
      </c>
      <c r="AV225" s="194">
        <f t="shared" si="171"/>
        <v>1</v>
      </c>
      <c r="AW225" s="194">
        <f t="shared" si="171"/>
        <v>1</v>
      </c>
      <c r="AX225" s="194">
        <f t="shared" si="171"/>
        <v>1</v>
      </c>
      <c r="AY225" s="194">
        <f t="shared" si="171"/>
        <v>1</v>
      </c>
      <c r="AZ225" s="194">
        <f t="shared" si="171"/>
        <v>1</v>
      </c>
      <c r="BA225" s="194">
        <f t="shared" si="171"/>
        <v>1</v>
      </c>
      <c r="BB225" s="194">
        <f t="shared" si="171"/>
        <v>1</v>
      </c>
      <c r="BC225" s="195"/>
      <c r="BD225" s="193"/>
    </row>
    <row r="226" spans="1:89" s="196" customFormat="1" x14ac:dyDescent="0.2">
      <c r="B226" s="193" t="s">
        <v>109</v>
      </c>
      <c r="C226" s="292"/>
      <c r="D226" s="194">
        <v>0</v>
      </c>
      <c r="E226" s="194">
        <v>0</v>
      </c>
      <c r="F226" s="194">
        <v>0</v>
      </c>
      <c r="G226" s="194">
        <v>0</v>
      </c>
      <c r="H226" s="194">
        <v>0</v>
      </c>
      <c r="I226" s="194">
        <v>0</v>
      </c>
      <c r="J226" s="194">
        <v>0</v>
      </c>
      <c r="K226" s="194">
        <v>0</v>
      </c>
      <c r="L226" s="194">
        <v>0</v>
      </c>
      <c r="M226" s="194">
        <v>0</v>
      </c>
      <c r="N226" s="194">
        <v>0</v>
      </c>
      <c r="O226" s="194">
        <v>0</v>
      </c>
      <c r="P226" s="194">
        <v>0</v>
      </c>
      <c r="Q226" s="194">
        <v>0</v>
      </c>
      <c r="R226" s="194">
        <v>0</v>
      </c>
      <c r="S226" s="194">
        <v>0</v>
      </c>
      <c r="T226" s="194">
        <v>0</v>
      </c>
      <c r="U226" s="194">
        <v>0</v>
      </c>
      <c r="V226" s="194">
        <v>0</v>
      </c>
      <c r="W226" s="194">
        <f t="shared" ref="W226:BB226" si="172">W227-V227</f>
        <v>0.05</v>
      </c>
      <c r="X226" s="194">
        <f t="shared" si="172"/>
        <v>0</v>
      </c>
      <c r="Y226" s="194">
        <f t="shared" si="172"/>
        <v>0</v>
      </c>
      <c r="Z226" s="194">
        <f t="shared" si="172"/>
        <v>0.14500000000000002</v>
      </c>
      <c r="AA226" s="194">
        <f t="shared" si="172"/>
        <v>5.4999999999999993E-2</v>
      </c>
      <c r="AB226" s="194">
        <f t="shared" si="172"/>
        <v>3.999999999999998E-2</v>
      </c>
      <c r="AC226" s="194">
        <f t="shared" si="172"/>
        <v>0.11000000000000004</v>
      </c>
      <c r="AD226" s="194">
        <f t="shared" si="172"/>
        <v>0.10999999999999999</v>
      </c>
      <c r="AE226" s="194">
        <f t="shared" si="172"/>
        <v>7.999999999999996E-2</v>
      </c>
      <c r="AF226" s="194">
        <f t="shared" si="172"/>
        <v>5.0000000000000044E-2</v>
      </c>
      <c r="AG226" s="194">
        <f t="shared" si="172"/>
        <v>0.12</v>
      </c>
      <c r="AH226" s="194">
        <f t="shared" si="172"/>
        <v>6.9999999999999951E-2</v>
      </c>
      <c r="AI226" s="194">
        <f t="shared" si="172"/>
        <v>3.0000000000000027E-2</v>
      </c>
      <c r="AJ226" s="194">
        <f t="shared" si="172"/>
        <v>7.0000000000000062E-2</v>
      </c>
      <c r="AK226" s="194">
        <f t="shared" si="172"/>
        <v>4.9999999999999933E-2</v>
      </c>
      <c r="AL226" s="194">
        <f t="shared" si="172"/>
        <v>2.0000000000000018E-2</v>
      </c>
      <c r="AM226" s="194">
        <f t="shared" si="172"/>
        <v>0</v>
      </c>
      <c r="AN226" s="194">
        <f t="shared" si="172"/>
        <v>0</v>
      </c>
      <c r="AO226" s="194">
        <f t="shared" si="172"/>
        <v>0</v>
      </c>
      <c r="AP226" s="194">
        <f t="shared" si="172"/>
        <v>0</v>
      </c>
      <c r="AQ226" s="194">
        <f t="shared" si="172"/>
        <v>0</v>
      </c>
      <c r="AR226" s="194">
        <f t="shared" si="172"/>
        <v>0</v>
      </c>
      <c r="AS226" s="194">
        <f t="shared" si="172"/>
        <v>0</v>
      </c>
      <c r="AT226" s="194">
        <f t="shared" si="172"/>
        <v>0</v>
      </c>
      <c r="AU226" s="194">
        <f t="shared" si="172"/>
        <v>0</v>
      </c>
      <c r="AV226" s="194">
        <f t="shared" si="172"/>
        <v>0</v>
      </c>
      <c r="AW226" s="194">
        <f t="shared" si="172"/>
        <v>0</v>
      </c>
      <c r="AX226" s="194">
        <f t="shared" si="172"/>
        <v>0</v>
      </c>
      <c r="AY226" s="194">
        <f t="shared" si="172"/>
        <v>0</v>
      </c>
      <c r="AZ226" s="194">
        <f t="shared" si="172"/>
        <v>0</v>
      </c>
      <c r="BA226" s="194">
        <f t="shared" si="172"/>
        <v>0</v>
      </c>
      <c r="BB226" s="194">
        <f t="shared" si="172"/>
        <v>0</v>
      </c>
      <c r="BC226" s="195">
        <f>SUM(D226:BB226)</f>
        <v>1</v>
      </c>
      <c r="BD226" s="193"/>
    </row>
    <row r="227" spans="1:89" s="196" customFormat="1" x14ac:dyDescent="0.2">
      <c r="B227" s="193" t="s">
        <v>110</v>
      </c>
      <c r="C227" s="292"/>
      <c r="D227" s="194">
        <f>D226</f>
        <v>0</v>
      </c>
      <c r="E227" s="194">
        <f t="shared" ref="E227:V227" si="173">+D227+E226</f>
        <v>0</v>
      </c>
      <c r="F227" s="194">
        <f t="shared" si="173"/>
        <v>0</v>
      </c>
      <c r="G227" s="194">
        <f t="shared" si="173"/>
        <v>0</v>
      </c>
      <c r="H227" s="194">
        <f t="shared" si="173"/>
        <v>0</v>
      </c>
      <c r="I227" s="194">
        <f t="shared" si="173"/>
        <v>0</v>
      </c>
      <c r="J227" s="194">
        <f t="shared" si="173"/>
        <v>0</v>
      </c>
      <c r="K227" s="194">
        <f t="shared" si="173"/>
        <v>0</v>
      </c>
      <c r="L227" s="194">
        <f t="shared" si="173"/>
        <v>0</v>
      </c>
      <c r="M227" s="194">
        <f t="shared" si="173"/>
        <v>0</v>
      </c>
      <c r="N227" s="194">
        <f t="shared" si="173"/>
        <v>0</v>
      </c>
      <c r="O227" s="194">
        <f t="shared" si="173"/>
        <v>0</v>
      </c>
      <c r="P227" s="194">
        <f t="shared" si="173"/>
        <v>0</v>
      </c>
      <c r="Q227" s="194">
        <f t="shared" si="173"/>
        <v>0</v>
      </c>
      <c r="R227" s="194">
        <f t="shared" si="173"/>
        <v>0</v>
      </c>
      <c r="S227" s="194">
        <f t="shared" si="173"/>
        <v>0</v>
      </c>
      <c r="T227" s="194">
        <f t="shared" si="173"/>
        <v>0</v>
      </c>
      <c r="U227" s="194">
        <f t="shared" si="173"/>
        <v>0</v>
      </c>
      <c r="V227" s="194">
        <f t="shared" si="173"/>
        <v>0</v>
      </c>
      <c r="W227" s="194">
        <v>0.05</v>
      </c>
      <c r="X227" s="194">
        <v>0.05</v>
      </c>
      <c r="Y227" s="194">
        <v>0.05</v>
      </c>
      <c r="Z227" s="194">
        <v>0.19500000000000001</v>
      </c>
      <c r="AA227" s="194">
        <v>0.25</v>
      </c>
      <c r="AB227" s="194">
        <v>0.28999999999999998</v>
      </c>
      <c r="AC227" s="194">
        <v>0.4</v>
      </c>
      <c r="AD227" s="194">
        <v>0.51</v>
      </c>
      <c r="AE227" s="194">
        <v>0.59</v>
      </c>
      <c r="AF227" s="194">
        <v>0.64</v>
      </c>
      <c r="AG227" s="194">
        <v>0.76</v>
      </c>
      <c r="AH227" s="194">
        <v>0.83</v>
      </c>
      <c r="AI227" s="194">
        <v>0.86</v>
      </c>
      <c r="AJ227" s="194">
        <v>0.93</v>
      </c>
      <c r="AK227" s="194">
        <v>0.98</v>
      </c>
      <c r="AL227" s="194">
        <v>1</v>
      </c>
      <c r="AM227" s="194">
        <v>1</v>
      </c>
      <c r="AN227" s="194">
        <v>1</v>
      </c>
      <c r="AO227" s="194">
        <v>1</v>
      </c>
      <c r="AP227" s="194">
        <v>1</v>
      </c>
      <c r="AQ227" s="194">
        <v>1</v>
      </c>
      <c r="AR227" s="194">
        <v>1</v>
      </c>
      <c r="AS227" s="194">
        <v>1</v>
      </c>
      <c r="AT227" s="194">
        <v>1</v>
      </c>
      <c r="AU227" s="194">
        <v>1</v>
      </c>
      <c r="AV227" s="194">
        <v>1</v>
      </c>
      <c r="AW227" s="194">
        <v>1</v>
      </c>
      <c r="AX227" s="194">
        <v>1</v>
      </c>
      <c r="AY227" s="194">
        <v>1</v>
      </c>
      <c r="AZ227" s="194">
        <v>1</v>
      </c>
      <c r="BA227" s="194">
        <v>1</v>
      </c>
      <c r="BB227" s="194">
        <v>1</v>
      </c>
      <c r="BC227" s="195"/>
      <c r="BD227" s="193"/>
    </row>
    <row r="228" spans="1:89" s="211" customFormat="1" x14ac:dyDescent="0.2">
      <c r="B228" s="208"/>
      <c r="C228" s="292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209"/>
      <c r="AB228" s="209"/>
      <c r="AC228" s="209"/>
      <c r="AD228" s="209"/>
      <c r="AE228" s="209"/>
      <c r="AF228" s="209"/>
      <c r="AG228" s="209"/>
      <c r="AH228" s="209"/>
      <c r="AI228" s="209"/>
      <c r="AJ228" s="209"/>
      <c r="AK228" s="209"/>
      <c r="AL228" s="209"/>
      <c r="AM228" s="209"/>
      <c r="AN228" s="209"/>
      <c r="AO228" s="209"/>
      <c r="AP228" s="209"/>
      <c r="AQ228" s="209"/>
      <c r="AR228" s="209"/>
      <c r="AS228" s="209"/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10"/>
      <c r="BD228" s="208"/>
    </row>
    <row r="229" spans="1:89" s="197" customFormat="1" x14ac:dyDescent="0.2">
      <c r="B229" s="197" t="s">
        <v>111</v>
      </c>
      <c r="C229" s="198">
        <v>21.597519999999999</v>
      </c>
      <c r="D229" s="199">
        <f t="shared" ref="D229:AI229" si="174">+D225*$C229</f>
        <v>0</v>
      </c>
      <c r="E229" s="199">
        <f t="shared" si="174"/>
        <v>0</v>
      </c>
      <c r="F229" s="199">
        <f t="shared" si="174"/>
        <v>0</v>
      </c>
      <c r="G229" s="199">
        <f t="shared" si="174"/>
        <v>0</v>
      </c>
      <c r="H229" s="199">
        <f t="shared" si="174"/>
        <v>0</v>
      </c>
      <c r="I229" s="199">
        <f t="shared" si="174"/>
        <v>0</v>
      </c>
      <c r="J229" s="199">
        <f t="shared" si="174"/>
        <v>0</v>
      </c>
      <c r="K229" s="199">
        <f t="shared" si="174"/>
        <v>0</v>
      </c>
      <c r="L229" s="199">
        <f t="shared" si="174"/>
        <v>0</v>
      </c>
      <c r="M229" s="199">
        <f t="shared" si="174"/>
        <v>0</v>
      </c>
      <c r="N229" s="199">
        <f t="shared" si="174"/>
        <v>0</v>
      </c>
      <c r="O229" s="199">
        <f t="shared" si="174"/>
        <v>0</v>
      </c>
      <c r="P229" s="199">
        <f t="shared" si="174"/>
        <v>0</v>
      </c>
      <c r="Q229" s="199">
        <f t="shared" si="174"/>
        <v>0</v>
      </c>
      <c r="R229" s="199">
        <f t="shared" si="174"/>
        <v>0</v>
      </c>
      <c r="S229" s="199">
        <f t="shared" si="174"/>
        <v>0</v>
      </c>
      <c r="T229" s="199">
        <f t="shared" si="174"/>
        <v>0</v>
      </c>
      <c r="U229" s="199">
        <f t="shared" si="174"/>
        <v>0</v>
      </c>
      <c r="V229" s="199">
        <f t="shared" si="174"/>
        <v>0</v>
      </c>
      <c r="W229" s="199">
        <f t="shared" si="174"/>
        <v>1.0798760000000001</v>
      </c>
      <c r="X229" s="199">
        <f t="shared" si="174"/>
        <v>2.5917024</v>
      </c>
      <c r="Y229" s="199">
        <f t="shared" si="174"/>
        <v>3.3648936159999998</v>
      </c>
      <c r="Z229" s="199">
        <f t="shared" si="174"/>
        <v>7.5116174559999997</v>
      </c>
      <c r="AA229" s="199">
        <f t="shared" si="174"/>
        <v>8.2783294160000001</v>
      </c>
      <c r="AB229" s="199">
        <f t="shared" si="174"/>
        <v>9.051520631999999</v>
      </c>
      <c r="AC229" s="199">
        <f t="shared" si="174"/>
        <v>9.8333508559999991</v>
      </c>
      <c r="AD229" s="199">
        <f t="shared" si="174"/>
        <v>10.623820088</v>
      </c>
      <c r="AE229" s="199">
        <f t="shared" si="174"/>
        <v>11.414289319999998</v>
      </c>
      <c r="AF229" s="199">
        <f t="shared" si="174"/>
        <v>12.213397559999999</v>
      </c>
      <c r="AG229" s="199">
        <f t="shared" si="174"/>
        <v>13.0125058</v>
      </c>
      <c r="AH229" s="199">
        <f t="shared" si="174"/>
        <v>13.820253048</v>
      </c>
      <c r="AI229" s="199">
        <f t="shared" si="174"/>
        <v>14.628000296</v>
      </c>
      <c r="AJ229" s="199">
        <f t="shared" ref="AJ229:BB229" si="175">+AJ225*$C229</f>
        <v>15.459504815999999</v>
      </c>
      <c r="AK229" s="199">
        <f t="shared" si="175"/>
        <v>17.634375079999998</v>
      </c>
      <c r="AL229" s="199">
        <f t="shared" si="175"/>
        <v>20.936635888000001</v>
      </c>
      <c r="AM229" s="199">
        <f t="shared" si="175"/>
        <v>21.597519999999999</v>
      </c>
      <c r="AN229" s="199">
        <f t="shared" si="175"/>
        <v>21.597519999999999</v>
      </c>
      <c r="AO229" s="199">
        <f t="shared" si="175"/>
        <v>21.597519999999999</v>
      </c>
      <c r="AP229" s="199">
        <f t="shared" si="175"/>
        <v>21.597519999999999</v>
      </c>
      <c r="AQ229" s="199">
        <f t="shared" si="175"/>
        <v>21.597519999999999</v>
      </c>
      <c r="AR229" s="199">
        <f t="shared" si="175"/>
        <v>21.597519999999999</v>
      </c>
      <c r="AS229" s="199">
        <f t="shared" si="175"/>
        <v>21.597519999999999</v>
      </c>
      <c r="AT229" s="199">
        <f t="shared" si="175"/>
        <v>21.597519999999999</v>
      </c>
      <c r="AU229" s="199">
        <f t="shared" si="175"/>
        <v>21.597519999999999</v>
      </c>
      <c r="AV229" s="199">
        <f t="shared" si="175"/>
        <v>21.597519999999999</v>
      </c>
      <c r="AW229" s="199">
        <f t="shared" si="175"/>
        <v>21.597519999999999</v>
      </c>
      <c r="AX229" s="199">
        <f t="shared" si="175"/>
        <v>21.597519999999999</v>
      </c>
      <c r="AY229" s="199">
        <f t="shared" si="175"/>
        <v>21.597519999999999</v>
      </c>
      <c r="AZ229" s="199">
        <f t="shared" si="175"/>
        <v>21.597519999999999</v>
      </c>
      <c r="BA229" s="199">
        <f t="shared" si="175"/>
        <v>21.597519999999999</v>
      </c>
      <c r="BB229" s="199">
        <f t="shared" si="175"/>
        <v>21.597519999999999</v>
      </c>
      <c r="BC229" s="200"/>
      <c r="BD229" s="201"/>
      <c r="BE229" s="201"/>
      <c r="BF229" s="201"/>
      <c r="BG229" s="201"/>
      <c r="BH229" s="201"/>
      <c r="BI229" s="201"/>
      <c r="BJ229" s="201"/>
      <c r="BK229" s="201"/>
      <c r="BL229" s="201"/>
      <c r="BM229" s="201"/>
      <c r="BN229" s="201"/>
      <c r="BO229" s="201"/>
      <c r="BP229" s="201"/>
      <c r="BQ229" s="201"/>
      <c r="BR229" s="201"/>
      <c r="BS229" s="201"/>
      <c r="BT229" s="201"/>
      <c r="BU229" s="201"/>
      <c r="BV229" s="201"/>
      <c r="BW229" s="201"/>
      <c r="BX229" s="201"/>
      <c r="BY229" s="201"/>
      <c r="BZ229" s="201"/>
      <c r="CA229" s="201"/>
      <c r="CB229" s="201"/>
      <c r="CC229" s="201"/>
      <c r="CD229" s="201"/>
      <c r="CE229" s="201"/>
      <c r="CF229" s="201"/>
      <c r="CG229" s="201"/>
      <c r="CH229" s="201"/>
      <c r="CI229" s="201"/>
      <c r="CJ229" s="201"/>
      <c r="CK229" s="201"/>
    </row>
    <row r="230" spans="1:89" s="202" customFormat="1" ht="13.5" thickBot="1" x14ac:dyDescent="0.25">
      <c r="B230" s="202" t="s">
        <v>112</v>
      </c>
      <c r="C230" s="203" t="str">
        <f>+C222</f>
        <v>Sold</v>
      </c>
      <c r="D230" s="204">
        <f t="shared" ref="D230:AI230" si="176">+D227*$C229</f>
        <v>0</v>
      </c>
      <c r="E230" s="204">
        <f t="shared" si="176"/>
        <v>0</v>
      </c>
      <c r="F230" s="204">
        <f t="shared" si="176"/>
        <v>0</v>
      </c>
      <c r="G230" s="204">
        <f t="shared" si="176"/>
        <v>0</v>
      </c>
      <c r="H230" s="204">
        <f t="shared" si="176"/>
        <v>0</v>
      </c>
      <c r="I230" s="204">
        <f t="shared" si="176"/>
        <v>0</v>
      </c>
      <c r="J230" s="204">
        <f t="shared" si="176"/>
        <v>0</v>
      </c>
      <c r="K230" s="204">
        <f t="shared" si="176"/>
        <v>0</v>
      </c>
      <c r="L230" s="204">
        <f t="shared" si="176"/>
        <v>0</v>
      </c>
      <c r="M230" s="204">
        <f t="shared" si="176"/>
        <v>0</v>
      </c>
      <c r="N230" s="204">
        <f t="shared" si="176"/>
        <v>0</v>
      </c>
      <c r="O230" s="204">
        <f t="shared" si="176"/>
        <v>0</v>
      </c>
      <c r="P230" s="204">
        <f t="shared" si="176"/>
        <v>0</v>
      </c>
      <c r="Q230" s="204">
        <f t="shared" si="176"/>
        <v>0</v>
      </c>
      <c r="R230" s="204">
        <f t="shared" si="176"/>
        <v>0</v>
      </c>
      <c r="S230" s="204">
        <f t="shared" si="176"/>
        <v>0</v>
      </c>
      <c r="T230" s="204">
        <f t="shared" si="176"/>
        <v>0</v>
      </c>
      <c r="U230" s="204">
        <f t="shared" si="176"/>
        <v>0</v>
      </c>
      <c r="V230" s="204">
        <f t="shared" si="176"/>
        <v>0</v>
      </c>
      <c r="W230" s="204">
        <f t="shared" si="176"/>
        <v>1.0798760000000001</v>
      </c>
      <c r="X230" s="204">
        <f t="shared" si="176"/>
        <v>1.0798760000000001</v>
      </c>
      <c r="Y230" s="204">
        <f t="shared" si="176"/>
        <v>1.0798760000000001</v>
      </c>
      <c r="Z230" s="204">
        <f t="shared" si="176"/>
        <v>4.2115163999999998</v>
      </c>
      <c r="AA230" s="204">
        <f t="shared" si="176"/>
        <v>5.3993799999999998</v>
      </c>
      <c r="AB230" s="204">
        <f t="shared" si="176"/>
        <v>6.2632807999999995</v>
      </c>
      <c r="AC230" s="204">
        <f t="shared" si="176"/>
        <v>8.6390080000000005</v>
      </c>
      <c r="AD230" s="204">
        <f t="shared" si="176"/>
        <v>11.014735200000001</v>
      </c>
      <c r="AE230" s="204">
        <f t="shared" si="176"/>
        <v>12.742536799999998</v>
      </c>
      <c r="AF230" s="204">
        <f t="shared" si="176"/>
        <v>13.8224128</v>
      </c>
      <c r="AG230" s="204">
        <f t="shared" si="176"/>
        <v>16.414115200000001</v>
      </c>
      <c r="AH230" s="204">
        <f t="shared" si="176"/>
        <v>17.925941599999998</v>
      </c>
      <c r="AI230" s="204">
        <f t="shared" si="176"/>
        <v>18.573867199999999</v>
      </c>
      <c r="AJ230" s="204">
        <f t="shared" ref="AJ230:BB230" si="177">+AJ227*$C229</f>
        <v>20.085693599999999</v>
      </c>
      <c r="AK230" s="204">
        <f t="shared" si="177"/>
        <v>21.165569599999998</v>
      </c>
      <c r="AL230" s="204">
        <f t="shared" si="177"/>
        <v>21.597519999999999</v>
      </c>
      <c r="AM230" s="204">
        <f t="shared" si="177"/>
        <v>21.597519999999999</v>
      </c>
      <c r="AN230" s="204">
        <f t="shared" si="177"/>
        <v>21.597519999999999</v>
      </c>
      <c r="AO230" s="204">
        <f t="shared" si="177"/>
        <v>21.597519999999999</v>
      </c>
      <c r="AP230" s="204">
        <f t="shared" si="177"/>
        <v>21.597519999999999</v>
      </c>
      <c r="AQ230" s="204">
        <f t="shared" si="177"/>
        <v>21.597519999999999</v>
      </c>
      <c r="AR230" s="204">
        <f t="shared" si="177"/>
        <v>21.597519999999999</v>
      </c>
      <c r="AS230" s="204">
        <f t="shared" si="177"/>
        <v>21.597519999999999</v>
      </c>
      <c r="AT230" s="204">
        <f t="shared" si="177"/>
        <v>21.597519999999999</v>
      </c>
      <c r="AU230" s="204">
        <f t="shared" si="177"/>
        <v>21.597519999999999</v>
      </c>
      <c r="AV230" s="204">
        <f t="shared" si="177"/>
        <v>21.597519999999999</v>
      </c>
      <c r="AW230" s="204">
        <f t="shared" si="177"/>
        <v>21.597519999999999</v>
      </c>
      <c r="AX230" s="204">
        <f t="shared" si="177"/>
        <v>21.597519999999999</v>
      </c>
      <c r="AY230" s="204">
        <f t="shared" si="177"/>
        <v>21.597519999999999</v>
      </c>
      <c r="AZ230" s="204">
        <f t="shared" si="177"/>
        <v>21.597519999999999</v>
      </c>
      <c r="BA230" s="204">
        <f t="shared" si="177"/>
        <v>21.597519999999999</v>
      </c>
      <c r="BB230" s="204">
        <f t="shared" si="177"/>
        <v>21.597519999999999</v>
      </c>
      <c r="BC230" s="205"/>
      <c r="BD230" s="206"/>
      <c r="BE230" s="206"/>
      <c r="BF230" s="206"/>
      <c r="BG230" s="206"/>
      <c r="BH230" s="206"/>
      <c r="BI230" s="206"/>
      <c r="BJ230" s="206"/>
      <c r="BK230" s="206"/>
      <c r="BL230" s="206"/>
      <c r="BM230" s="206"/>
      <c r="BN230" s="206"/>
      <c r="BO230" s="206"/>
      <c r="BP230" s="206"/>
      <c r="BQ230" s="206"/>
      <c r="BR230" s="206"/>
      <c r="BS230" s="206"/>
      <c r="BT230" s="206"/>
      <c r="BU230" s="206"/>
      <c r="BV230" s="206"/>
      <c r="BW230" s="206"/>
      <c r="BX230" s="206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</row>
    <row r="231" spans="1:89" s="192" customFormat="1" ht="15" customHeight="1" thickTop="1" x14ac:dyDescent="0.2">
      <c r="A231" s="294" t="s">
        <v>187</v>
      </c>
      <c r="B231" s="189" t="str">
        <f>+'NTP or Sold'!G40</f>
        <v>7FA</v>
      </c>
      <c r="C231" s="291" t="str">
        <f>+'NTP or Sold'!S40</f>
        <v>Pastoria</v>
      </c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  <c r="AB231" s="190"/>
      <c r="AC231" s="190"/>
      <c r="AD231" s="190"/>
      <c r="AE231" s="190"/>
      <c r="AF231" s="190"/>
      <c r="AG231" s="84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AU231" s="190"/>
      <c r="AV231" s="190"/>
      <c r="AW231" s="190"/>
      <c r="AX231" s="190"/>
      <c r="AY231" s="190"/>
      <c r="AZ231" s="190"/>
      <c r="BA231" s="190"/>
      <c r="BB231" s="190"/>
      <c r="BC231" s="191"/>
    </row>
    <row r="232" spans="1:89" s="196" customFormat="1" x14ac:dyDescent="0.2">
      <c r="A232" s="294"/>
      <c r="B232" s="193" t="s">
        <v>107</v>
      </c>
      <c r="C232" s="292"/>
      <c r="D232" s="194">
        <v>0</v>
      </c>
      <c r="E232" s="194">
        <v>0</v>
      </c>
      <c r="F232" s="194">
        <v>0</v>
      </c>
      <c r="G232" s="194">
        <v>0</v>
      </c>
      <c r="H232" s="194">
        <v>0</v>
      </c>
      <c r="I232" s="194">
        <v>0</v>
      </c>
      <c r="J232" s="194">
        <v>0</v>
      </c>
      <c r="K232" s="194">
        <v>0</v>
      </c>
      <c r="L232" s="194">
        <v>0</v>
      </c>
      <c r="M232" s="194">
        <v>0</v>
      </c>
      <c r="N232" s="194">
        <v>0</v>
      </c>
      <c r="O232" s="194">
        <v>0</v>
      </c>
      <c r="P232" s="194">
        <v>0</v>
      </c>
      <c r="Q232" s="194">
        <v>0</v>
      </c>
      <c r="R232" s="194">
        <v>0</v>
      </c>
      <c r="S232" s="194">
        <v>0</v>
      </c>
      <c r="T232" s="194">
        <v>0</v>
      </c>
      <c r="U232" s="194">
        <v>0</v>
      </c>
      <c r="V232" s="194">
        <v>0</v>
      </c>
      <c r="W232" s="194">
        <v>0</v>
      </c>
      <c r="X232" s="194">
        <v>0</v>
      </c>
      <c r="Y232" s="194">
        <v>0</v>
      </c>
      <c r="Z232" s="194">
        <v>0</v>
      </c>
      <c r="AA232" s="194">
        <v>0</v>
      </c>
      <c r="AB232" s="194">
        <v>0</v>
      </c>
      <c r="AC232" s="194">
        <v>0.05</v>
      </c>
      <c r="AD232" s="194">
        <v>0.05</v>
      </c>
      <c r="AE232" s="194">
        <v>0.01</v>
      </c>
      <c r="AF232" s="194">
        <v>0.01</v>
      </c>
      <c r="AG232" s="82">
        <v>0.01</v>
      </c>
      <c r="AH232" s="194">
        <v>0.01</v>
      </c>
      <c r="AI232" s="194">
        <v>0.01</v>
      </c>
      <c r="AJ232" s="194">
        <v>0.01</v>
      </c>
      <c r="AK232" s="194">
        <v>0.04</v>
      </c>
      <c r="AL232" s="194">
        <v>0.05</v>
      </c>
      <c r="AM232" s="194">
        <v>0.05</v>
      </c>
      <c r="AN232" s="194">
        <v>0.05</v>
      </c>
      <c r="AO232" s="194">
        <v>0.05</v>
      </c>
      <c r="AP232" s="194">
        <v>0.05</v>
      </c>
      <c r="AQ232" s="194">
        <v>0.05</v>
      </c>
      <c r="AR232" s="194">
        <v>0.05</v>
      </c>
      <c r="AS232" s="194">
        <v>0.05</v>
      </c>
      <c r="AT232" s="194">
        <v>0.05</v>
      </c>
      <c r="AU232" s="194">
        <v>0.05</v>
      </c>
      <c r="AV232" s="194">
        <v>0.1</v>
      </c>
      <c r="AW232" s="194">
        <v>0.15</v>
      </c>
      <c r="AX232" s="194">
        <v>0.05</v>
      </c>
      <c r="AY232" s="194">
        <v>0</v>
      </c>
      <c r="AZ232" s="194">
        <v>0</v>
      </c>
      <c r="BA232" s="194">
        <v>0</v>
      </c>
      <c r="BB232" s="194">
        <v>0</v>
      </c>
      <c r="BC232" s="195">
        <f>SUM(D232:BB232)</f>
        <v>1.0000000000000002</v>
      </c>
      <c r="BD232" s="193"/>
    </row>
    <row r="233" spans="1:89" s="196" customFormat="1" x14ac:dyDescent="0.2">
      <c r="A233" s="294"/>
      <c r="B233" s="193" t="s">
        <v>108</v>
      </c>
      <c r="C233" s="292"/>
      <c r="D233" s="194">
        <f>D232</f>
        <v>0</v>
      </c>
      <c r="E233" s="194">
        <f t="shared" ref="E233:AJ233" si="178">+D233+E232</f>
        <v>0</v>
      </c>
      <c r="F233" s="194">
        <f t="shared" si="178"/>
        <v>0</v>
      </c>
      <c r="G233" s="194">
        <f t="shared" si="178"/>
        <v>0</v>
      </c>
      <c r="H233" s="194">
        <f t="shared" si="178"/>
        <v>0</v>
      </c>
      <c r="I233" s="194">
        <f t="shared" si="178"/>
        <v>0</v>
      </c>
      <c r="J233" s="194">
        <f t="shared" si="178"/>
        <v>0</v>
      </c>
      <c r="K233" s="194">
        <f t="shared" si="178"/>
        <v>0</v>
      </c>
      <c r="L233" s="194">
        <f t="shared" si="178"/>
        <v>0</v>
      </c>
      <c r="M233" s="194">
        <f t="shared" si="178"/>
        <v>0</v>
      </c>
      <c r="N233" s="194">
        <f t="shared" si="178"/>
        <v>0</v>
      </c>
      <c r="O233" s="194">
        <f t="shared" si="178"/>
        <v>0</v>
      </c>
      <c r="P233" s="194">
        <f t="shared" si="178"/>
        <v>0</v>
      </c>
      <c r="Q233" s="194">
        <f t="shared" si="178"/>
        <v>0</v>
      </c>
      <c r="R233" s="194">
        <f t="shared" si="178"/>
        <v>0</v>
      </c>
      <c r="S233" s="194">
        <f t="shared" si="178"/>
        <v>0</v>
      </c>
      <c r="T233" s="194">
        <f t="shared" si="178"/>
        <v>0</v>
      </c>
      <c r="U233" s="194">
        <f t="shared" si="178"/>
        <v>0</v>
      </c>
      <c r="V233" s="194">
        <f t="shared" si="178"/>
        <v>0</v>
      </c>
      <c r="W233" s="194">
        <f t="shared" si="178"/>
        <v>0</v>
      </c>
      <c r="X233" s="194">
        <f t="shared" si="178"/>
        <v>0</v>
      </c>
      <c r="Y233" s="194">
        <f t="shared" si="178"/>
        <v>0</v>
      </c>
      <c r="Z233" s="194">
        <f t="shared" si="178"/>
        <v>0</v>
      </c>
      <c r="AA233" s="194">
        <f t="shared" si="178"/>
        <v>0</v>
      </c>
      <c r="AB233" s="194">
        <f t="shared" si="178"/>
        <v>0</v>
      </c>
      <c r="AC233" s="194">
        <f t="shared" si="178"/>
        <v>0.05</v>
      </c>
      <c r="AD233" s="194">
        <f t="shared" si="178"/>
        <v>0.1</v>
      </c>
      <c r="AE233" s="194">
        <f t="shared" si="178"/>
        <v>0.11</v>
      </c>
      <c r="AF233" s="194">
        <f t="shared" si="178"/>
        <v>0.12</v>
      </c>
      <c r="AG233" s="82">
        <f t="shared" si="178"/>
        <v>0.13</v>
      </c>
      <c r="AH233" s="194">
        <f t="shared" si="178"/>
        <v>0.14000000000000001</v>
      </c>
      <c r="AI233" s="194">
        <f t="shared" si="178"/>
        <v>0.15000000000000002</v>
      </c>
      <c r="AJ233" s="194">
        <f t="shared" si="178"/>
        <v>0.16000000000000003</v>
      </c>
      <c r="AK233" s="194">
        <f t="shared" ref="AK233:BB233" si="179">+AJ233+AK232</f>
        <v>0.20000000000000004</v>
      </c>
      <c r="AL233" s="194">
        <f t="shared" si="179"/>
        <v>0.25000000000000006</v>
      </c>
      <c r="AM233" s="194">
        <f t="shared" si="179"/>
        <v>0.30000000000000004</v>
      </c>
      <c r="AN233" s="194">
        <f t="shared" si="179"/>
        <v>0.35000000000000003</v>
      </c>
      <c r="AO233" s="194">
        <f t="shared" si="179"/>
        <v>0.4</v>
      </c>
      <c r="AP233" s="194">
        <f t="shared" si="179"/>
        <v>0.45</v>
      </c>
      <c r="AQ233" s="194">
        <f t="shared" si="179"/>
        <v>0.5</v>
      </c>
      <c r="AR233" s="194">
        <f t="shared" si="179"/>
        <v>0.55000000000000004</v>
      </c>
      <c r="AS233" s="194">
        <f t="shared" si="179"/>
        <v>0.60000000000000009</v>
      </c>
      <c r="AT233" s="194">
        <f t="shared" si="179"/>
        <v>0.65000000000000013</v>
      </c>
      <c r="AU233" s="194">
        <f t="shared" si="179"/>
        <v>0.70000000000000018</v>
      </c>
      <c r="AV233" s="194">
        <f t="shared" si="179"/>
        <v>0.80000000000000016</v>
      </c>
      <c r="AW233" s="194">
        <f t="shared" si="179"/>
        <v>0.95000000000000018</v>
      </c>
      <c r="AX233" s="194">
        <f t="shared" si="179"/>
        <v>1.0000000000000002</v>
      </c>
      <c r="AY233" s="194">
        <f t="shared" si="179"/>
        <v>1.0000000000000002</v>
      </c>
      <c r="AZ233" s="194">
        <f t="shared" si="179"/>
        <v>1.0000000000000002</v>
      </c>
      <c r="BA233" s="194">
        <f t="shared" si="179"/>
        <v>1.0000000000000002</v>
      </c>
      <c r="BB233" s="194">
        <f t="shared" si="179"/>
        <v>1.0000000000000002</v>
      </c>
      <c r="BC233" s="195"/>
      <c r="BD233" s="193"/>
    </row>
    <row r="234" spans="1:89" s="196" customFormat="1" x14ac:dyDescent="0.2">
      <c r="A234" s="294"/>
      <c r="B234" s="193" t="s">
        <v>109</v>
      </c>
      <c r="C234" s="292"/>
      <c r="D234" s="194">
        <v>0</v>
      </c>
      <c r="E234" s="194">
        <v>0</v>
      </c>
      <c r="F234" s="194">
        <v>0</v>
      </c>
      <c r="G234" s="194">
        <v>0</v>
      </c>
      <c r="H234" s="194">
        <v>0</v>
      </c>
      <c r="I234" s="194">
        <v>0</v>
      </c>
      <c r="J234" s="194">
        <v>0</v>
      </c>
      <c r="K234" s="194">
        <v>0</v>
      </c>
      <c r="L234" s="194">
        <v>0</v>
      </c>
      <c r="M234" s="194">
        <v>0</v>
      </c>
      <c r="N234" s="194">
        <v>0</v>
      </c>
      <c r="O234" s="194">
        <v>0</v>
      </c>
      <c r="P234" s="194">
        <v>0</v>
      </c>
      <c r="Q234" s="194">
        <v>0</v>
      </c>
      <c r="R234" s="194">
        <f t="shared" ref="R234:BB234" si="180">R235-Q235</f>
        <v>0.05</v>
      </c>
      <c r="S234" s="194">
        <f t="shared" si="180"/>
        <v>0</v>
      </c>
      <c r="T234" s="194">
        <f t="shared" si="180"/>
        <v>0</v>
      </c>
      <c r="U234" s="194">
        <f t="shared" si="180"/>
        <v>0</v>
      </c>
      <c r="V234" s="194">
        <f t="shared" si="180"/>
        <v>0</v>
      </c>
      <c r="W234" s="194">
        <f t="shared" si="180"/>
        <v>0</v>
      </c>
      <c r="X234" s="194">
        <f t="shared" si="180"/>
        <v>0</v>
      </c>
      <c r="Y234" s="194">
        <f t="shared" si="180"/>
        <v>0</v>
      </c>
      <c r="Z234" s="194">
        <f t="shared" si="180"/>
        <v>0</v>
      </c>
      <c r="AA234" s="194">
        <f t="shared" si="180"/>
        <v>0</v>
      </c>
      <c r="AB234" s="194">
        <f t="shared" si="180"/>
        <v>0</v>
      </c>
      <c r="AC234" s="194">
        <f t="shared" si="180"/>
        <v>0</v>
      </c>
      <c r="AD234" s="194">
        <f t="shared" si="180"/>
        <v>0.05</v>
      </c>
      <c r="AE234" s="194">
        <f t="shared" si="180"/>
        <v>9.999999999999995E-3</v>
      </c>
      <c r="AF234" s="194">
        <f t="shared" si="180"/>
        <v>9.999999999999995E-3</v>
      </c>
      <c r="AG234" s="82">
        <f t="shared" si="180"/>
        <v>1.0000000000000009E-2</v>
      </c>
      <c r="AH234" s="194">
        <f t="shared" si="180"/>
        <v>1.0000000000000009E-2</v>
      </c>
      <c r="AI234" s="194">
        <f t="shared" si="180"/>
        <v>9.9999999999999811E-3</v>
      </c>
      <c r="AJ234" s="194">
        <f t="shared" si="180"/>
        <v>1.0000000000000009E-2</v>
      </c>
      <c r="AK234" s="194">
        <f t="shared" si="180"/>
        <v>1.8999999999999989E-2</v>
      </c>
      <c r="AL234" s="194">
        <f t="shared" si="180"/>
        <v>2.8999999999999998E-2</v>
      </c>
      <c r="AM234" s="194">
        <f t="shared" si="180"/>
        <v>3.4000000000000002E-2</v>
      </c>
      <c r="AN234" s="194">
        <f t="shared" si="180"/>
        <v>6.0999999999999999E-2</v>
      </c>
      <c r="AO234" s="194">
        <f t="shared" si="180"/>
        <v>6.2E-2</v>
      </c>
      <c r="AP234" s="194">
        <f t="shared" si="180"/>
        <v>4.7999999999999987E-2</v>
      </c>
      <c r="AQ234" s="194">
        <f t="shared" si="180"/>
        <v>6.0999999999999999E-2</v>
      </c>
      <c r="AR234" s="194">
        <f t="shared" si="180"/>
        <v>5.7000000000000051E-2</v>
      </c>
      <c r="AS234" s="194">
        <f t="shared" si="180"/>
        <v>2.5000000000000022E-2</v>
      </c>
      <c r="AT234" s="194">
        <f t="shared" si="180"/>
        <v>2.8999999999999915E-2</v>
      </c>
      <c r="AU234" s="194">
        <f t="shared" si="180"/>
        <v>3.9000000000000035E-2</v>
      </c>
      <c r="AV234" s="194">
        <f t="shared" si="180"/>
        <v>2.0000000000000018E-2</v>
      </c>
      <c r="AW234" s="194">
        <f t="shared" si="180"/>
        <v>2.4000000000000021E-2</v>
      </c>
      <c r="AX234" s="194">
        <f t="shared" si="180"/>
        <v>0.33199999999999996</v>
      </c>
      <c r="AY234" s="194">
        <f t="shared" si="180"/>
        <v>0</v>
      </c>
      <c r="AZ234" s="194">
        <f t="shared" si="180"/>
        <v>0</v>
      </c>
      <c r="BA234" s="194">
        <f t="shared" si="180"/>
        <v>0</v>
      </c>
      <c r="BB234" s="194">
        <f t="shared" si="180"/>
        <v>0</v>
      </c>
      <c r="BC234" s="195">
        <f>SUM(D234:BB234)</f>
        <v>1</v>
      </c>
      <c r="BD234" s="193"/>
    </row>
    <row r="235" spans="1:89" s="196" customFormat="1" x14ac:dyDescent="0.2">
      <c r="A235" s="294"/>
      <c r="B235" s="193" t="s">
        <v>110</v>
      </c>
      <c r="C235" s="292"/>
      <c r="D235" s="194">
        <f>D234</f>
        <v>0</v>
      </c>
      <c r="E235" s="194">
        <f t="shared" ref="E235:Q235" si="181">+D235+E234</f>
        <v>0</v>
      </c>
      <c r="F235" s="194">
        <f t="shared" si="181"/>
        <v>0</v>
      </c>
      <c r="G235" s="194">
        <f t="shared" si="181"/>
        <v>0</v>
      </c>
      <c r="H235" s="194">
        <f t="shared" si="181"/>
        <v>0</v>
      </c>
      <c r="I235" s="194">
        <f t="shared" si="181"/>
        <v>0</v>
      </c>
      <c r="J235" s="194">
        <f t="shared" si="181"/>
        <v>0</v>
      </c>
      <c r="K235" s="194">
        <f t="shared" si="181"/>
        <v>0</v>
      </c>
      <c r="L235" s="194">
        <f t="shared" si="181"/>
        <v>0</v>
      </c>
      <c r="M235" s="194">
        <f t="shared" si="181"/>
        <v>0</v>
      </c>
      <c r="N235" s="194">
        <f t="shared" si="181"/>
        <v>0</v>
      </c>
      <c r="O235" s="194">
        <f t="shared" si="181"/>
        <v>0</v>
      </c>
      <c r="P235" s="194">
        <f t="shared" si="181"/>
        <v>0</v>
      </c>
      <c r="Q235" s="194">
        <f t="shared" si="181"/>
        <v>0</v>
      </c>
      <c r="R235" s="194">
        <v>0.05</v>
      </c>
      <c r="S235" s="194">
        <v>0.05</v>
      </c>
      <c r="T235" s="194">
        <v>0.05</v>
      </c>
      <c r="U235" s="194">
        <v>0.05</v>
      </c>
      <c r="V235" s="194">
        <v>0.05</v>
      </c>
      <c r="W235" s="194">
        <v>0.05</v>
      </c>
      <c r="X235" s="194">
        <v>0.05</v>
      </c>
      <c r="Y235" s="194">
        <v>0.05</v>
      </c>
      <c r="Z235" s="194">
        <v>0.05</v>
      </c>
      <c r="AA235" s="194">
        <v>0.05</v>
      </c>
      <c r="AB235" s="194">
        <v>0.05</v>
      </c>
      <c r="AC235" s="194">
        <v>0.05</v>
      </c>
      <c r="AD235" s="194">
        <v>0.1</v>
      </c>
      <c r="AE235" s="194">
        <v>0.11</v>
      </c>
      <c r="AF235" s="194">
        <v>0.12</v>
      </c>
      <c r="AG235" s="82">
        <v>0.13</v>
      </c>
      <c r="AH235" s="194">
        <v>0.14000000000000001</v>
      </c>
      <c r="AI235" s="194">
        <v>0.15</v>
      </c>
      <c r="AJ235" s="194">
        <v>0.16</v>
      </c>
      <c r="AK235" s="194">
        <v>0.17899999999999999</v>
      </c>
      <c r="AL235" s="194">
        <v>0.20799999999999999</v>
      </c>
      <c r="AM235" s="194">
        <v>0.24199999999999999</v>
      </c>
      <c r="AN235" s="194">
        <v>0.30299999999999999</v>
      </c>
      <c r="AO235" s="194">
        <v>0.36499999999999999</v>
      </c>
      <c r="AP235" s="194">
        <v>0.41299999999999998</v>
      </c>
      <c r="AQ235" s="194">
        <v>0.47399999999999998</v>
      </c>
      <c r="AR235" s="194">
        <v>0.53100000000000003</v>
      </c>
      <c r="AS235" s="194">
        <v>0.55600000000000005</v>
      </c>
      <c r="AT235" s="194">
        <v>0.58499999999999996</v>
      </c>
      <c r="AU235" s="194">
        <v>0.624</v>
      </c>
      <c r="AV235" s="194">
        <v>0.64400000000000002</v>
      </c>
      <c r="AW235" s="194">
        <v>0.66800000000000004</v>
      </c>
      <c r="AX235" s="194">
        <v>1</v>
      </c>
      <c r="AY235" s="194">
        <v>1</v>
      </c>
      <c r="AZ235" s="194">
        <v>1</v>
      </c>
      <c r="BA235" s="194">
        <v>1</v>
      </c>
      <c r="BB235" s="194">
        <v>1</v>
      </c>
      <c r="BC235" s="195"/>
      <c r="BD235" s="193"/>
    </row>
    <row r="236" spans="1:89" s="211" customFormat="1" x14ac:dyDescent="0.2">
      <c r="A236" s="294"/>
      <c r="B236" s="208"/>
      <c r="C236" s="292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209"/>
      <c r="AB236" s="209"/>
      <c r="AC236" s="209"/>
      <c r="AD236" s="209"/>
      <c r="AE236" s="209"/>
      <c r="AF236" s="209"/>
      <c r="AG236" s="83"/>
      <c r="AH236" s="209"/>
      <c r="AI236" s="209"/>
      <c r="AJ236" s="209"/>
      <c r="AK236" s="209"/>
      <c r="AL236" s="209"/>
      <c r="AM236" s="209"/>
      <c r="AN236" s="209"/>
      <c r="AO236" s="209"/>
      <c r="AP236" s="209"/>
      <c r="AQ236" s="209"/>
      <c r="AR236" s="209"/>
      <c r="AS236" s="209"/>
      <c r="AT236" s="209"/>
      <c r="AU236" s="209"/>
      <c r="AV236" s="209"/>
      <c r="AW236" s="209"/>
      <c r="AX236" s="209"/>
      <c r="AY236" s="209"/>
      <c r="AZ236" s="209"/>
      <c r="BA236" s="209"/>
      <c r="BB236" s="209"/>
      <c r="BC236" s="210"/>
      <c r="BD236" s="208"/>
    </row>
    <row r="237" spans="1:89" s="197" customFormat="1" x14ac:dyDescent="0.2">
      <c r="A237" s="294"/>
      <c r="B237" s="197" t="s">
        <v>111</v>
      </c>
      <c r="C237" s="198">
        <v>129.41200000000001</v>
      </c>
      <c r="D237" s="199">
        <f t="shared" ref="D237:AI237" si="182">+D233*$C237</f>
        <v>0</v>
      </c>
      <c r="E237" s="199">
        <f t="shared" si="182"/>
        <v>0</v>
      </c>
      <c r="F237" s="199">
        <f t="shared" si="182"/>
        <v>0</v>
      </c>
      <c r="G237" s="199">
        <f t="shared" si="182"/>
        <v>0</v>
      </c>
      <c r="H237" s="199">
        <f t="shared" si="182"/>
        <v>0</v>
      </c>
      <c r="I237" s="199">
        <f t="shared" si="182"/>
        <v>0</v>
      </c>
      <c r="J237" s="199">
        <f t="shared" si="182"/>
        <v>0</v>
      </c>
      <c r="K237" s="199">
        <f t="shared" si="182"/>
        <v>0</v>
      </c>
      <c r="L237" s="199">
        <f t="shared" si="182"/>
        <v>0</v>
      </c>
      <c r="M237" s="199">
        <f t="shared" si="182"/>
        <v>0</v>
      </c>
      <c r="N237" s="199">
        <f t="shared" si="182"/>
        <v>0</v>
      </c>
      <c r="O237" s="199">
        <f t="shared" si="182"/>
        <v>0</v>
      </c>
      <c r="P237" s="199">
        <f t="shared" si="182"/>
        <v>0</v>
      </c>
      <c r="Q237" s="199">
        <f t="shared" si="182"/>
        <v>0</v>
      </c>
      <c r="R237" s="199">
        <f t="shared" si="182"/>
        <v>0</v>
      </c>
      <c r="S237" s="199">
        <f t="shared" si="182"/>
        <v>0</v>
      </c>
      <c r="T237" s="199">
        <f t="shared" si="182"/>
        <v>0</v>
      </c>
      <c r="U237" s="199">
        <f t="shared" si="182"/>
        <v>0</v>
      </c>
      <c r="V237" s="199">
        <f t="shared" si="182"/>
        <v>0</v>
      </c>
      <c r="W237" s="199">
        <f t="shared" si="182"/>
        <v>0</v>
      </c>
      <c r="X237" s="199">
        <f t="shared" si="182"/>
        <v>0</v>
      </c>
      <c r="Y237" s="199">
        <f t="shared" si="182"/>
        <v>0</v>
      </c>
      <c r="Z237" s="199">
        <f t="shared" si="182"/>
        <v>0</v>
      </c>
      <c r="AA237" s="199">
        <f t="shared" si="182"/>
        <v>0</v>
      </c>
      <c r="AB237" s="199">
        <f t="shared" si="182"/>
        <v>0</v>
      </c>
      <c r="AC237" s="199">
        <f t="shared" si="182"/>
        <v>6.470600000000001</v>
      </c>
      <c r="AD237" s="199">
        <f t="shared" si="182"/>
        <v>12.941200000000002</v>
      </c>
      <c r="AE237" s="199">
        <f t="shared" si="182"/>
        <v>14.235320000000002</v>
      </c>
      <c r="AF237" s="199">
        <f t="shared" si="182"/>
        <v>15.529440000000001</v>
      </c>
      <c r="AG237" s="90">
        <f t="shared" si="182"/>
        <v>16.823560000000001</v>
      </c>
      <c r="AH237" s="199">
        <f t="shared" si="182"/>
        <v>18.117680000000004</v>
      </c>
      <c r="AI237" s="199">
        <f t="shared" si="182"/>
        <v>19.411800000000003</v>
      </c>
      <c r="AJ237" s="199">
        <f t="shared" ref="AJ237:BB237" si="183">+AJ233*$C237</f>
        <v>20.705920000000006</v>
      </c>
      <c r="AK237" s="199">
        <f t="shared" si="183"/>
        <v>25.882400000000008</v>
      </c>
      <c r="AL237" s="199">
        <f t="shared" si="183"/>
        <v>32.353000000000009</v>
      </c>
      <c r="AM237" s="199">
        <f t="shared" si="183"/>
        <v>38.823600000000006</v>
      </c>
      <c r="AN237" s="199">
        <f t="shared" si="183"/>
        <v>45.294200000000004</v>
      </c>
      <c r="AO237" s="199">
        <f t="shared" si="183"/>
        <v>51.764800000000008</v>
      </c>
      <c r="AP237" s="199">
        <f t="shared" si="183"/>
        <v>58.235400000000006</v>
      </c>
      <c r="AQ237" s="199">
        <f t="shared" si="183"/>
        <v>64.706000000000003</v>
      </c>
      <c r="AR237" s="199">
        <f t="shared" si="183"/>
        <v>71.176600000000008</v>
      </c>
      <c r="AS237" s="199">
        <f t="shared" si="183"/>
        <v>77.647200000000012</v>
      </c>
      <c r="AT237" s="199">
        <f t="shared" si="183"/>
        <v>84.117800000000017</v>
      </c>
      <c r="AU237" s="199">
        <f t="shared" si="183"/>
        <v>90.588400000000021</v>
      </c>
      <c r="AV237" s="199">
        <f t="shared" si="183"/>
        <v>103.52960000000003</v>
      </c>
      <c r="AW237" s="199">
        <f t="shared" si="183"/>
        <v>122.94140000000003</v>
      </c>
      <c r="AX237" s="199">
        <f t="shared" si="183"/>
        <v>129.41200000000003</v>
      </c>
      <c r="AY237" s="199">
        <f t="shared" si="183"/>
        <v>129.41200000000003</v>
      </c>
      <c r="AZ237" s="199">
        <f t="shared" si="183"/>
        <v>129.41200000000003</v>
      </c>
      <c r="BA237" s="199">
        <f t="shared" si="183"/>
        <v>129.41200000000003</v>
      </c>
      <c r="BB237" s="199">
        <f t="shared" si="183"/>
        <v>129.41200000000003</v>
      </c>
      <c r="BC237" s="200"/>
      <c r="BD237" s="201"/>
      <c r="BE237" s="201"/>
      <c r="BF237" s="201"/>
      <c r="BG237" s="201"/>
      <c r="BH237" s="201"/>
      <c r="BI237" s="201"/>
      <c r="BJ237" s="201"/>
      <c r="BK237" s="201"/>
      <c r="BL237" s="201"/>
      <c r="BM237" s="201"/>
      <c r="BN237" s="201"/>
      <c r="BO237" s="201"/>
      <c r="BP237" s="201"/>
      <c r="BQ237" s="201"/>
      <c r="BR237" s="201"/>
      <c r="BS237" s="201"/>
      <c r="BT237" s="201"/>
      <c r="BU237" s="201"/>
      <c r="BV237" s="201"/>
      <c r="BW237" s="201"/>
      <c r="BX237" s="201"/>
      <c r="BY237" s="201"/>
      <c r="BZ237" s="201"/>
      <c r="CA237" s="201"/>
      <c r="CB237" s="201"/>
      <c r="CC237" s="201"/>
      <c r="CD237" s="201"/>
      <c r="CE237" s="201"/>
      <c r="CF237" s="201"/>
      <c r="CG237" s="201"/>
      <c r="CH237" s="201"/>
      <c r="CI237" s="201"/>
      <c r="CJ237" s="201"/>
      <c r="CK237" s="201"/>
    </row>
    <row r="238" spans="1:89" s="202" customFormat="1" ht="13.5" thickBot="1" x14ac:dyDescent="0.25">
      <c r="A238" s="295"/>
      <c r="B238" s="202" t="s">
        <v>112</v>
      </c>
      <c r="C238" s="203" t="str">
        <f>+'NTP or Sold'!B40</f>
        <v>Committed</v>
      </c>
      <c r="D238" s="204">
        <f t="shared" ref="D238:AI238" si="184">+D235*$C237</f>
        <v>0</v>
      </c>
      <c r="E238" s="204">
        <f t="shared" si="184"/>
        <v>0</v>
      </c>
      <c r="F238" s="204">
        <f t="shared" si="184"/>
        <v>0</v>
      </c>
      <c r="G238" s="204">
        <f t="shared" si="184"/>
        <v>0</v>
      </c>
      <c r="H238" s="204">
        <f t="shared" si="184"/>
        <v>0</v>
      </c>
      <c r="I238" s="204">
        <f t="shared" si="184"/>
        <v>0</v>
      </c>
      <c r="J238" s="204">
        <f t="shared" si="184"/>
        <v>0</v>
      </c>
      <c r="K238" s="204">
        <f t="shared" si="184"/>
        <v>0</v>
      </c>
      <c r="L238" s="204">
        <f t="shared" si="184"/>
        <v>0</v>
      </c>
      <c r="M238" s="204">
        <f t="shared" si="184"/>
        <v>0</v>
      </c>
      <c r="N238" s="204">
        <f t="shared" si="184"/>
        <v>0</v>
      </c>
      <c r="O238" s="204">
        <f t="shared" si="184"/>
        <v>0</v>
      </c>
      <c r="P238" s="204">
        <f t="shared" si="184"/>
        <v>0</v>
      </c>
      <c r="Q238" s="204">
        <f t="shared" si="184"/>
        <v>0</v>
      </c>
      <c r="R238" s="204">
        <f t="shared" si="184"/>
        <v>6.470600000000001</v>
      </c>
      <c r="S238" s="204">
        <f t="shared" si="184"/>
        <v>6.470600000000001</v>
      </c>
      <c r="T238" s="204">
        <f t="shared" si="184"/>
        <v>6.470600000000001</v>
      </c>
      <c r="U238" s="204">
        <f t="shared" si="184"/>
        <v>6.470600000000001</v>
      </c>
      <c r="V238" s="204">
        <f t="shared" si="184"/>
        <v>6.470600000000001</v>
      </c>
      <c r="W238" s="204">
        <f t="shared" si="184"/>
        <v>6.470600000000001</v>
      </c>
      <c r="X238" s="204">
        <f t="shared" si="184"/>
        <v>6.470600000000001</v>
      </c>
      <c r="Y238" s="204">
        <f t="shared" si="184"/>
        <v>6.470600000000001</v>
      </c>
      <c r="Z238" s="204">
        <f t="shared" si="184"/>
        <v>6.470600000000001</v>
      </c>
      <c r="AA238" s="204">
        <f t="shared" si="184"/>
        <v>6.470600000000001</v>
      </c>
      <c r="AB238" s="204">
        <f t="shared" si="184"/>
        <v>6.470600000000001</v>
      </c>
      <c r="AC238" s="204">
        <f t="shared" si="184"/>
        <v>6.470600000000001</v>
      </c>
      <c r="AD238" s="204">
        <f t="shared" si="184"/>
        <v>12.941200000000002</v>
      </c>
      <c r="AE238" s="204">
        <f t="shared" si="184"/>
        <v>14.235320000000002</v>
      </c>
      <c r="AF238" s="204">
        <f t="shared" si="184"/>
        <v>15.529440000000001</v>
      </c>
      <c r="AG238" s="136">
        <f t="shared" si="184"/>
        <v>16.823560000000001</v>
      </c>
      <c r="AH238" s="204">
        <f t="shared" si="184"/>
        <v>18.117680000000004</v>
      </c>
      <c r="AI238" s="204">
        <f t="shared" si="184"/>
        <v>19.411799999999999</v>
      </c>
      <c r="AJ238" s="204">
        <f t="shared" ref="AJ238:BB238" si="185">+AJ235*$C237</f>
        <v>20.705920000000003</v>
      </c>
      <c r="AK238" s="204">
        <f t="shared" si="185"/>
        <v>23.164747999999999</v>
      </c>
      <c r="AL238" s="204">
        <f t="shared" si="185"/>
        <v>26.917695999999999</v>
      </c>
      <c r="AM238" s="204">
        <f t="shared" si="185"/>
        <v>31.317703999999999</v>
      </c>
      <c r="AN238" s="204">
        <f t="shared" si="185"/>
        <v>39.211835999999998</v>
      </c>
      <c r="AO238" s="204">
        <f t="shared" si="185"/>
        <v>47.235379999999999</v>
      </c>
      <c r="AP238" s="204">
        <f t="shared" si="185"/>
        <v>53.447156</v>
      </c>
      <c r="AQ238" s="204">
        <f t="shared" si="185"/>
        <v>61.341287999999999</v>
      </c>
      <c r="AR238" s="204">
        <f t="shared" si="185"/>
        <v>68.717772000000011</v>
      </c>
      <c r="AS238" s="204">
        <f t="shared" si="185"/>
        <v>71.953072000000006</v>
      </c>
      <c r="AT238" s="204">
        <f t="shared" si="185"/>
        <v>75.706019999999995</v>
      </c>
      <c r="AU238" s="204">
        <f t="shared" si="185"/>
        <v>80.753088000000005</v>
      </c>
      <c r="AV238" s="204">
        <f t="shared" si="185"/>
        <v>83.341328000000004</v>
      </c>
      <c r="AW238" s="204">
        <f t="shared" si="185"/>
        <v>86.447216000000012</v>
      </c>
      <c r="AX238" s="204">
        <f t="shared" si="185"/>
        <v>129.41200000000001</v>
      </c>
      <c r="AY238" s="204">
        <f t="shared" si="185"/>
        <v>129.41200000000001</v>
      </c>
      <c r="AZ238" s="204">
        <f t="shared" si="185"/>
        <v>129.41200000000001</v>
      </c>
      <c r="BA238" s="204">
        <f t="shared" si="185"/>
        <v>129.41200000000001</v>
      </c>
      <c r="BB238" s="204">
        <f t="shared" si="185"/>
        <v>129.41200000000001</v>
      </c>
      <c r="BC238" s="205"/>
      <c r="BD238" s="206"/>
      <c r="BE238" s="206"/>
      <c r="BF238" s="206"/>
      <c r="BG238" s="206"/>
      <c r="BH238" s="206"/>
      <c r="BI238" s="206"/>
      <c r="BJ238" s="206"/>
      <c r="BK238" s="206"/>
      <c r="BL238" s="206"/>
      <c r="BM238" s="206"/>
      <c r="BN238" s="206"/>
      <c r="BO238" s="206"/>
      <c r="BP238" s="206"/>
      <c r="BQ238" s="206"/>
      <c r="BR238" s="206"/>
      <c r="BS238" s="206"/>
      <c r="BT238" s="206"/>
      <c r="BU238" s="206"/>
      <c r="BV238" s="206"/>
      <c r="BW238" s="206"/>
      <c r="BX238" s="206"/>
      <c r="BY238" s="206"/>
      <c r="BZ238" s="206"/>
      <c r="CA238" s="206"/>
      <c r="CB238" s="206"/>
      <c r="CC238" s="206"/>
      <c r="CD238" s="206"/>
      <c r="CE238" s="206"/>
      <c r="CF238" s="206"/>
      <c r="CG238" s="206"/>
      <c r="CH238" s="206"/>
      <c r="CI238" s="206"/>
      <c r="CJ238" s="206"/>
      <c r="CK238" s="206"/>
    </row>
    <row r="239" spans="1:89" s="192" customFormat="1" ht="15" customHeight="1" thickTop="1" x14ac:dyDescent="0.2">
      <c r="A239" s="293">
        <v>3</v>
      </c>
      <c r="B239" s="189" t="str">
        <f>+'NTP or Sold'!G42</f>
        <v>7FA</v>
      </c>
      <c r="C239" s="291" t="str">
        <f>+'NTP or Sold'!S42</f>
        <v>Pastoria</v>
      </c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A239" s="190"/>
      <c r="AB239" s="190"/>
      <c r="AC239" s="190"/>
      <c r="AD239" s="190"/>
      <c r="AE239" s="190"/>
      <c r="AF239" s="190"/>
      <c r="AG239" s="84"/>
      <c r="AH239" s="190"/>
      <c r="AI239" s="190"/>
      <c r="AJ239" s="190"/>
      <c r="AK239" s="190"/>
      <c r="AL239" s="190"/>
      <c r="AM239" s="190"/>
      <c r="AN239" s="190"/>
      <c r="AO239" s="190"/>
      <c r="AP239" s="190"/>
      <c r="AQ239" s="190"/>
      <c r="AR239" s="190"/>
      <c r="AS239" s="190"/>
      <c r="AT239" s="190"/>
      <c r="AU239" s="190"/>
      <c r="AV239" s="190"/>
      <c r="AW239" s="190"/>
      <c r="AX239" s="190"/>
      <c r="AY239" s="190"/>
      <c r="AZ239" s="190"/>
      <c r="BA239" s="190"/>
      <c r="BB239" s="190"/>
      <c r="BC239" s="191"/>
    </row>
    <row r="240" spans="1:89" s="196" customFormat="1" x14ac:dyDescent="0.2">
      <c r="A240" s="294"/>
      <c r="B240" s="193" t="s">
        <v>107</v>
      </c>
      <c r="C240" s="292"/>
      <c r="D240" s="194">
        <v>0</v>
      </c>
      <c r="E240" s="194">
        <v>0</v>
      </c>
      <c r="F240" s="194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94">
        <v>0</v>
      </c>
      <c r="Q240" s="194">
        <v>0</v>
      </c>
      <c r="R240" s="194">
        <v>0</v>
      </c>
      <c r="S240" s="194">
        <v>0</v>
      </c>
      <c r="T240" s="194">
        <v>0</v>
      </c>
      <c r="U240" s="194">
        <v>0</v>
      </c>
      <c r="V240" s="194">
        <v>0</v>
      </c>
      <c r="W240" s="194">
        <v>0</v>
      </c>
      <c r="X240" s="194">
        <v>0</v>
      </c>
      <c r="Y240" s="194">
        <v>0</v>
      </c>
      <c r="Z240" s="194">
        <v>0</v>
      </c>
      <c r="AA240" s="194">
        <v>0</v>
      </c>
      <c r="AB240" s="194">
        <v>0</v>
      </c>
      <c r="AC240" s="194">
        <v>0.05</v>
      </c>
      <c r="AD240" s="194">
        <v>0.05</v>
      </c>
      <c r="AE240" s="194">
        <v>0.01</v>
      </c>
      <c r="AF240" s="194">
        <v>0.01</v>
      </c>
      <c r="AG240" s="82">
        <v>0.01</v>
      </c>
      <c r="AH240" s="194">
        <v>0.01</v>
      </c>
      <c r="AI240" s="194">
        <v>0.01</v>
      </c>
      <c r="AJ240" s="194">
        <v>0.01</v>
      </c>
      <c r="AK240" s="194">
        <v>0.04</v>
      </c>
      <c r="AL240" s="194">
        <v>0.05</v>
      </c>
      <c r="AM240" s="194">
        <v>0.05</v>
      </c>
      <c r="AN240" s="194">
        <v>0.05</v>
      </c>
      <c r="AO240" s="194">
        <v>0.05</v>
      </c>
      <c r="AP240" s="194">
        <v>0.05</v>
      </c>
      <c r="AQ240" s="194">
        <v>0.05</v>
      </c>
      <c r="AR240" s="194">
        <v>0.05</v>
      </c>
      <c r="AS240" s="194">
        <v>0.05</v>
      </c>
      <c r="AT240" s="194">
        <v>0.05</v>
      </c>
      <c r="AU240" s="194">
        <v>0.05</v>
      </c>
      <c r="AV240" s="194">
        <v>0.1</v>
      </c>
      <c r="AW240" s="194">
        <v>0.15</v>
      </c>
      <c r="AX240" s="194">
        <v>0.05</v>
      </c>
      <c r="AY240" s="194">
        <v>0</v>
      </c>
      <c r="AZ240" s="194">
        <v>0</v>
      </c>
      <c r="BA240" s="194">
        <v>0</v>
      </c>
      <c r="BB240" s="194">
        <v>0</v>
      </c>
      <c r="BC240" s="195">
        <f>SUM(D240:BB240)</f>
        <v>1.0000000000000002</v>
      </c>
      <c r="BD240" s="193"/>
    </row>
    <row r="241" spans="1:89" s="196" customFormat="1" x14ac:dyDescent="0.2">
      <c r="A241" s="294"/>
      <c r="B241" s="193" t="s">
        <v>108</v>
      </c>
      <c r="C241" s="292"/>
      <c r="D241" s="194">
        <f>D240</f>
        <v>0</v>
      </c>
      <c r="E241" s="194">
        <f t="shared" ref="E241:AJ241" si="186">+D241+E240</f>
        <v>0</v>
      </c>
      <c r="F241" s="194">
        <f t="shared" si="186"/>
        <v>0</v>
      </c>
      <c r="G241" s="194">
        <f t="shared" si="186"/>
        <v>0</v>
      </c>
      <c r="H241" s="194">
        <f t="shared" si="186"/>
        <v>0</v>
      </c>
      <c r="I241" s="194">
        <f t="shared" si="186"/>
        <v>0</v>
      </c>
      <c r="J241" s="194">
        <f t="shared" si="186"/>
        <v>0</v>
      </c>
      <c r="K241" s="194">
        <f t="shared" si="186"/>
        <v>0</v>
      </c>
      <c r="L241" s="194">
        <f t="shared" si="186"/>
        <v>0</v>
      </c>
      <c r="M241" s="194">
        <f t="shared" si="186"/>
        <v>0</v>
      </c>
      <c r="N241" s="194">
        <f t="shared" si="186"/>
        <v>0</v>
      </c>
      <c r="O241" s="194">
        <f t="shared" si="186"/>
        <v>0</v>
      </c>
      <c r="P241" s="194">
        <f t="shared" si="186"/>
        <v>0</v>
      </c>
      <c r="Q241" s="194">
        <f t="shared" si="186"/>
        <v>0</v>
      </c>
      <c r="R241" s="194">
        <f t="shared" si="186"/>
        <v>0</v>
      </c>
      <c r="S241" s="194">
        <f t="shared" si="186"/>
        <v>0</v>
      </c>
      <c r="T241" s="194">
        <f t="shared" si="186"/>
        <v>0</v>
      </c>
      <c r="U241" s="194">
        <f t="shared" si="186"/>
        <v>0</v>
      </c>
      <c r="V241" s="194">
        <f t="shared" si="186"/>
        <v>0</v>
      </c>
      <c r="W241" s="194">
        <f t="shared" si="186"/>
        <v>0</v>
      </c>
      <c r="X241" s="194">
        <f t="shared" si="186"/>
        <v>0</v>
      </c>
      <c r="Y241" s="194">
        <f t="shared" si="186"/>
        <v>0</v>
      </c>
      <c r="Z241" s="194">
        <f t="shared" si="186"/>
        <v>0</v>
      </c>
      <c r="AA241" s="194">
        <f t="shared" si="186"/>
        <v>0</v>
      </c>
      <c r="AB241" s="194">
        <f t="shared" si="186"/>
        <v>0</v>
      </c>
      <c r="AC241" s="194">
        <f t="shared" si="186"/>
        <v>0.05</v>
      </c>
      <c r="AD241" s="194">
        <f t="shared" si="186"/>
        <v>0.1</v>
      </c>
      <c r="AE241" s="194">
        <f t="shared" si="186"/>
        <v>0.11</v>
      </c>
      <c r="AF241" s="194">
        <f t="shared" si="186"/>
        <v>0.12</v>
      </c>
      <c r="AG241" s="82">
        <f t="shared" si="186"/>
        <v>0.13</v>
      </c>
      <c r="AH241" s="194">
        <f t="shared" si="186"/>
        <v>0.14000000000000001</v>
      </c>
      <c r="AI241" s="194">
        <f t="shared" si="186"/>
        <v>0.15000000000000002</v>
      </c>
      <c r="AJ241" s="194">
        <f t="shared" si="186"/>
        <v>0.16000000000000003</v>
      </c>
      <c r="AK241" s="194">
        <f t="shared" ref="AK241:BB241" si="187">+AJ241+AK240</f>
        <v>0.20000000000000004</v>
      </c>
      <c r="AL241" s="194">
        <f t="shared" si="187"/>
        <v>0.25000000000000006</v>
      </c>
      <c r="AM241" s="194">
        <f t="shared" si="187"/>
        <v>0.30000000000000004</v>
      </c>
      <c r="AN241" s="194">
        <f t="shared" si="187"/>
        <v>0.35000000000000003</v>
      </c>
      <c r="AO241" s="194">
        <f t="shared" si="187"/>
        <v>0.4</v>
      </c>
      <c r="AP241" s="194">
        <f t="shared" si="187"/>
        <v>0.45</v>
      </c>
      <c r="AQ241" s="194">
        <f t="shared" si="187"/>
        <v>0.5</v>
      </c>
      <c r="AR241" s="194">
        <f t="shared" si="187"/>
        <v>0.55000000000000004</v>
      </c>
      <c r="AS241" s="194">
        <f t="shared" si="187"/>
        <v>0.60000000000000009</v>
      </c>
      <c r="AT241" s="194">
        <f t="shared" si="187"/>
        <v>0.65000000000000013</v>
      </c>
      <c r="AU241" s="194">
        <f t="shared" si="187"/>
        <v>0.70000000000000018</v>
      </c>
      <c r="AV241" s="194">
        <f t="shared" si="187"/>
        <v>0.80000000000000016</v>
      </c>
      <c r="AW241" s="194">
        <f t="shared" si="187"/>
        <v>0.95000000000000018</v>
      </c>
      <c r="AX241" s="194">
        <f t="shared" si="187"/>
        <v>1.0000000000000002</v>
      </c>
      <c r="AY241" s="194">
        <f t="shared" si="187"/>
        <v>1.0000000000000002</v>
      </c>
      <c r="AZ241" s="194">
        <f t="shared" si="187"/>
        <v>1.0000000000000002</v>
      </c>
      <c r="BA241" s="194">
        <f t="shared" si="187"/>
        <v>1.0000000000000002</v>
      </c>
      <c r="BB241" s="194">
        <f t="shared" si="187"/>
        <v>1.0000000000000002</v>
      </c>
      <c r="BC241" s="195"/>
      <c r="BD241" s="193"/>
    </row>
    <row r="242" spans="1:89" s="196" customFormat="1" x14ac:dyDescent="0.2">
      <c r="A242" s="294"/>
      <c r="B242" s="193" t="s">
        <v>109</v>
      </c>
      <c r="C242" s="292"/>
      <c r="D242" s="194">
        <v>0</v>
      </c>
      <c r="E242" s="194">
        <v>0</v>
      </c>
      <c r="F242" s="194">
        <v>0</v>
      </c>
      <c r="G242" s="194">
        <v>0</v>
      </c>
      <c r="H242" s="194">
        <v>0</v>
      </c>
      <c r="I242" s="194">
        <v>0</v>
      </c>
      <c r="J242" s="194">
        <v>0</v>
      </c>
      <c r="K242" s="194">
        <v>0</v>
      </c>
      <c r="L242" s="194">
        <v>0</v>
      </c>
      <c r="M242" s="194">
        <v>0</v>
      </c>
      <c r="N242" s="194">
        <v>0</v>
      </c>
      <c r="O242" s="194">
        <v>0</v>
      </c>
      <c r="P242" s="194">
        <v>0</v>
      </c>
      <c r="Q242" s="194">
        <v>0</v>
      </c>
      <c r="R242" s="194">
        <f t="shared" ref="R242:BB242" si="188">R243-Q243</f>
        <v>0.05</v>
      </c>
      <c r="S242" s="194">
        <f t="shared" si="188"/>
        <v>0</v>
      </c>
      <c r="T242" s="194">
        <f t="shared" si="188"/>
        <v>0</v>
      </c>
      <c r="U242" s="194">
        <f t="shared" si="188"/>
        <v>0</v>
      </c>
      <c r="V242" s="194">
        <f t="shared" si="188"/>
        <v>0</v>
      </c>
      <c r="W242" s="194">
        <f t="shared" si="188"/>
        <v>0</v>
      </c>
      <c r="X242" s="194">
        <f t="shared" si="188"/>
        <v>0</v>
      </c>
      <c r="Y242" s="194">
        <f t="shared" si="188"/>
        <v>0</v>
      </c>
      <c r="Z242" s="194">
        <f t="shared" si="188"/>
        <v>0</v>
      </c>
      <c r="AA242" s="194">
        <f t="shared" si="188"/>
        <v>0</v>
      </c>
      <c r="AB242" s="194">
        <f t="shared" si="188"/>
        <v>0</v>
      </c>
      <c r="AC242" s="194">
        <f t="shared" si="188"/>
        <v>0</v>
      </c>
      <c r="AD242" s="194">
        <f t="shared" si="188"/>
        <v>0.05</v>
      </c>
      <c r="AE242" s="194">
        <f t="shared" si="188"/>
        <v>9.999999999999995E-3</v>
      </c>
      <c r="AF242" s="194">
        <f t="shared" si="188"/>
        <v>9.999999999999995E-3</v>
      </c>
      <c r="AG242" s="82">
        <f t="shared" si="188"/>
        <v>1.0000000000000009E-2</v>
      </c>
      <c r="AH242" s="194">
        <f t="shared" si="188"/>
        <v>1.0000000000000009E-2</v>
      </c>
      <c r="AI242" s="194">
        <f t="shared" si="188"/>
        <v>9.9999999999999811E-3</v>
      </c>
      <c r="AJ242" s="194">
        <f t="shared" si="188"/>
        <v>1.0000000000000009E-2</v>
      </c>
      <c r="AK242" s="194">
        <f t="shared" si="188"/>
        <v>1.8999999999999989E-2</v>
      </c>
      <c r="AL242" s="194">
        <f t="shared" si="188"/>
        <v>2.8999999999999998E-2</v>
      </c>
      <c r="AM242" s="194">
        <f t="shared" si="188"/>
        <v>3.4000000000000002E-2</v>
      </c>
      <c r="AN242" s="194">
        <f t="shared" si="188"/>
        <v>6.0999999999999999E-2</v>
      </c>
      <c r="AO242" s="194">
        <f t="shared" si="188"/>
        <v>6.2E-2</v>
      </c>
      <c r="AP242" s="194">
        <f t="shared" si="188"/>
        <v>4.7999999999999987E-2</v>
      </c>
      <c r="AQ242" s="194">
        <f t="shared" si="188"/>
        <v>6.0999999999999999E-2</v>
      </c>
      <c r="AR242" s="194">
        <f t="shared" si="188"/>
        <v>5.7000000000000051E-2</v>
      </c>
      <c r="AS242" s="194">
        <f t="shared" si="188"/>
        <v>2.5000000000000022E-2</v>
      </c>
      <c r="AT242" s="194">
        <f t="shared" si="188"/>
        <v>2.8999999999999915E-2</v>
      </c>
      <c r="AU242" s="194">
        <f t="shared" si="188"/>
        <v>3.9000000000000035E-2</v>
      </c>
      <c r="AV242" s="194">
        <f t="shared" si="188"/>
        <v>2.0000000000000018E-2</v>
      </c>
      <c r="AW242" s="194">
        <f t="shared" si="188"/>
        <v>2.4000000000000021E-2</v>
      </c>
      <c r="AX242" s="194">
        <f t="shared" si="188"/>
        <v>0.33199999999999996</v>
      </c>
      <c r="AY242" s="194">
        <f t="shared" si="188"/>
        <v>0</v>
      </c>
      <c r="AZ242" s="194">
        <f t="shared" si="188"/>
        <v>0</v>
      </c>
      <c r="BA242" s="194">
        <f t="shared" si="188"/>
        <v>0</v>
      </c>
      <c r="BB242" s="194">
        <f t="shared" si="188"/>
        <v>0</v>
      </c>
      <c r="BC242" s="195">
        <f>SUM(D242:BB242)</f>
        <v>1</v>
      </c>
      <c r="BD242" s="193"/>
    </row>
    <row r="243" spans="1:89" s="196" customFormat="1" x14ac:dyDescent="0.2">
      <c r="A243" s="294"/>
      <c r="B243" s="193" t="s">
        <v>110</v>
      </c>
      <c r="C243" s="292"/>
      <c r="D243" s="194">
        <f>D242</f>
        <v>0</v>
      </c>
      <c r="E243" s="194">
        <f t="shared" ref="E243:Q243" si="189">+D243+E242</f>
        <v>0</v>
      </c>
      <c r="F243" s="194">
        <f t="shared" si="189"/>
        <v>0</v>
      </c>
      <c r="G243" s="194">
        <f t="shared" si="189"/>
        <v>0</v>
      </c>
      <c r="H243" s="194">
        <f t="shared" si="189"/>
        <v>0</v>
      </c>
      <c r="I243" s="194">
        <f t="shared" si="189"/>
        <v>0</v>
      </c>
      <c r="J243" s="194">
        <f t="shared" si="189"/>
        <v>0</v>
      </c>
      <c r="K243" s="194">
        <f t="shared" si="189"/>
        <v>0</v>
      </c>
      <c r="L243" s="194">
        <f t="shared" si="189"/>
        <v>0</v>
      </c>
      <c r="M243" s="194">
        <f t="shared" si="189"/>
        <v>0</v>
      </c>
      <c r="N243" s="194">
        <f t="shared" si="189"/>
        <v>0</v>
      </c>
      <c r="O243" s="194">
        <f t="shared" si="189"/>
        <v>0</v>
      </c>
      <c r="P243" s="194">
        <f t="shared" si="189"/>
        <v>0</v>
      </c>
      <c r="Q243" s="194">
        <f t="shared" si="189"/>
        <v>0</v>
      </c>
      <c r="R243" s="194">
        <v>0.05</v>
      </c>
      <c r="S243" s="194">
        <v>0.05</v>
      </c>
      <c r="T243" s="194">
        <v>0.05</v>
      </c>
      <c r="U243" s="194">
        <v>0.05</v>
      </c>
      <c r="V243" s="194">
        <v>0.05</v>
      </c>
      <c r="W243" s="194">
        <v>0.05</v>
      </c>
      <c r="X243" s="194">
        <v>0.05</v>
      </c>
      <c r="Y243" s="194">
        <v>0.05</v>
      </c>
      <c r="Z243" s="194">
        <v>0.05</v>
      </c>
      <c r="AA243" s="194">
        <v>0.05</v>
      </c>
      <c r="AB243" s="194">
        <v>0.05</v>
      </c>
      <c r="AC243" s="194">
        <v>0.05</v>
      </c>
      <c r="AD243" s="194">
        <v>0.1</v>
      </c>
      <c r="AE243" s="194">
        <v>0.11</v>
      </c>
      <c r="AF243" s="194">
        <v>0.12</v>
      </c>
      <c r="AG243" s="82">
        <v>0.13</v>
      </c>
      <c r="AH243" s="194">
        <v>0.14000000000000001</v>
      </c>
      <c r="AI243" s="194">
        <v>0.15</v>
      </c>
      <c r="AJ243" s="194">
        <v>0.16</v>
      </c>
      <c r="AK243" s="194">
        <v>0.17899999999999999</v>
      </c>
      <c r="AL243" s="194">
        <v>0.20799999999999999</v>
      </c>
      <c r="AM243" s="194">
        <v>0.24199999999999999</v>
      </c>
      <c r="AN243" s="194">
        <v>0.30299999999999999</v>
      </c>
      <c r="AO243" s="194">
        <v>0.36499999999999999</v>
      </c>
      <c r="AP243" s="194">
        <v>0.41299999999999998</v>
      </c>
      <c r="AQ243" s="194">
        <v>0.47399999999999998</v>
      </c>
      <c r="AR243" s="194">
        <v>0.53100000000000003</v>
      </c>
      <c r="AS243" s="194">
        <v>0.55600000000000005</v>
      </c>
      <c r="AT243" s="194">
        <v>0.58499999999999996</v>
      </c>
      <c r="AU243" s="194">
        <v>0.624</v>
      </c>
      <c r="AV243" s="194">
        <v>0.64400000000000002</v>
      </c>
      <c r="AW243" s="194">
        <v>0.66800000000000004</v>
      </c>
      <c r="AX243" s="194">
        <v>1</v>
      </c>
      <c r="AY243" s="194">
        <v>1</v>
      </c>
      <c r="AZ243" s="194">
        <v>1</v>
      </c>
      <c r="BA243" s="194">
        <v>1</v>
      </c>
      <c r="BB243" s="194">
        <v>1</v>
      </c>
      <c r="BC243" s="195"/>
      <c r="BD243" s="193"/>
    </row>
    <row r="244" spans="1:89" s="211" customFormat="1" x14ac:dyDescent="0.2">
      <c r="A244" s="294"/>
      <c r="B244" s="208"/>
      <c r="C244" s="292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83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09"/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10"/>
      <c r="BD244" s="208"/>
    </row>
    <row r="245" spans="1:89" s="197" customFormat="1" x14ac:dyDescent="0.2">
      <c r="A245" s="294"/>
      <c r="B245" s="197" t="s">
        <v>111</v>
      </c>
      <c r="C245" s="198">
        <v>68.587000000000003</v>
      </c>
      <c r="D245" s="199">
        <f t="shared" ref="D245:AI245" si="190">+D241*$C245</f>
        <v>0</v>
      </c>
      <c r="E245" s="199">
        <f t="shared" si="190"/>
        <v>0</v>
      </c>
      <c r="F245" s="199">
        <f t="shared" si="190"/>
        <v>0</v>
      </c>
      <c r="G245" s="199">
        <f t="shared" si="190"/>
        <v>0</v>
      </c>
      <c r="H245" s="199">
        <f t="shared" si="190"/>
        <v>0</v>
      </c>
      <c r="I245" s="199">
        <f t="shared" si="190"/>
        <v>0</v>
      </c>
      <c r="J245" s="199">
        <f t="shared" si="190"/>
        <v>0</v>
      </c>
      <c r="K245" s="199">
        <f t="shared" si="190"/>
        <v>0</v>
      </c>
      <c r="L245" s="199">
        <f t="shared" si="190"/>
        <v>0</v>
      </c>
      <c r="M245" s="199">
        <f t="shared" si="190"/>
        <v>0</v>
      </c>
      <c r="N245" s="199">
        <f t="shared" si="190"/>
        <v>0</v>
      </c>
      <c r="O245" s="199">
        <f t="shared" si="190"/>
        <v>0</v>
      </c>
      <c r="P245" s="199">
        <f t="shared" si="190"/>
        <v>0</v>
      </c>
      <c r="Q245" s="199">
        <f t="shared" si="190"/>
        <v>0</v>
      </c>
      <c r="R245" s="199">
        <f t="shared" si="190"/>
        <v>0</v>
      </c>
      <c r="S245" s="199">
        <f t="shared" si="190"/>
        <v>0</v>
      </c>
      <c r="T245" s="199">
        <f t="shared" si="190"/>
        <v>0</v>
      </c>
      <c r="U245" s="199">
        <f t="shared" si="190"/>
        <v>0</v>
      </c>
      <c r="V245" s="199">
        <f t="shared" si="190"/>
        <v>0</v>
      </c>
      <c r="W245" s="199">
        <f t="shared" si="190"/>
        <v>0</v>
      </c>
      <c r="X245" s="199">
        <f t="shared" si="190"/>
        <v>0</v>
      </c>
      <c r="Y245" s="199">
        <f t="shared" si="190"/>
        <v>0</v>
      </c>
      <c r="Z245" s="199">
        <f t="shared" si="190"/>
        <v>0</v>
      </c>
      <c r="AA245" s="199">
        <f t="shared" si="190"/>
        <v>0</v>
      </c>
      <c r="AB245" s="199">
        <f t="shared" si="190"/>
        <v>0</v>
      </c>
      <c r="AC245" s="199">
        <f t="shared" si="190"/>
        <v>3.4293500000000003</v>
      </c>
      <c r="AD245" s="199">
        <f t="shared" si="190"/>
        <v>6.8587000000000007</v>
      </c>
      <c r="AE245" s="199">
        <f t="shared" si="190"/>
        <v>7.5445700000000002</v>
      </c>
      <c r="AF245" s="199">
        <f t="shared" si="190"/>
        <v>8.2304399999999998</v>
      </c>
      <c r="AG245" s="90">
        <f t="shared" si="190"/>
        <v>8.9163100000000011</v>
      </c>
      <c r="AH245" s="199">
        <f t="shared" si="190"/>
        <v>9.6021800000000006</v>
      </c>
      <c r="AI245" s="199">
        <f t="shared" si="190"/>
        <v>10.288050000000002</v>
      </c>
      <c r="AJ245" s="199">
        <f t="shared" ref="AJ245:BB245" si="191">+AJ241*$C245</f>
        <v>10.973920000000003</v>
      </c>
      <c r="AK245" s="199">
        <f t="shared" si="191"/>
        <v>13.717400000000003</v>
      </c>
      <c r="AL245" s="199">
        <f t="shared" si="191"/>
        <v>17.146750000000004</v>
      </c>
      <c r="AM245" s="199">
        <f t="shared" si="191"/>
        <v>20.576100000000004</v>
      </c>
      <c r="AN245" s="199">
        <f t="shared" si="191"/>
        <v>24.005450000000003</v>
      </c>
      <c r="AO245" s="199">
        <f t="shared" si="191"/>
        <v>27.434800000000003</v>
      </c>
      <c r="AP245" s="199">
        <f t="shared" si="191"/>
        <v>30.864150000000002</v>
      </c>
      <c r="AQ245" s="199">
        <f t="shared" si="191"/>
        <v>34.293500000000002</v>
      </c>
      <c r="AR245" s="199">
        <f t="shared" si="191"/>
        <v>37.722850000000008</v>
      </c>
      <c r="AS245" s="199">
        <f t="shared" si="191"/>
        <v>41.152200000000008</v>
      </c>
      <c r="AT245" s="199">
        <f t="shared" si="191"/>
        <v>44.581550000000014</v>
      </c>
      <c r="AU245" s="199">
        <f t="shared" si="191"/>
        <v>48.010900000000014</v>
      </c>
      <c r="AV245" s="199">
        <f t="shared" si="191"/>
        <v>54.869600000000013</v>
      </c>
      <c r="AW245" s="199">
        <f t="shared" si="191"/>
        <v>65.157650000000018</v>
      </c>
      <c r="AX245" s="199">
        <f t="shared" si="191"/>
        <v>68.587000000000018</v>
      </c>
      <c r="AY245" s="199">
        <f t="shared" si="191"/>
        <v>68.587000000000018</v>
      </c>
      <c r="AZ245" s="199">
        <f t="shared" si="191"/>
        <v>68.587000000000018</v>
      </c>
      <c r="BA245" s="199">
        <f t="shared" si="191"/>
        <v>68.587000000000018</v>
      </c>
      <c r="BB245" s="199">
        <f t="shared" si="191"/>
        <v>68.587000000000018</v>
      </c>
      <c r="BC245" s="200"/>
      <c r="BD245" s="201"/>
      <c r="BE245" s="201"/>
      <c r="BF245" s="201"/>
      <c r="BG245" s="201"/>
      <c r="BH245" s="201"/>
      <c r="BI245" s="201"/>
      <c r="BJ245" s="201"/>
      <c r="BK245" s="201"/>
      <c r="BL245" s="201"/>
      <c r="BM245" s="201"/>
      <c r="BN245" s="201"/>
      <c r="BO245" s="201"/>
      <c r="BP245" s="201"/>
      <c r="BQ245" s="201"/>
      <c r="BR245" s="201"/>
      <c r="BS245" s="201"/>
      <c r="BT245" s="201"/>
      <c r="BU245" s="201"/>
      <c r="BV245" s="201"/>
      <c r="BW245" s="201"/>
      <c r="BX245" s="201"/>
      <c r="BY245" s="201"/>
      <c r="BZ245" s="201"/>
      <c r="CA245" s="201"/>
      <c r="CB245" s="201"/>
      <c r="CC245" s="201"/>
      <c r="CD245" s="201"/>
      <c r="CE245" s="201"/>
      <c r="CF245" s="201"/>
      <c r="CG245" s="201"/>
      <c r="CH245" s="201"/>
      <c r="CI245" s="201"/>
      <c r="CJ245" s="201"/>
      <c r="CK245" s="201"/>
    </row>
    <row r="246" spans="1:89" s="202" customFormat="1" ht="13.5" thickBot="1" x14ac:dyDescent="0.25">
      <c r="A246" s="295"/>
      <c r="B246" s="202" t="s">
        <v>112</v>
      </c>
      <c r="C246" s="203" t="str">
        <f>+'NTP or Sold'!B42</f>
        <v>Committed</v>
      </c>
      <c r="D246" s="204">
        <f t="shared" ref="D246:AI246" si="192">+D243*$C245</f>
        <v>0</v>
      </c>
      <c r="E246" s="204">
        <f t="shared" si="192"/>
        <v>0</v>
      </c>
      <c r="F246" s="204">
        <f t="shared" si="192"/>
        <v>0</v>
      </c>
      <c r="G246" s="204">
        <f t="shared" si="192"/>
        <v>0</v>
      </c>
      <c r="H246" s="204">
        <f t="shared" si="192"/>
        <v>0</v>
      </c>
      <c r="I246" s="204">
        <f t="shared" si="192"/>
        <v>0</v>
      </c>
      <c r="J246" s="204">
        <f t="shared" si="192"/>
        <v>0</v>
      </c>
      <c r="K246" s="204">
        <f t="shared" si="192"/>
        <v>0</v>
      </c>
      <c r="L246" s="204">
        <f t="shared" si="192"/>
        <v>0</v>
      </c>
      <c r="M246" s="204">
        <f t="shared" si="192"/>
        <v>0</v>
      </c>
      <c r="N246" s="204">
        <f t="shared" si="192"/>
        <v>0</v>
      </c>
      <c r="O246" s="204">
        <f t="shared" si="192"/>
        <v>0</v>
      </c>
      <c r="P246" s="204">
        <f t="shared" si="192"/>
        <v>0</v>
      </c>
      <c r="Q246" s="204">
        <f t="shared" si="192"/>
        <v>0</v>
      </c>
      <c r="R246" s="204">
        <f t="shared" si="192"/>
        <v>3.4293500000000003</v>
      </c>
      <c r="S246" s="204">
        <f t="shared" si="192"/>
        <v>3.4293500000000003</v>
      </c>
      <c r="T246" s="204">
        <f t="shared" si="192"/>
        <v>3.4293500000000003</v>
      </c>
      <c r="U246" s="204">
        <f t="shared" si="192"/>
        <v>3.4293500000000003</v>
      </c>
      <c r="V246" s="204">
        <f t="shared" si="192"/>
        <v>3.4293500000000003</v>
      </c>
      <c r="W246" s="204">
        <f t="shared" si="192"/>
        <v>3.4293500000000003</v>
      </c>
      <c r="X246" s="204">
        <f t="shared" si="192"/>
        <v>3.4293500000000003</v>
      </c>
      <c r="Y246" s="204">
        <f t="shared" si="192"/>
        <v>3.4293500000000003</v>
      </c>
      <c r="Z246" s="204">
        <f t="shared" si="192"/>
        <v>3.4293500000000003</v>
      </c>
      <c r="AA246" s="204">
        <f t="shared" si="192"/>
        <v>3.4293500000000003</v>
      </c>
      <c r="AB246" s="204">
        <f t="shared" si="192"/>
        <v>3.4293500000000003</v>
      </c>
      <c r="AC246" s="204">
        <f t="shared" si="192"/>
        <v>3.4293500000000003</v>
      </c>
      <c r="AD246" s="204">
        <f t="shared" si="192"/>
        <v>6.8587000000000007</v>
      </c>
      <c r="AE246" s="204">
        <f t="shared" si="192"/>
        <v>7.5445700000000002</v>
      </c>
      <c r="AF246" s="204">
        <f t="shared" si="192"/>
        <v>8.2304399999999998</v>
      </c>
      <c r="AG246" s="136">
        <f t="shared" si="192"/>
        <v>8.9163100000000011</v>
      </c>
      <c r="AH246" s="204">
        <f t="shared" si="192"/>
        <v>9.6021800000000006</v>
      </c>
      <c r="AI246" s="204">
        <f t="shared" si="192"/>
        <v>10.28805</v>
      </c>
      <c r="AJ246" s="204">
        <f t="shared" ref="AJ246:BB246" si="193">+AJ243*$C245</f>
        <v>10.973920000000001</v>
      </c>
      <c r="AK246" s="204">
        <f t="shared" si="193"/>
        <v>12.277073</v>
      </c>
      <c r="AL246" s="204">
        <f t="shared" si="193"/>
        <v>14.266095999999999</v>
      </c>
      <c r="AM246" s="204">
        <f t="shared" si="193"/>
        <v>16.598054000000001</v>
      </c>
      <c r="AN246" s="204">
        <f t="shared" si="193"/>
        <v>20.781860999999999</v>
      </c>
      <c r="AO246" s="204">
        <f t="shared" si="193"/>
        <v>25.034255000000002</v>
      </c>
      <c r="AP246" s="204">
        <f t="shared" si="193"/>
        <v>28.326430999999999</v>
      </c>
      <c r="AQ246" s="204">
        <f t="shared" si="193"/>
        <v>32.510238000000001</v>
      </c>
      <c r="AR246" s="204">
        <f t="shared" si="193"/>
        <v>36.419697000000006</v>
      </c>
      <c r="AS246" s="204">
        <f t="shared" si="193"/>
        <v>38.134372000000006</v>
      </c>
      <c r="AT246" s="204">
        <f t="shared" si="193"/>
        <v>40.123395000000002</v>
      </c>
      <c r="AU246" s="204">
        <f t="shared" si="193"/>
        <v>42.798287999999999</v>
      </c>
      <c r="AV246" s="204">
        <f t="shared" si="193"/>
        <v>44.170028000000002</v>
      </c>
      <c r="AW246" s="204">
        <f t="shared" si="193"/>
        <v>45.816116000000008</v>
      </c>
      <c r="AX246" s="204">
        <f t="shared" si="193"/>
        <v>68.587000000000003</v>
      </c>
      <c r="AY246" s="204">
        <f t="shared" si="193"/>
        <v>68.587000000000003</v>
      </c>
      <c r="AZ246" s="204">
        <f t="shared" si="193"/>
        <v>68.587000000000003</v>
      </c>
      <c r="BA246" s="204">
        <f t="shared" si="193"/>
        <v>68.587000000000003</v>
      </c>
      <c r="BB246" s="204">
        <f t="shared" si="193"/>
        <v>68.587000000000003</v>
      </c>
      <c r="BC246" s="205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6"/>
      <c r="BN246" s="206"/>
      <c r="BO246" s="206"/>
      <c r="BP246" s="206"/>
      <c r="BQ246" s="206"/>
      <c r="BR246" s="206"/>
      <c r="BS246" s="206"/>
      <c r="BT246" s="206"/>
      <c r="BU246" s="206"/>
      <c r="BV246" s="206"/>
      <c r="BW246" s="206"/>
      <c r="BX246" s="206"/>
      <c r="BY246" s="206"/>
      <c r="BZ246" s="206"/>
      <c r="CA246" s="206"/>
      <c r="CB246" s="206"/>
      <c r="CC246" s="206"/>
      <c r="CD246" s="206"/>
      <c r="CE246" s="206"/>
      <c r="CF246" s="206"/>
      <c r="CG246" s="206"/>
      <c r="CH246" s="206"/>
      <c r="CI246" s="206"/>
      <c r="CJ246" s="206"/>
      <c r="CK246" s="206"/>
    </row>
    <row r="247" spans="1:89" s="247" customFormat="1" ht="13.5" thickTop="1" x14ac:dyDescent="0.2">
      <c r="A247" s="293">
        <f>+A239+1</f>
        <v>4</v>
      </c>
      <c r="B247" s="189" t="str">
        <f>+'NTP or Sold'!G43</f>
        <v>7FA</v>
      </c>
      <c r="C247" s="291" t="str">
        <f>+'NTP or Sold'!S43</f>
        <v>Pastoria Expansion</v>
      </c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84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1"/>
      <c r="BD247" s="248"/>
      <c r="BE247" s="248"/>
      <c r="BF247" s="248"/>
      <c r="BG247" s="248"/>
      <c r="BH247" s="248"/>
      <c r="BI247" s="248"/>
      <c r="BJ247" s="248"/>
      <c r="BK247" s="248"/>
      <c r="BL247" s="248"/>
      <c r="BM247" s="248"/>
      <c r="BN247" s="248"/>
      <c r="BO247" s="248"/>
      <c r="BP247" s="248"/>
      <c r="BQ247" s="248"/>
      <c r="BR247" s="248"/>
      <c r="BS247" s="248"/>
      <c r="BT247" s="248"/>
      <c r="BU247" s="248"/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</row>
    <row r="248" spans="1:89" s="247" customFormat="1" x14ac:dyDescent="0.2">
      <c r="A248" s="294"/>
      <c r="B248" s="193" t="s">
        <v>107</v>
      </c>
      <c r="C248" s="292"/>
      <c r="D248" s="194">
        <v>0</v>
      </c>
      <c r="E248" s="194">
        <v>0</v>
      </c>
      <c r="F248" s="194">
        <v>0</v>
      </c>
      <c r="G248" s="194">
        <v>0</v>
      </c>
      <c r="H248" s="194">
        <v>0</v>
      </c>
      <c r="I248" s="194">
        <v>0</v>
      </c>
      <c r="J248" s="194">
        <v>0</v>
      </c>
      <c r="K248" s="194">
        <v>0</v>
      </c>
      <c r="L248" s="194">
        <v>0</v>
      </c>
      <c r="M248" s="194">
        <v>0</v>
      </c>
      <c r="N248" s="194">
        <v>0</v>
      </c>
      <c r="O248" s="194">
        <v>0</v>
      </c>
      <c r="P248" s="194">
        <v>0</v>
      </c>
      <c r="Q248" s="194">
        <v>0</v>
      </c>
      <c r="R248" s="194">
        <v>0</v>
      </c>
      <c r="S248" s="194">
        <v>0</v>
      </c>
      <c r="T248" s="194">
        <v>0</v>
      </c>
      <c r="U248" s="194">
        <v>0</v>
      </c>
      <c r="V248" s="194">
        <v>0</v>
      </c>
      <c r="W248" s="194">
        <v>0</v>
      </c>
      <c r="X248" s="194">
        <v>0</v>
      </c>
      <c r="Y248" s="194">
        <v>0</v>
      </c>
      <c r="Z248" s="194">
        <v>0</v>
      </c>
      <c r="AA248" s="194">
        <v>0</v>
      </c>
      <c r="AB248" s="194">
        <v>0</v>
      </c>
      <c r="AC248" s="194">
        <v>0.05</v>
      </c>
      <c r="AD248" s="194">
        <v>0.05</v>
      </c>
      <c r="AE248" s="194">
        <v>0.01</v>
      </c>
      <c r="AF248" s="194">
        <v>0.01</v>
      </c>
      <c r="AG248" s="82">
        <v>0.01</v>
      </c>
      <c r="AH248" s="194">
        <v>0.01</v>
      </c>
      <c r="AI248" s="194">
        <v>0.01</v>
      </c>
      <c r="AJ248" s="194">
        <v>0.01</v>
      </c>
      <c r="AK248" s="194">
        <v>0.04</v>
      </c>
      <c r="AL248" s="194">
        <v>0.05</v>
      </c>
      <c r="AM248" s="194">
        <v>0.05</v>
      </c>
      <c r="AN248" s="194">
        <v>0.05</v>
      </c>
      <c r="AO248" s="194">
        <v>0.05</v>
      </c>
      <c r="AP248" s="194">
        <v>0.05</v>
      </c>
      <c r="AQ248" s="194">
        <v>0.05</v>
      </c>
      <c r="AR248" s="194">
        <v>0.05</v>
      </c>
      <c r="AS248" s="194">
        <v>0.05</v>
      </c>
      <c r="AT248" s="194">
        <v>0.05</v>
      </c>
      <c r="AU248" s="194">
        <v>0.05</v>
      </c>
      <c r="AV248" s="194">
        <v>0.1</v>
      </c>
      <c r="AW248" s="194">
        <v>0.15</v>
      </c>
      <c r="AX248" s="194">
        <v>0.05</v>
      </c>
      <c r="AY248" s="194">
        <v>0</v>
      </c>
      <c r="AZ248" s="194">
        <v>0</v>
      </c>
      <c r="BA248" s="194">
        <v>0</v>
      </c>
      <c r="BB248" s="194">
        <v>0</v>
      </c>
      <c r="BC248" s="195">
        <f>SUM(D248:BB248)</f>
        <v>1.0000000000000002</v>
      </c>
      <c r="BD248" s="248"/>
      <c r="BE248" s="248"/>
      <c r="BF248" s="248"/>
      <c r="BG248" s="248"/>
      <c r="BH248" s="248"/>
      <c r="BI248" s="248"/>
      <c r="BJ248" s="248"/>
      <c r="BK248" s="248"/>
      <c r="BL248" s="248"/>
      <c r="BM248" s="248"/>
      <c r="BN248" s="248"/>
      <c r="BO248" s="248"/>
      <c r="BP248" s="248"/>
      <c r="BQ248" s="248"/>
      <c r="BR248" s="248"/>
      <c r="BS248" s="248"/>
      <c r="BT248" s="248"/>
      <c r="BU248" s="248"/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</row>
    <row r="249" spans="1:89" s="247" customFormat="1" x14ac:dyDescent="0.2">
      <c r="A249" s="294"/>
      <c r="B249" s="193" t="s">
        <v>108</v>
      </c>
      <c r="C249" s="292"/>
      <c r="D249" s="194">
        <f>D248</f>
        <v>0</v>
      </c>
      <c r="E249" s="194">
        <f t="shared" ref="E249:AJ249" si="194">+D249+E248</f>
        <v>0</v>
      </c>
      <c r="F249" s="194">
        <f t="shared" si="194"/>
        <v>0</v>
      </c>
      <c r="G249" s="194">
        <f t="shared" si="194"/>
        <v>0</v>
      </c>
      <c r="H249" s="194">
        <f t="shared" si="194"/>
        <v>0</v>
      </c>
      <c r="I249" s="194">
        <f t="shared" si="194"/>
        <v>0</v>
      </c>
      <c r="J249" s="194">
        <f t="shared" si="194"/>
        <v>0</v>
      </c>
      <c r="K249" s="194">
        <f t="shared" si="194"/>
        <v>0</v>
      </c>
      <c r="L249" s="194">
        <f t="shared" si="194"/>
        <v>0</v>
      </c>
      <c r="M249" s="194">
        <f t="shared" si="194"/>
        <v>0</v>
      </c>
      <c r="N249" s="194">
        <f t="shared" si="194"/>
        <v>0</v>
      </c>
      <c r="O249" s="194">
        <f t="shared" si="194"/>
        <v>0</v>
      </c>
      <c r="P249" s="194">
        <f t="shared" si="194"/>
        <v>0</v>
      </c>
      <c r="Q249" s="194">
        <f t="shared" si="194"/>
        <v>0</v>
      </c>
      <c r="R249" s="194">
        <f t="shared" si="194"/>
        <v>0</v>
      </c>
      <c r="S249" s="194">
        <f t="shared" si="194"/>
        <v>0</v>
      </c>
      <c r="T249" s="194">
        <f t="shared" si="194"/>
        <v>0</v>
      </c>
      <c r="U249" s="194">
        <f t="shared" si="194"/>
        <v>0</v>
      </c>
      <c r="V249" s="194">
        <f t="shared" si="194"/>
        <v>0</v>
      </c>
      <c r="W249" s="194">
        <f t="shared" si="194"/>
        <v>0</v>
      </c>
      <c r="X249" s="194">
        <f t="shared" si="194"/>
        <v>0</v>
      </c>
      <c r="Y249" s="194">
        <f t="shared" si="194"/>
        <v>0</v>
      </c>
      <c r="Z249" s="194">
        <f t="shared" si="194"/>
        <v>0</v>
      </c>
      <c r="AA249" s="194">
        <f t="shared" si="194"/>
        <v>0</v>
      </c>
      <c r="AB249" s="194">
        <f t="shared" si="194"/>
        <v>0</v>
      </c>
      <c r="AC249" s="194">
        <f t="shared" si="194"/>
        <v>0.05</v>
      </c>
      <c r="AD249" s="194">
        <f t="shared" si="194"/>
        <v>0.1</v>
      </c>
      <c r="AE249" s="194">
        <f t="shared" si="194"/>
        <v>0.11</v>
      </c>
      <c r="AF249" s="194">
        <f t="shared" si="194"/>
        <v>0.12</v>
      </c>
      <c r="AG249" s="82">
        <f t="shared" si="194"/>
        <v>0.13</v>
      </c>
      <c r="AH249" s="194">
        <f t="shared" si="194"/>
        <v>0.14000000000000001</v>
      </c>
      <c r="AI249" s="194">
        <f t="shared" si="194"/>
        <v>0.15000000000000002</v>
      </c>
      <c r="AJ249" s="194">
        <f t="shared" si="194"/>
        <v>0.16000000000000003</v>
      </c>
      <c r="AK249" s="194">
        <f t="shared" ref="AK249:BB249" si="195">+AJ249+AK248</f>
        <v>0.20000000000000004</v>
      </c>
      <c r="AL249" s="194">
        <f t="shared" si="195"/>
        <v>0.25000000000000006</v>
      </c>
      <c r="AM249" s="194">
        <f t="shared" si="195"/>
        <v>0.30000000000000004</v>
      </c>
      <c r="AN249" s="194">
        <f t="shared" si="195"/>
        <v>0.35000000000000003</v>
      </c>
      <c r="AO249" s="194">
        <f t="shared" si="195"/>
        <v>0.4</v>
      </c>
      <c r="AP249" s="194">
        <f t="shared" si="195"/>
        <v>0.45</v>
      </c>
      <c r="AQ249" s="194">
        <f t="shared" si="195"/>
        <v>0.5</v>
      </c>
      <c r="AR249" s="194">
        <f t="shared" si="195"/>
        <v>0.55000000000000004</v>
      </c>
      <c r="AS249" s="194">
        <f t="shared" si="195"/>
        <v>0.60000000000000009</v>
      </c>
      <c r="AT249" s="194">
        <f t="shared" si="195"/>
        <v>0.65000000000000013</v>
      </c>
      <c r="AU249" s="194">
        <f t="shared" si="195"/>
        <v>0.70000000000000018</v>
      </c>
      <c r="AV249" s="194">
        <f t="shared" si="195"/>
        <v>0.80000000000000016</v>
      </c>
      <c r="AW249" s="194">
        <f t="shared" si="195"/>
        <v>0.95000000000000018</v>
      </c>
      <c r="AX249" s="194">
        <f t="shared" si="195"/>
        <v>1.0000000000000002</v>
      </c>
      <c r="AY249" s="194">
        <f t="shared" si="195"/>
        <v>1.0000000000000002</v>
      </c>
      <c r="AZ249" s="194">
        <f t="shared" si="195"/>
        <v>1.0000000000000002</v>
      </c>
      <c r="BA249" s="194">
        <f t="shared" si="195"/>
        <v>1.0000000000000002</v>
      </c>
      <c r="BB249" s="194">
        <f t="shared" si="195"/>
        <v>1.0000000000000002</v>
      </c>
      <c r="BC249" s="195"/>
      <c r="BD249" s="248"/>
      <c r="BE249" s="248"/>
      <c r="BF249" s="248"/>
      <c r="BG249" s="248"/>
      <c r="BH249" s="248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248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</row>
    <row r="250" spans="1:89" s="247" customFormat="1" x14ac:dyDescent="0.2">
      <c r="A250" s="294"/>
      <c r="B250" s="193" t="s">
        <v>109</v>
      </c>
      <c r="C250" s="292"/>
      <c r="D250" s="194">
        <v>0</v>
      </c>
      <c r="E250" s="194">
        <v>0</v>
      </c>
      <c r="F250" s="194">
        <v>0</v>
      </c>
      <c r="G250" s="194">
        <v>0</v>
      </c>
      <c r="H250" s="194">
        <v>0</v>
      </c>
      <c r="I250" s="194">
        <v>0</v>
      </c>
      <c r="J250" s="194">
        <v>0</v>
      </c>
      <c r="K250" s="194">
        <v>0</v>
      </c>
      <c r="L250" s="194">
        <v>0</v>
      </c>
      <c r="M250" s="194">
        <v>0</v>
      </c>
      <c r="N250" s="194">
        <v>0</v>
      </c>
      <c r="O250" s="194">
        <v>0</v>
      </c>
      <c r="P250" s="194">
        <v>0</v>
      </c>
      <c r="Q250" s="194">
        <v>0</v>
      </c>
      <c r="R250" s="194">
        <f t="shared" ref="R250:BB250" si="196">R251-Q251</f>
        <v>0.05</v>
      </c>
      <c r="S250" s="194">
        <f t="shared" si="196"/>
        <v>0</v>
      </c>
      <c r="T250" s="194">
        <f t="shared" si="196"/>
        <v>0</v>
      </c>
      <c r="U250" s="194">
        <f t="shared" si="196"/>
        <v>0</v>
      </c>
      <c r="V250" s="194">
        <f t="shared" si="196"/>
        <v>0</v>
      </c>
      <c r="W250" s="194">
        <f t="shared" si="196"/>
        <v>0</v>
      </c>
      <c r="X250" s="194">
        <f t="shared" si="196"/>
        <v>0</v>
      </c>
      <c r="Y250" s="194">
        <f t="shared" si="196"/>
        <v>0</v>
      </c>
      <c r="Z250" s="194">
        <f t="shared" si="196"/>
        <v>0</v>
      </c>
      <c r="AA250" s="194">
        <f t="shared" si="196"/>
        <v>0</v>
      </c>
      <c r="AB250" s="194">
        <f t="shared" si="196"/>
        <v>0</v>
      </c>
      <c r="AC250" s="194">
        <f t="shared" si="196"/>
        <v>0</v>
      </c>
      <c r="AD250" s="194">
        <f t="shared" si="196"/>
        <v>0.05</v>
      </c>
      <c r="AE250" s="194">
        <f t="shared" si="196"/>
        <v>9.999999999999995E-3</v>
      </c>
      <c r="AF250" s="194">
        <f t="shared" si="196"/>
        <v>9.999999999999995E-3</v>
      </c>
      <c r="AG250" s="82">
        <f t="shared" si="196"/>
        <v>1.0000000000000009E-2</v>
      </c>
      <c r="AH250" s="194">
        <f t="shared" si="196"/>
        <v>1.0000000000000009E-2</v>
      </c>
      <c r="AI250" s="194">
        <f t="shared" si="196"/>
        <v>9.9999999999999811E-3</v>
      </c>
      <c r="AJ250" s="194">
        <f t="shared" si="196"/>
        <v>1.0000000000000009E-2</v>
      </c>
      <c r="AK250" s="194">
        <f t="shared" si="196"/>
        <v>1.8999999999999989E-2</v>
      </c>
      <c r="AL250" s="194">
        <f t="shared" si="196"/>
        <v>2.8999999999999998E-2</v>
      </c>
      <c r="AM250" s="194">
        <f t="shared" si="196"/>
        <v>3.4000000000000002E-2</v>
      </c>
      <c r="AN250" s="194">
        <f t="shared" si="196"/>
        <v>6.0999999999999999E-2</v>
      </c>
      <c r="AO250" s="194">
        <f t="shared" si="196"/>
        <v>6.2E-2</v>
      </c>
      <c r="AP250" s="194">
        <f t="shared" si="196"/>
        <v>4.7999999999999987E-2</v>
      </c>
      <c r="AQ250" s="194">
        <f t="shared" si="196"/>
        <v>6.0999999999999999E-2</v>
      </c>
      <c r="AR250" s="194">
        <f t="shared" si="196"/>
        <v>5.7000000000000051E-2</v>
      </c>
      <c r="AS250" s="194">
        <f t="shared" si="196"/>
        <v>2.5000000000000022E-2</v>
      </c>
      <c r="AT250" s="194">
        <f t="shared" si="196"/>
        <v>2.8999999999999915E-2</v>
      </c>
      <c r="AU250" s="194">
        <f t="shared" si="196"/>
        <v>3.9000000000000035E-2</v>
      </c>
      <c r="AV250" s="194">
        <f t="shared" si="196"/>
        <v>2.0000000000000018E-2</v>
      </c>
      <c r="AW250" s="194">
        <f t="shared" si="196"/>
        <v>2.4000000000000021E-2</v>
      </c>
      <c r="AX250" s="194">
        <f t="shared" si="196"/>
        <v>0.33199999999999996</v>
      </c>
      <c r="AY250" s="194">
        <f t="shared" si="196"/>
        <v>0</v>
      </c>
      <c r="AZ250" s="194">
        <f t="shared" si="196"/>
        <v>0</v>
      </c>
      <c r="BA250" s="194">
        <f t="shared" si="196"/>
        <v>0</v>
      </c>
      <c r="BB250" s="194">
        <f t="shared" si="196"/>
        <v>0</v>
      </c>
      <c r="BC250" s="195">
        <f>SUM(D250:BB250)</f>
        <v>1</v>
      </c>
      <c r="BD250" s="248"/>
      <c r="BE250" s="248"/>
      <c r="BF250" s="248"/>
      <c r="BG250" s="248"/>
      <c r="BH250" s="248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248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</row>
    <row r="251" spans="1:89" s="247" customFormat="1" x14ac:dyDescent="0.2">
      <c r="A251" s="294"/>
      <c r="B251" s="193" t="s">
        <v>110</v>
      </c>
      <c r="C251" s="292"/>
      <c r="D251" s="194">
        <f>D250</f>
        <v>0</v>
      </c>
      <c r="E251" s="194">
        <f t="shared" ref="E251:Q251" si="197">+D251+E250</f>
        <v>0</v>
      </c>
      <c r="F251" s="194">
        <f t="shared" si="197"/>
        <v>0</v>
      </c>
      <c r="G251" s="194">
        <f t="shared" si="197"/>
        <v>0</v>
      </c>
      <c r="H251" s="194">
        <f t="shared" si="197"/>
        <v>0</v>
      </c>
      <c r="I251" s="194">
        <f t="shared" si="197"/>
        <v>0</v>
      </c>
      <c r="J251" s="194">
        <f t="shared" si="197"/>
        <v>0</v>
      </c>
      <c r="K251" s="194">
        <f t="shared" si="197"/>
        <v>0</v>
      </c>
      <c r="L251" s="194">
        <f t="shared" si="197"/>
        <v>0</v>
      </c>
      <c r="M251" s="194">
        <f t="shared" si="197"/>
        <v>0</v>
      </c>
      <c r="N251" s="194">
        <f t="shared" si="197"/>
        <v>0</v>
      </c>
      <c r="O251" s="194">
        <f t="shared" si="197"/>
        <v>0</v>
      </c>
      <c r="P251" s="194">
        <f t="shared" si="197"/>
        <v>0</v>
      </c>
      <c r="Q251" s="194">
        <f t="shared" si="197"/>
        <v>0</v>
      </c>
      <c r="R251" s="194">
        <v>0.05</v>
      </c>
      <c r="S251" s="194">
        <v>0.05</v>
      </c>
      <c r="T251" s="194">
        <v>0.05</v>
      </c>
      <c r="U251" s="194">
        <v>0.05</v>
      </c>
      <c r="V251" s="194">
        <v>0.05</v>
      </c>
      <c r="W251" s="194">
        <v>0.05</v>
      </c>
      <c r="X251" s="194">
        <v>0.05</v>
      </c>
      <c r="Y251" s="194">
        <v>0.05</v>
      </c>
      <c r="Z251" s="194">
        <v>0.05</v>
      </c>
      <c r="AA251" s="194">
        <v>0.05</v>
      </c>
      <c r="AB251" s="194">
        <v>0.05</v>
      </c>
      <c r="AC251" s="194">
        <v>0.05</v>
      </c>
      <c r="AD251" s="194">
        <v>0.1</v>
      </c>
      <c r="AE251" s="194">
        <v>0.11</v>
      </c>
      <c r="AF251" s="194">
        <v>0.12</v>
      </c>
      <c r="AG251" s="82">
        <v>0.13</v>
      </c>
      <c r="AH251" s="194">
        <v>0.14000000000000001</v>
      </c>
      <c r="AI251" s="194">
        <v>0.15</v>
      </c>
      <c r="AJ251" s="194">
        <v>0.16</v>
      </c>
      <c r="AK251" s="194">
        <v>0.17899999999999999</v>
      </c>
      <c r="AL251" s="194">
        <v>0.20799999999999999</v>
      </c>
      <c r="AM251" s="194">
        <v>0.24199999999999999</v>
      </c>
      <c r="AN251" s="194">
        <v>0.30299999999999999</v>
      </c>
      <c r="AO251" s="194">
        <v>0.36499999999999999</v>
      </c>
      <c r="AP251" s="194">
        <v>0.41299999999999998</v>
      </c>
      <c r="AQ251" s="194">
        <v>0.47399999999999998</v>
      </c>
      <c r="AR251" s="194">
        <v>0.53100000000000003</v>
      </c>
      <c r="AS251" s="194">
        <v>0.55600000000000005</v>
      </c>
      <c r="AT251" s="194">
        <v>0.58499999999999996</v>
      </c>
      <c r="AU251" s="194">
        <v>0.624</v>
      </c>
      <c r="AV251" s="194">
        <v>0.64400000000000002</v>
      </c>
      <c r="AW251" s="194">
        <v>0.66800000000000004</v>
      </c>
      <c r="AX251" s="194">
        <v>1</v>
      </c>
      <c r="AY251" s="194">
        <v>1</v>
      </c>
      <c r="AZ251" s="194">
        <v>1</v>
      </c>
      <c r="BA251" s="194">
        <v>1</v>
      </c>
      <c r="BB251" s="194">
        <v>1</v>
      </c>
      <c r="BC251" s="195"/>
      <c r="BD251" s="248"/>
      <c r="BE251" s="248"/>
      <c r="BF251" s="248"/>
      <c r="BG251" s="248"/>
      <c r="BH251" s="248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248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</row>
    <row r="252" spans="1:89" s="247" customFormat="1" x14ac:dyDescent="0.2">
      <c r="A252" s="294"/>
      <c r="B252" s="208"/>
      <c r="C252" s="292"/>
      <c r="D252" s="209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09"/>
      <c r="AA252" s="209"/>
      <c r="AB252" s="209"/>
      <c r="AC252" s="209"/>
      <c r="AD252" s="209"/>
      <c r="AE252" s="209"/>
      <c r="AF252" s="209"/>
      <c r="AG252" s="83"/>
      <c r="AH252" s="209"/>
      <c r="AI252" s="209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09"/>
      <c r="AT252" s="209"/>
      <c r="AU252" s="209"/>
      <c r="AV252" s="209"/>
      <c r="AW252" s="209"/>
      <c r="AX252" s="209"/>
      <c r="AY252" s="209"/>
      <c r="AZ252" s="209"/>
      <c r="BA252" s="209"/>
      <c r="BB252" s="209"/>
      <c r="BC252" s="210"/>
      <c r="BD252" s="248"/>
      <c r="BE252" s="248"/>
      <c r="BF252" s="248"/>
      <c r="BG252" s="248"/>
      <c r="BH252" s="248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248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</row>
    <row r="253" spans="1:89" s="247" customFormat="1" x14ac:dyDescent="0.2">
      <c r="A253" s="294"/>
      <c r="B253" s="197" t="s">
        <v>111</v>
      </c>
      <c r="C253" s="198">
        <v>66</v>
      </c>
      <c r="D253" s="199">
        <f t="shared" ref="D253:AI253" si="198">+D249*$C253</f>
        <v>0</v>
      </c>
      <c r="E253" s="199">
        <f t="shared" si="198"/>
        <v>0</v>
      </c>
      <c r="F253" s="199">
        <f t="shared" si="198"/>
        <v>0</v>
      </c>
      <c r="G253" s="199">
        <f t="shared" si="198"/>
        <v>0</v>
      </c>
      <c r="H253" s="199">
        <f t="shared" si="198"/>
        <v>0</v>
      </c>
      <c r="I253" s="199">
        <f t="shared" si="198"/>
        <v>0</v>
      </c>
      <c r="J253" s="199">
        <f t="shared" si="198"/>
        <v>0</v>
      </c>
      <c r="K253" s="199">
        <f t="shared" si="198"/>
        <v>0</v>
      </c>
      <c r="L253" s="199">
        <f t="shared" si="198"/>
        <v>0</v>
      </c>
      <c r="M253" s="199">
        <f t="shared" si="198"/>
        <v>0</v>
      </c>
      <c r="N253" s="199">
        <f t="shared" si="198"/>
        <v>0</v>
      </c>
      <c r="O253" s="199">
        <f t="shared" si="198"/>
        <v>0</v>
      </c>
      <c r="P253" s="199">
        <f t="shared" si="198"/>
        <v>0</v>
      </c>
      <c r="Q253" s="199">
        <f t="shared" si="198"/>
        <v>0</v>
      </c>
      <c r="R253" s="199">
        <f t="shared" si="198"/>
        <v>0</v>
      </c>
      <c r="S253" s="199">
        <f t="shared" si="198"/>
        <v>0</v>
      </c>
      <c r="T253" s="199">
        <f t="shared" si="198"/>
        <v>0</v>
      </c>
      <c r="U253" s="199">
        <f t="shared" si="198"/>
        <v>0</v>
      </c>
      <c r="V253" s="199">
        <f t="shared" si="198"/>
        <v>0</v>
      </c>
      <c r="W253" s="199">
        <f t="shared" si="198"/>
        <v>0</v>
      </c>
      <c r="X253" s="199">
        <f t="shared" si="198"/>
        <v>0</v>
      </c>
      <c r="Y253" s="199">
        <f t="shared" si="198"/>
        <v>0</v>
      </c>
      <c r="Z253" s="199">
        <f t="shared" si="198"/>
        <v>0</v>
      </c>
      <c r="AA253" s="199">
        <f t="shared" si="198"/>
        <v>0</v>
      </c>
      <c r="AB253" s="199">
        <f t="shared" si="198"/>
        <v>0</v>
      </c>
      <c r="AC253" s="199">
        <f t="shared" si="198"/>
        <v>3.3000000000000003</v>
      </c>
      <c r="AD253" s="199">
        <f t="shared" si="198"/>
        <v>6.6000000000000005</v>
      </c>
      <c r="AE253" s="199">
        <f t="shared" si="198"/>
        <v>7.26</v>
      </c>
      <c r="AF253" s="199">
        <f t="shared" si="198"/>
        <v>7.92</v>
      </c>
      <c r="AG253" s="90">
        <f t="shared" si="198"/>
        <v>8.58</v>
      </c>
      <c r="AH253" s="199">
        <f t="shared" si="198"/>
        <v>9.24</v>
      </c>
      <c r="AI253" s="199">
        <f t="shared" si="198"/>
        <v>9.9000000000000021</v>
      </c>
      <c r="AJ253" s="199">
        <f t="shared" ref="AJ253:BB253" si="199">+AJ249*$C253</f>
        <v>10.560000000000002</v>
      </c>
      <c r="AK253" s="199">
        <f t="shared" si="199"/>
        <v>13.200000000000003</v>
      </c>
      <c r="AL253" s="199">
        <f t="shared" si="199"/>
        <v>16.500000000000004</v>
      </c>
      <c r="AM253" s="199">
        <f t="shared" si="199"/>
        <v>19.800000000000004</v>
      </c>
      <c r="AN253" s="199">
        <f t="shared" si="199"/>
        <v>23.1</v>
      </c>
      <c r="AO253" s="199">
        <f t="shared" si="199"/>
        <v>26.400000000000002</v>
      </c>
      <c r="AP253" s="199">
        <f t="shared" si="199"/>
        <v>29.7</v>
      </c>
      <c r="AQ253" s="199">
        <f t="shared" si="199"/>
        <v>33</v>
      </c>
      <c r="AR253" s="199">
        <f t="shared" si="199"/>
        <v>36.300000000000004</v>
      </c>
      <c r="AS253" s="199">
        <f t="shared" si="199"/>
        <v>39.600000000000009</v>
      </c>
      <c r="AT253" s="199">
        <f t="shared" si="199"/>
        <v>42.900000000000006</v>
      </c>
      <c r="AU253" s="199">
        <f t="shared" si="199"/>
        <v>46.20000000000001</v>
      </c>
      <c r="AV253" s="199">
        <f t="shared" si="199"/>
        <v>52.800000000000011</v>
      </c>
      <c r="AW253" s="199">
        <f t="shared" si="199"/>
        <v>62.70000000000001</v>
      </c>
      <c r="AX253" s="199">
        <f t="shared" si="199"/>
        <v>66.000000000000014</v>
      </c>
      <c r="AY253" s="199">
        <f t="shared" si="199"/>
        <v>66.000000000000014</v>
      </c>
      <c r="AZ253" s="199">
        <f t="shared" si="199"/>
        <v>66.000000000000014</v>
      </c>
      <c r="BA253" s="199">
        <f t="shared" si="199"/>
        <v>66.000000000000014</v>
      </c>
      <c r="BB253" s="199">
        <f t="shared" si="199"/>
        <v>66.000000000000014</v>
      </c>
      <c r="BC253" s="200"/>
      <c r="BD253" s="248"/>
      <c r="BE253" s="248"/>
      <c r="BF253" s="248"/>
      <c r="BG253" s="248"/>
      <c r="BH253" s="248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248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</row>
    <row r="254" spans="1:89" s="247" customFormat="1" ht="13.5" thickBot="1" x14ac:dyDescent="0.25">
      <c r="A254" s="295"/>
      <c r="B254" s="202" t="s">
        <v>112</v>
      </c>
      <c r="C254" s="203" t="str">
        <f>+'NTP or Sold'!B43</f>
        <v>Committed</v>
      </c>
      <c r="D254" s="204">
        <f t="shared" ref="D254:AI254" si="200">+D251*$C253</f>
        <v>0</v>
      </c>
      <c r="E254" s="204">
        <f t="shared" si="200"/>
        <v>0</v>
      </c>
      <c r="F254" s="204">
        <f t="shared" si="200"/>
        <v>0</v>
      </c>
      <c r="G254" s="204">
        <f t="shared" si="200"/>
        <v>0</v>
      </c>
      <c r="H254" s="204">
        <f t="shared" si="200"/>
        <v>0</v>
      </c>
      <c r="I254" s="204">
        <f t="shared" si="200"/>
        <v>0</v>
      </c>
      <c r="J254" s="204">
        <f t="shared" si="200"/>
        <v>0</v>
      </c>
      <c r="K254" s="204">
        <f t="shared" si="200"/>
        <v>0</v>
      </c>
      <c r="L254" s="204">
        <f t="shared" si="200"/>
        <v>0</v>
      </c>
      <c r="M254" s="204">
        <f t="shared" si="200"/>
        <v>0</v>
      </c>
      <c r="N254" s="204">
        <f t="shared" si="200"/>
        <v>0</v>
      </c>
      <c r="O254" s="204">
        <f t="shared" si="200"/>
        <v>0</v>
      </c>
      <c r="P254" s="204">
        <f t="shared" si="200"/>
        <v>0</v>
      </c>
      <c r="Q254" s="204">
        <f t="shared" si="200"/>
        <v>0</v>
      </c>
      <c r="R254" s="204">
        <f t="shared" si="200"/>
        <v>3.3000000000000003</v>
      </c>
      <c r="S254" s="204">
        <f t="shared" si="200"/>
        <v>3.3000000000000003</v>
      </c>
      <c r="T254" s="204">
        <f t="shared" si="200"/>
        <v>3.3000000000000003</v>
      </c>
      <c r="U254" s="204">
        <f t="shared" si="200"/>
        <v>3.3000000000000003</v>
      </c>
      <c r="V254" s="204">
        <f t="shared" si="200"/>
        <v>3.3000000000000003</v>
      </c>
      <c r="W254" s="204">
        <f t="shared" si="200"/>
        <v>3.3000000000000003</v>
      </c>
      <c r="X254" s="204">
        <f t="shared" si="200"/>
        <v>3.3000000000000003</v>
      </c>
      <c r="Y254" s="204">
        <f t="shared" si="200"/>
        <v>3.3000000000000003</v>
      </c>
      <c r="Z254" s="204">
        <f t="shared" si="200"/>
        <v>3.3000000000000003</v>
      </c>
      <c r="AA254" s="204">
        <f t="shared" si="200"/>
        <v>3.3000000000000003</v>
      </c>
      <c r="AB254" s="204">
        <f t="shared" si="200"/>
        <v>3.3000000000000003</v>
      </c>
      <c r="AC254" s="204">
        <f t="shared" si="200"/>
        <v>3.3000000000000003</v>
      </c>
      <c r="AD254" s="204">
        <f t="shared" si="200"/>
        <v>6.6000000000000005</v>
      </c>
      <c r="AE254" s="204">
        <f t="shared" si="200"/>
        <v>7.26</v>
      </c>
      <c r="AF254" s="204">
        <f t="shared" si="200"/>
        <v>7.92</v>
      </c>
      <c r="AG254" s="136">
        <f t="shared" si="200"/>
        <v>8.58</v>
      </c>
      <c r="AH254" s="204">
        <f t="shared" si="200"/>
        <v>9.24</v>
      </c>
      <c r="AI254" s="204">
        <f t="shared" si="200"/>
        <v>9.9</v>
      </c>
      <c r="AJ254" s="204">
        <f t="shared" ref="AJ254:BB254" si="201">+AJ251*$C253</f>
        <v>10.56</v>
      </c>
      <c r="AK254" s="204">
        <f t="shared" si="201"/>
        <v>11.814</v>
      </c>
      <c r="AL254" s="204">
        <f t="shared" si="201"/>
        <v>13.728</v>
      </c>
      <c r="AM254" s="204">
        <f t="shared" si="201"/>
        <v>15.972</v>
      </c>
      <c r="AN254" s="204">
        <f t="shared" si="201"/>
        <v>19.998000000000001</v>
      </c>
      <c r="AO254" s="204">
        <f t="shared" si="201"/>
        <v>24.09</v>
      </c>
      <c r="AP254" s="204">
        <f t="shared" si="201"/>
        <v>27.257999999999999</v>
      </c>
      <c r="AQ254" s="204">
        <f t="shared" si="201"/>
        <v>31.283999999999999</v>
      </c>
      <c r="AR254" s="204">
        <f t="shared" si="201"/>
        <v>35.045999999999999</v>
      </c>
      <c r="AS254" s="204">
        <f t="shared" si="201"/>
        <v>36.696000000000005</v>
      </c>
      <c r="AT254" s="204">
        <f t="shared" si="201"/>
        <v>38.61</v>
      </c>
      <c r="AU254" s="204">
        <f t="shared" si="201"/>
        <v>41.183999999999997</v>
      </c>
      <c r="AV254" s="204">
        <f t="shared" si="201"/>
        <v>42.503999999999998</v>
      </c>
      <c r="AW254" s="204">
        <f t="shared" si="201"/>
        <v>44.088000000000001</v>
      </c>
      <c r="AX254" s="204">
        <f t="shared" si="201"/>
        <v>66</v>
      </c>
      <c r="AY254" s="204">
        <f t="shared" si="201"/>
        <v>66</v>
      </c>
      <c r="AZ254" s="204">
        <f t="shared" si="201"/>
        <v>66</v>
      </c>
      <c r="BA254" s="204">
        <f t="shared" si="201"/>
        <v>66</v>
      </c>
      <c r="BB254" s="204">
        <f t="shared" si="201"/>
        <v>66</v>
      </c>
      <c r="BC254" s="205"/>
      <c r="BD254" s="248"/>
      <c r="BE254" s="248"/>
      <c r="BF254" s="248"/>
      <c r="BG254" s="248"/>
      <c r="BH254" s="248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248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</row>
    <row r="255" spans="1:89" s="114" customFormat="1" ht="15" customHeight="1" thickTop="1" x14ac:dyDescent="0.2">
      <c r="B255" s="110" t="str">
        <f>+'NTP or Sold'!H22</f>
        <v>LM6000</v>
      </c>
      <c r="C255" s="287" t="str">
        <f>+'NTP or Sold'!T22</f>
        <v>Unassigned</v>
      </c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84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28"/>
      <c r="AV255" s="128"/>
      <c r="AW255" s="128"/>
      <c r="AX255" s="128"/>
      <c r="AY255" s="128"/>
      <c r="AZ255" s="128"/>
      <c r="BA255" s="128"/>
      <c r="BB255" s="128"/>
      <c r="BC255" s="112"/>
    </row>
    <row r="256" spans="1:89" s="118" customFormat="1" x14ac:dyDescent="0.2">
      <c r="B256" s="115" t="s">
        <v>107</v>
      </c>
      <c r="C256" s="288"/>
      <c r="D256" s="116">
        <v>0</v>
      </c>
      <c r="E256" s="116">
        <v>0</v>
      </c>
      <c r="F256" s="116">
        <v>0</v>
      </c>
      <c r="G256" s="116">
        <v>0</v>
      </c>
      <c r="H256" s="116">
        <v>0</v>
      </c>
      <c r="I256" s="116">
        <v>0</v>
      </c>
      <c r="J256" s="116">
        <v>0</v>
      </c>
      <c r="K256" s="116">
        <v>0</v>
      </c>
      <c r="L256" s="116">
        <v>0</v>
      </c>
      <c r="M256" s="116">
        <v>0</v>
      </c>
      <c r="N256" s="116">
        <f>16.7/336</f>
        <v>4.9702380952380949E-2</v>
      </c>
      <c r="O256" s="116">
        <v>0</v>
      </c>
      <c r="P256" s="116">
        <v>0</v>
      </c>
      <c r="Q256" s="116">
        <v>0</v>
      </c>
      <c r="R256" s="116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16">
        <f t="shared" ref="X256:AO256" si="202">+(0.95-0.0497)/18</f>
        <v>5.0016666666666668E-2</v>
      </c>
      <c r="Y256" s="116">
        <f t="shared" si="202"/>
        <v>5.0016666666666668E-2</v>
      </c>
      <c r="Z256" s="116">
        <f t="shared" si="202"/>
        <v>5.0016666666666668E-2</v>
      </c>
      <c r="AA256" s="116">
        <f t="shared" si="202"/>
        <v>5.0016666666666668E-2</v>
      </c>
      <c r="AB256" s="116">
        <f t="shared" si="202"/>
        <v>5.0016666666666668E-2</v>
      </c>
      <c r="AC256" s="116">
        <f t="shared" si="202"/>
        <v>5.0016666666666668E-2</v>
      </c>
      <c r="AD256" s="82">
        <f t="shared" si="202"/>
        <v>5.0016666666666668E-2</v>
      </c>
      <c r="AE256" s="116">
        <f t="shared" si="202"/>
        <v>5.0016666666666668E-2</v>
      </c>
      <c r="AF256" s="116">
        <f t="shared" si="202"/>
        <v>5.0016666666666668E-2</v>
      </c>
      <c r="AG256" s="116">
        <f t="shared" si="202"/>
        <v>5.0016666666666668E-2</v>
      </c>
      <c r="AH256" s="116">
        <f t="shared" si="202"/>
        <v>5.0016666666666668E-2</v>
      </c>
      <c r="AI256" s="116">
        <f t="shared" si="202"/>
        <v>5.0016666666666668E-2</v>
      </c>
      <c r="AJ256" s="116">
        <f t="shared" si="202"/>
        <v>5.0016666666666668E-2</v>
      </c>
      <c r="AK256" s="116">
        <f t="shared" si="202"/>
        <v>5.0016666666666668E-2</v>
      </c>
      <c r="AL256" s="116">
        <f t="shared" si="202"/>
        <v>5.0016666666666668E-2</v>
      </c>
      <c r="AM256" s="116">
        <f t="shared" si="202"/>
        <v>5.0016666666666668E-2</v>
      </c>
      <c r="AN256" s="116">
        <f t="shared" si="202"/>
        <v>5.0016666666666668E-2</v>
      </c>
      <c r="AO256" s="116">
        <f t="shared" si="202"/>
        <v>5.0016666666666668E-2</v>
      </c>
      <c r="AP256" s="116">
        <v>0</v>
      </c>
      <c r="AQ256" s="116">
        <v>0</v>
      </c>
      <c r="AR256" s="116">
        <v>0</v>
      </c>
      <c r="AS256" s="116">
        <v>0</v>
      </c>
      <c r="AT256" s="116">
        <v>0.05</v>
      </c>
      <c r="AU256" s="116">
        <v>0</v>
      </c>
      <c r="AV256" s="116">
        <v>0</v>
      </c>
      <c r="AW256" s="116">
        <v>0</v>
      </c>
      <c r="AX256" s="116">
        <v>0</v>
      </c>
      <c r="AY256" s="116">
        <v>0</v>
      </c>
      <c r="AZ256" s="116">
        <v>0</v>
      </c>
      <c r="BA256" s="116">
        <v>0</v>
      </c>
      <c r="BB256" s="116">
        <v>0</v>
      </c>
      <c r="BC256" s="117">
        <f>SUM(D256:BB256)</f>
        <v>1.0000023809523813</v>
      </c>
      <c r="BD256" s="115"/>
    </row>
    <row r="257" spans="1:89" s="118" customFormat="1" x14ac:dyDescent="0.2">
      <c r="B257" s="115" t="s">
        <v>108</v>
      </c>
      <c r="C257" s="288"/>
      <c r="D257" s="116">
        <f>D256</f>
        <v>0</v>
      </c>
      <c r="E257" s="116">
        <f t="shared" ref="E257:AJ257" si="203">+D257+E256</f>
        <v>0</v>
      </c>
      <c r="F257" s="116">
        <f t="shared" si="203"/>
        <v>0</v>
      </c>
      <c r="G257" s="116">
        <f t="shared" si="203"/>
        <v>0</v>
      </c>
      <c r="H257" s="116">
        <f t="shared" si="203"/>
        <v>0</v>
      </c>
      <c r="I257" s="116">
        <f t="shared" si="203"/>
        <v>0</v>
      </c>
      <c r="J257" s="116">
        <f t="shared" si="203"/>
        <v>0</v>
      </c>
      <c r="K257" s="116">
        <f t="shared" si="203"/>
        <v>0</v>
      </c>
      <c r="L257" s="116">
        <f t="shared" si="203"/>
        <v>0</v>
      </c>
      <c r="M257" s="116">
        <f t="shared" si="203"/>
        <v>0</v>
      </c>
      <c r="N257" s="116">
        <f t="shared" si="203"/>
        <v>4.9702380952380949E-2</v>
      </c>
      <c r="O257" s="116">
        <f t="shared" si="203"/>
        <v>4.9702380952380949E-2</v>
      </c>
      <c r="P257" s="116">
        <f t="shared" si="203"/>
        <v>4.9702380952380949E-2</v>
      </c>
      <c r="Q257" s="116">
        <f t="shared" si="203"/>
        <v>4.9702380952380949E-2</v>
      </c>
      <c r="R257" s="116">
        <f t="shared" si="203"/>
        <v>4.9702380952380949E-2</v>
      </c>
      <c r="S257" s="116">
        <f t="shared" si="203"/>
        <v>4.9702380952380949E-2</v>
      </c>
      <c r="T257" s="116">
        <f t="shared" si="203"/>
        <v>4.9702380952380949E-2</v>
      </c>
      <c r="U257" s="116">
        <f t="shared" si="203"/>
        <v>4.9702380952380949E-2</v>
      </c>
      <c r="V257" s="116">
        <f t="shared" si="203"/>
        <v>4.9702380952380949E-2</v>
      </c>
      <c r="W257" s="116">
        <f t="shared" si="203"/>
        <v>4.9702380952380949E-2</v>
      </c>
      <c r="X257" s="116">
        <f t="shared" si="203"/>
        <v>9.9719047619047624E-2</v>
      </c>
      <c r="Y257" s="116">
        <f t="shared" si="203"/>
        <v>0.14973571428571431</v>
      </c>
      <c r="Z257" s="116">
        <f t="shared" si="203"/>
        <v>0.19975238095238096</v>
      </c>
      <c r="AA257" s="116">
        <f t="shared" si="203"/>
        <v>0.24976904761904761</v>
      </c>
      <c r="AB257" s="116">
        <f t="shared" si="203"/>
        <v>0.29978571428571427</v>
      </c>
      <c r="AC257" s="116">
        <f t="shared" si="203"/>
        <v>0.34980238095238092</v>
      </c>
      <c r="AD257" s="82">
        <f t="shared" si="203"/>
        <v>0.39981904761904757</v>
      </c>
      <c r="AE257" s="116">
        <f t="shared" si="203"/>
        <v>0.44983571428571423</v>
      </c>
      <c r="AF257" s="116">
        <f t="shared" si="203"/>
        <v>0.49985238095238088</v>
      </c>
      <c r="AG257" s="116">
        <f t="shared" si="203"/>
        <v>0.54986904761904754</v>
      </c>
      <c r="AH257" s="116">
        <f t="shared" si="203"/>
        <v>0.59988571428571424</v>
      </c>
      <c r="AI257" s="116">
        <f t="shared" si="203"/>
        <v>0.64990238095238095</v>
      </c>
      <c r="AJ257" s="116">
        <f t="shared" si="203"/>
        <v>0.69991904761904766</v>
      </c>
      <c r="AK257" s="116">
        <f t="shared" ref="AK257:BB257" si="204">+AJ257+AK256</f>
        <v>0.74993571428571437</v>
      </c>
      <c r="AL257" s="116">
        <f t="shared" si="204"/>
        <v>0.79995238095238108</v>
      </c>
      <c r="AM257" s="116">
        <f t="shared" si="204"/>
        <v>0.84996904761904779</v>
      </c>
      <c r="AN257" s="116">
        <f t="shared" si="204"/>
        <v>0.8999857142857145</v>
      </c>
      <c r="AO257" s="116">
        <f t="shared" si="204"/>
        <v>0.95000238095238121</v>
      </c>
      <c r="AP257" s="116">
        <f t="shared" si="204"/>
        <v>0.95000238095238121</v>
      </c>
      <c r="AQ257" s="116">
        <f t="shared" si="204"/>
        <v>0.95000238095238121</v>
      </c>
      <c r="AR257" s="116">
        <f t="shared" si="204"/>
        <v>0.95000238095238121</v>
      </c>
      <c r="AS257" s="116">
        <f t="shared" si="204"/>
        <v>0.95000238095238121</v>
      </c>
      <c r="AT257" s="116">
        <f t="shared" si="204"/>
        <v>1.0000023809523813</v>
      </c>
      <c r="AU257" s="116">
        <f t="shared" si="204"/>
        <v>1.0000023809523813</v>
      </c>
      <c r="AV257" s="116">
        <f t="shared" si="204"/>
        <v>1.0000023809523813</v>
      </c>
      <c r="AW257" s="116">
        <f t="shared" si="204"/>
        <v>1.0000023809523813</v>
      </c>
      <c r="AX257" s="116">
        <f t="shared" si="204"/>
        <v>1.0000023809523813</v>
      </c>
      <c r="AY257" s="116">
        <f t="shared" si="204"/>
        <v>1.0000023809523813</v>
      </c>
      <c r="AZ257" s="116">
        <f t="shared" si="204"/>
        <v>1.0000023809523813</v>
      </c>
      <c r="BA257" s="116">
        <f t="shared" si="204"/>
        <v>1.0000023809523813</v>
      </c>
      <c r="BB257" s="116">
        <f t="shared" si="204"/>
        <v>1.0000023809523813</v>
      </c>
      <c r="BC257" s="117"/>
      <c r="BD257" s="115"/>
    </row>
    <row r="258" spans="1:89" s="118" customFormat="1" x14ac:dyDescent="0.2">
      <c r="B258" s="115" t="s">
        <v>109</v>
      </c>
      <c r="C258" s="288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v>0.05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5">+(0.34-0.05)/18</f>
        <v>1.6111111111111114E-2</v>
      </c>
      <c r="Y258" s="116">
        <f t="shared" si="205"/>
        <v>1.6111111111111114E-2</v>
      </c>
      <c r="Z258" s="116">
        <f t="shared" si="205"/>
        <v>1.6111111111111114E-2</v>
      </c>
      <c r="AA258" s="116">
        <f t="shared" si="205"/>
        <v>1.6111111111111114E-2</v>
      </c>
      <c r="AB258" s="116">
        <f t="shared" si="205"/>
        <v>1.6111111111111114E-2</v>
      </c>
      <c r="AC258" s="116">
        <f t="shared" si="205"/>
        <v>1.6111111111111114E-2</v>
      </c>
      <c r="AD258" s="82">
        <f t="shared" si="205"/>
        <v>1.6111111111111114E-2</v>
      </c>
      <c r="AE258" s="116">
        <f t="shared" si="205"/>
        <v>1.6111111111111114E-2</v>
      </c>
      <c r="AF258" s="116">
        <f t="shared" si="205"/>
        <v>1.6111111111111114E-2</v>
      </c>
      <c r="AG258" s="116">
        <f t="shared" si="205"/>
        <v>1.6111111111111114E-2</v>
      </c>
      <c r="AH258" s="116">
        <f t="shared" si="205"/>
        <v>1.6111111111111114E-2</v>
      </c>
      <c r="AI258" s="116">
        <f t="shared" si="205"/>
        <v>1.6111111111111114E-2</v>
      </c>
      <c r="AJ258" s="116">
        <f t="shared" si="205"/>
        <v>1.6111111111111114E-2</v>
      </c>
      <c r="AK258" s="116">
        <f t="shared" si="205"/>
        <v>1.6111111111111114E-2</v>
      </c>
      <c r="AL258" s="116">
        <f t="shared" si="205"/>
        <v>1.6111111111111114E-2</v>
      </c>
      <c r="AM258" s="116">
        <f t="shared" si="205"/>
        <v>1.6111111111111114E-2</v>
      </c>
      <c r="AN258" s="116">
        <f t="shared" si="205"/>
        <v>1.6111111111111114E-2</v>
      </c>
      <c r="AO258" s="116">
        <f t="shared" si="205"/>
        <v>1.6111111111111114E-2</v>
      </c>
      <c r="AP258" s="116">
        <v>0.66</v>
      </c>
      <c r="AQ258" s="116">
        <v>0</v>
      </c>
      <c r="AR258" s="116">
        <v>0</v>
      </c>
      <c r="AS258" s="116">
        <v>0</v>
      </c>
      <c r="AT258" s="116">
        <v>0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</v>
      </c>
      <c r="BD258" s="115"/>
    </row>
    <row r="259" spans="1:89" s="118" customFormat="1" x14ac:dyDescent="0.2">
      <c r="B259" s="115" t="s">
        <v>110</v>
      </c>
      <c r="C259" s="288"/>
      <c r="D259" s="116">
        <f>D258</f>
        <v>0</v>
      </c>
      <c r="E259" s="116">
        <f t="shared" ref="E259:AJ259" si="206">+D259+E258</f>
        <v>0</v>
      </c>
      <c r="F259" s="116">
        <f t="shared" si="206"/>
        <v>0</v>
      </c>
      <c r="G259" s="116">
        <f t="shared" si="206"/>
        <v>0</v>
      </c>
      <c r="H259" s="116">
        <f t="shared" si="206"/>
        <v>0</v>
      </c>
      <c r="I259" s="116">
        <f t="shared" si="206"/>
        <v>0</v>
      </c>
      <c r="J259" s="116">
        <f t="shared" si="206"/>
        <v>0</v>
      </c>
      <c r="K259" s="116">
        <f t="shared" si="206"/>
        <v>0</v>
      </c>
      <c r="L259" s="116">
        <f t="shared" si="206"/>
        <v>0</v>
      </c>
      <c r="M259" s="116">
        <f t="shared" si="206"/>
        <v>0</v>
      </c>
      <c r="N259" s="116">
        <f t="shared" si="206"/>
        <v>0.05</v>
      </c>
      <c r="O259" s="116">
        <f t="shared" si="206"/>
        <v>0.05</v>
      </c>
      <c r="P259" s="116">
        <f t="shared" si="206"/>
        <v>0.05</v>
      </c>
      <c r="Q259" s="116">
        <f t="shared" si="206"/>
        <v>0.05</v>
      </c>
      <c r="R259" s="116">
        <f t="shared" si="206"/>
        <v>0.05</v>
      </c>
      <c r="S259" s="116">
        <f t="shared" si="206"/>
        <v>0.05</v>
      </c>
      <c r="T259" s="116">
        <f t="shared" si="206"/>
        <v>0.05</v>
      </c>
      <c r="U259" s="116">
        <f t="shared" si="206"/>
        <v>0.05</v>
      </c>
      <c r="V259" s="116">
        <f t="shared" si="206"/>
        <v>0.05</v>
      </c>
      <c r="W259" s="116">
        <f t="shared" si="206"/>
        <v>0.05</v>
      </c>
      <c r="X259" s="116">
        <f t="shared" si="206"/>
        <v>6.611111111111112E-2</v>
      </c>
      <c r="Y259" s="116">
        <f t="shared" si="206"/>
        <v>8.2222222222222238E-2</v>
      </c>
      <c r="Z259" s="116">
        <f t="shared" si="206"/>
        <v>9.8333333333333356E-2</v>
      </c>
      <c r="AA259" s="116">
        <f t="shared" si="206"/>
        <v>0.11444444444444447</v>
      </c>
      <c r="AB259" s="116">
        <f t="shared" si="206"/>
        <v>0.13055555555555559</v>
      </c>
      <c r="AC259" s="116">
        <f t="shared" si="206"/>
        <v>0.1466666666666667</v>
      </c>
      <c r="AD259" s="82">
        <f t="shared" si="206"/>
        <v>0.1627777777777778</v>
      </c>
      <c r="AE259" s="116">
        <f t="shared" si="206"/>
        <v>0.1788888888888889</v>
      </c>
      <c r="AF259" s="116">
        <f t="shared" si="206"/>
        <v>0.19500000000000001</v>
      </c>
      <c r="AG259" s="116">
        <f t="shared" si="206"/>
        <v>0.21111111111111111</v>
      </c>
      <c r="AH259" s="116">
        <f t="shared" si="206"/>
        <v>0.22722222222222221</v>
      </c>
      <c r="AI259" s="116">
        <f t="shared" si="206"/>
        <v>0.24333333333333332</v>
      </c>
      <c r="AJ259" s="116">
        <f t="shared" si="206"/>
        <v>0.25944444444444442</v>
      </c>
      <c r="AK259" s="116">
        <f t="shared" ref="AK259:BB259" si="207">+AJ259+AK258</f>
        <v>0.27555555555555555</v>
      </c>
      <c r="AL259" s="116">
        <f t="shared" si="207"/>
        <v>0.29166666666666669</v>
      </c>
      <c r="AM259" s="116">
        <f t="shared" si="207"/>
        <v>0.30777777777777782</v>
      </c>
      <c r="AN259" s="116">
        <f t="shared" si="207"/>
        <v>0.32388888888888895</v>
      </c>
      <c r="AO259" s="116">
        <f t="shared" si="207"/>
        <v>0.34000000000000008</v>
      </c>
      <c r="AP259" s="116">
        <f t="shared" si="207"/>
        <v>1</v>
      </c>
      <c r="AQ259" s="116">
        <f t="shared" si="207"/>
        <v>1</v>
      </c>
      <c r="AR259" s="116">
        <f t="shared" si="207"/>
        <v>1</v>
      </c>
      <c r="AS259" s="116">
        <f t="shared" si="207"/>
        <v>1</v>
      </c>
      <c r="AT259" s="116">
        <f t="shared" si="207"/>
        <v>1</v>
      </c>
      <c r="AU259" s="116">
        <f t="shared" si="207"/>
        <v>1</v>
      </c>
      <c r="AV259" s="116">
        <f t="shared" si="207"/>
        <v>1</v>
      </c>
      <c r="AW259" s="116">
        <f t="shared" si="207"/>
        <v>1</v>
      </c>
      <c r="AX259" s="116">
        <f t="shared" si="207"/>
        <v>1</v>
      </c>
      <c r="AY259" s="116">
        <f t="shared" si="207"/>
        <v>1</v>
      </c>
      <c r="AZ259" s="116">
        <f t="shared" si="207"/>
        <v>1</v>
      </c>
      <c r="BA259" s="116">
        <f t="shared" si="207"/>
        <v>1</v>
      </c>
      <c r="BB259" s="116">
        <f t="shared" si="207"/>
        <v>1</v>
      </c>
      <c r="BC259" s="117"/>
      <c r="BD259" s="115"/>
    </row>
    <row r="260" spans="1:89" s="127" customFormat="1" x14ac:dyDescent="0.2">
      <c r="B260" s="119"/>
      <c r="C260" s="288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83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1"/>
      <c r="BD260" s="119"/>
    </row>
    <row r="261" spans="1:89" s="122" customFormat="1" x14ac:dyDescent="0.2">
      <c r="B261" s="122" t="s">
        <v>111</v>
      </c>
      <c r="C261" s="123">
        <v>14.2</v>
      </c>
      <c r="D261" s="124">
        <f t="shared" ref="D261:AI261" si="208">+D257*$C261</f>
        <v>0</v>
      </c>
      <c r="E261" s="124">
        <f t="shared" si="208"/>
        <v>0</v>
      </c>
      <c r="F261" s="124">
        <f t="shared" si="208"/>
        <v>0</v>
      </c>
      <c r="G261" s="124">
        <f t="shared" si="208"/>
        <v>0</v>
      </c>
      <c r="H261" s="124">
        <f t="shared" si="208"/>
        <v>0</v>
      </c>
      <c r="I261" s="124">
        <f t="shared" si="208"/>
        <v>0</v>
      </c>
      <c r="J261" s="124">
        <f t="shared" si="208"/>
        <v>0</v>
      </c>
      <c r="K261" s="124">
        <f t="shared" si="208"/>
        <v>0</v>
      </c>
      <c r="L261" s="124">
        <f t="shared" si="208"/>
        <v>0</v>
      </c>
      <c r="M261" s="124">
        <f t="shared" si="208"/>
        <v>0</v>
      </c>
      <c r="N261" s="124">
        <f t="shared" si="208"/>
        <v>0.70577380952380941</v>
      </c>
      <c r="O261" s="124">
        <f t="shared" si="208"/>
        <v>0.70577380952380941</v>
      </c>
      <c r="P261" s="124">
        <f t="shared" si="208"/>
        <v>0.70577380952380941</v>
      </c>
      <c r="Q261" s="124">
        <f t="shared" si="208"/>
        <v>0.70577380952380941</v>
      </c>
      <c r="R261" s="124">
        <f t="shared" si="208"/>
        <v>0.70577380952380941</v>
      </c>
      <c r="S261" s="124">
        <f t="shared" si="208"/>
        <v>0.70577380952380941</v>
      </c>
      <c r="T261" s="124">
        <f t="shared" si="208"/>
        <v>0.70577380952380941</v>
      </c>
      <c r="U261" s="124">
        <f t="shared" si="208"/>
        <v>0.70577380952380941</v>
      </c>
      <c r="V261" s="124">
        <f t="shared" si="208"/>
        <v>0.70577380952380941</v>
      </c>
      <c r="W261" s="124">
        <f t="shared" si="208"/>
        <v>0.70577380952380941</v>
      </c>
      <c r="X261" s="124">
        <f t="shared" si="208"/>
        <v>1.4160104761904762</v>
      </c>
      <c r="Y261" s="124">
        <f t="shared" si="208"/>
        <v>2.1262471428571432</v>
      </c>
      <c r="Z261" s="124">
        <f t="shared" si="208"/>
        <v>2.8364838095238096</v>
      </c>
      <c r="AA261" s="124">
        <f t="shared" si="208"/>
        <v>3.546720476190476</v>
      </c>
      <c r="AB261" s="124">
        <f t="shared" si="208"/>
        <v>4.256957142857142</v>
      </c>
      <c r="AC261" s="124">
        <f t="shared" si="208"/>
        <v>4.9671938095238088</v>
      </c>
      <c r="AD261" s="90">
        <f t="shared" si="208"/>
        <v>5.6774304761904757</v>
      </c>
      <c r="AE261" s="124">
        <f t="shared" si="208"/>
        <v>6.3876671428571417</v>
      </c>
      <c r="AF261" s="124">
        <f t="shared" si="208"/>
        <v>7.0979038095238085</v>
      </c>
      <c r="AG261" s="124">
        <f t="shared" si="208"/>
        <v>7.8081404761904745</v>
      </c>
      <c r="AH261" s="124">
        <f t="shared" si="208"/>
        <v>8.5183771428571422</v>
      </c>
      <c r="AI261" s="124">
        <f t="shared" si="208"/>
        <v>9.2286138095238091</v>
      </c>
      <c r="AJ261" s="124">
        <f t="shared" ref="AJ261:BB261" si="209">+AJ257*$C261</f>
        <v>9.9388504761904759</v>
      </c>
      <c r="AK261" s="124">
        <f t="shared" si="209"/>
        <v>10.649087142857143</v>
      </c>
      <c r="AL261" s="124">
        <f t="shared" si="209"/>
        <v>11.359323809523811</v>
      </c>
      <c r="AM261" s="124">
        <f t="shared" si="209"/>
        <v>12.069560476190478</v>
      </c>
      <c r="AN261" s="124">
        <f t="shared" si="209"/>
        <v>12.779797142857145</v>
      </c>
      <c r="AO261" s="124">
        <f t="shared" si="209"/>
        <v>13.490033809523812</v>
      </c>
      <c r="AP261" s="124">
        <f t="shared" si="209"/>
        <v>13.490033809523812</v>
      </c>
      <c r="AQ261" s="124">
        <f t="shared" si="209"/>
        <v>13.490033809523812</v>
      </c>
      <c r="AR261" s="124">
        <f t="shared" si="209"/>
        <v>13.490033809523812</v>
      </c>
      <c r="AS261" s="124">
        <f t="shared" si="209"/>
        <v>13.490033809523812</v>
      </c>
      <c r="AT261" s="124">
        <f t="shared" si="209"/>
        <v>14.200033809523813</v>
      </c>
      <c r="AU261" s="124">
        <f t="shared" si="209"/>
        <v>14.200033809523813</v>
      </c>
      <c r="AV261" s="124">
        <f t="shared" si="209"/>
        <v>14.200033809523813</v>
      </c>
      <c r="AW261" s="124">
        <f t="shared" si="209"/>
        <v>14.200033809523813</v>
      </c>
      <c r="AX261" s="124">
        <f t="shared" si="209"/>
        <v>14.200033809523813</v>
      </c>
      <c r="AY261" s="124">
        <f t="shared" si="209"/>
        <v>14.200033809523813</v>
      </c>
      <c r="AZ261" s="124">
        <f t="shared" si="209"/>
        <v>14.200033809523813</v>
      </c>
      <c r="BA261" s="124">
        <f t="shared" si="209"/>
        <v>14.200033809523813</v>
      </c>
      <c r="BB261" s="124">
        <f t="shared" si="209"/>
        <v>14.200033809523813</v>
      </c>
      <c r="BC261" s="125"/>
      <c r="BD261" s="126"/>
      <c r="BE261" s="126"/>
      <c r="BF261" s="126"/>
      <c r="BG261" s="126"/>
      <c r="BH261" s="126"/>
      <c r="BI261" s="126"/>
      <c r="BJ261" s="126"/>
      <c r="BK261" s="126"/>
      <c r="BL261" s="126"/>
      <c r="BM261" s="126"/>
      <c r="BN261" s="126"/>
      <c r="BO261" s="126"/>
      <c r="BP261" s="126"/>
      <c r="BQ261" s="126"/>
      <c r="BR261" s="126"/>
      <c r="BS261" s="126"/>
      <c r="BT261" s="126"/>
      <c r="BU261" s="126"/>
      <c r="BV261" s="126"/>
      <c r="BW261" s="126"/>
      <c r="BX261" s="126"/>
      <c r="BY261" s="126"/>
      <c r="BZ261" s="126"/>
      <c r="CA261" s="126"/>
      <c r="CB261" s="126"/>
      <c r="CC261" s="126"/>
      <c r="CD261" s="126"/>
      <c r="CE261" s="126"/>
      <c r="CF261" s="126"/>
      <c r="CG261" s="126"/>
      <c r="CH261" s="126"/>
      <c r="CI261" s="126"/>
      <c r="CJ261" s="126"/>
      <c r="CK261" s="126"/>
    </row>
    <row r="262" spans="1:89" s="139" customFormat="1" ht="13.5" thickBot="1" x14ac:dyDescent="0.25">
      <c r="B262" s="139" t="s">
        <v>112</v>
      </c>
      <c r="C262" s="140" t="str">
        <f>+'NTP or Sold'!C22</f>
        <v>Available</v>
      </c>
      <c r="D262" s="141">
        <f t="shared" ref="D262:AI262" si="210">+D259*$C261</f>
        <v>0</v>
      </c>
      <c r="E262" s="141">
        <f t="shared" si="210"/>
        <v>0</v>
      </c>
      <c r="F262" s="141">
        <f t="shared" si="210"/>
        <v>0</v>
      </c>
      <c r="G262" s="141">
        <f t="shared" si="210"/>
        <v>0</v>
      </c>
      <c r="H262" s="141">
        <f t="shared" si="210"/>
        <v>0</v>
      </c>
      <c r="I262" s="141">
        <f t="shared" si="210"/>
        <v>0</v>
      </c>
      <c r="J262" s="141">
        <f t="shared" si="210"/>
        <v>0</v>
      </c>
      <c r="K262" s="141">
        <f t="shared" si="210"/>
        <v>0</v>
      </c>
      <c r="L262" s="141">
        <f t="shared" si="210"/>
        <v>0</v>
      </c>
      <c r="M262" s="141">
        <f t="shared" si="210"/>
        <v>0</v>
      </c>
      <c r="N262" s="141">
        <f t="shared" si="210"/>
        <v>0.71</v>
      </c>
      <c r="O262" s="141">
        <f t="shared" si="210"/>
        <v>0.71</v>
      </c>
      <c r="P262" s="141">
        <f t="shared" si="210"/>
        <v>0.71</v>
      </c>
      <c r="Q262" s="141">
        <f t="shared" si="210"/>
        <v>0.71</v>
      </c>
      <c r="R262" s="141">
        <f t="shared" si="210"/>
        <v>0.71</v>
      </c>
      <c r="S262" s="141">
        <f t="shared" si="210"/>
        <v>0.71</v>
      </c>
      <c r="T262" s="141">
        <f t="shared" si="210"/>
        <v>0.71</v>
      </c>
      <c r="U262" s="141">
        <f t="shared" si="210"/>
        <v>0.71</v>
      </c>
      <c r="V262" s="141">
        <f t="shared" si="210"/>
        <v>0.71</v>
      </c>
      <c r="W262" s="141">
        <f t="shared" si="210"/>
        <v>0.71</v>
      </c>
      <c r="X262" s="141">
        <f t="shared" si="210"/>
        <v>0.93877777777777782</v>
      </c>
      <c r="Y262" s="141">
        <f t="shared" si="210"/>
        <v>1.1675555555555557</v>
      </c>
      <c r="Z262" s="141">
        <f t="shared" si="210"/>
        <v>1.3963333333333336</v>
      </c>
      <c r="AA262" s="141">
        <f t="shared" si="210"/>
        <v>1.6251111111111114</v>
      </c>
      <c r="AB262" s="141">
        <f t="shared" si="210"/>
        <v>1.8538888888888894</v>
      </c>
      <c r="AC262" s="141">
        <f t="shared" si="210"/>
        <v>2.0826666666666669</v>
      </c>
      <c r="AD262" s="136">
        <f t="shared" si="210"/>
        <v>2.3114444444444446</v>
      </c>
      <c r="AE262" s="141">
        <f t="shared" si="210"/>
        <v>2.5402222222222224</v>
      </c>
      <c r="AF262" s="141">
        <f t="shared" si="210"/>
        <v>2.7690000000000001</v>
      </c>
      <c r="AG262" s="141">
        <f t="shared" si="210"/>
        <v>2.9977777777777774</v>
      </c>
      <c r="AH262" s="141">
        <f t="shared" si="210"/>
        <v>3.2265555555555552</v>
      </c>
      <c r="AI262" s="141">
        <f t="shared" si="210"/>
        <v>3.4553333333333329</v>
      </c>
      <c r="AJ262" s="141">
        <f t="shared" ref="AJ262:BB262" si="211">+AJ259*$C261</f>
        <v>3.6841111111111107</v>
      </c>
      <c r="AK262" s="141">
        <f t="shared" si="211"/>
        <v>3.9128888888888889</v>
      </c>
      <c r="AL262" s="141">
        <f t="shared" si="211"/>
        <v>4.1416666666666666</v>
      </c>
      <c r="AM262" s="141">
        <f t="shared" si="211"/>
        <v>4.3704444444444448</v>
      </c>
      <c r="AN262" s="141">
        <f t="shared" si="211"/>
        <v>4.599222222222223</v>
      </c>
      <c r="AO262" s="141">
        <f t="shared" si="211"/>
        <v>4.8280000000000012</v>
      </c>
      <c r="AP262" s="141">
        <f t="shared" si="211"/>
        <v>14.2</v>
      </c>
      <c r="AQ262" s="141">
        <f t="shared" si="211"/>
        <v>14.2</v>
      </c>
      <c r="AR262" s="141">
        <f t="shared" si="211"/>
        <v>14.2</v>
      </c>
      <c r="AS262" s="141">
        <f t="shared" si="211"/>
        <v>14.2</v>
      </c>
      <c r="AT262" s="141">
        <f t="shared" si="211"/>
        <v>14.2</v>
      </c>
      <c r="AU262" s="141">
        <f t="shared" si="211"/>
        <v>14.2</v>
      </c>
      <c r="AV262" s="141">
        <f t="shared" si="211"/>
        <v>14.2</v>
      </c>
      <c r="AW262" s="141">
        <f t="shared" si="211"/>
        <v>14.2</v>
      </c>
      <c r="AX262" s="141">
        <f t="shared" si="211"/>
        <v>14.2</v>
      </c>
      <c r="AY262" s="141">
        <f t="shared" si="211"/>
        <v>14.2</v>
      </c>
      <c r="AZ262" s="141">
        <f t="shared" si="211"/>
        <v>14.2</v>
      </c>
      <c r="BA262" s="141">
        <f t="shared" si="211"/>
        <v>14.2</v>
      </c>
      <c r="BB262" s="141">
        <f t="shared" si="211"/>
        <v>14.2</v>
      </c>
      <c r="BC262" s="142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  <c r="BP262" s="143"/>
      <c r="BQ262" s="143"/>
      <c r="BR262" s="143"/>
      <c r="BS262" s="143"/>
      <c r="BT262" s="143"/>
      <c r="BU262" s="143"/>
      <c r="BV262" s="143"/>
      <c r="BW262" s="143"/>
      <c r="BX262" s="143"/>
      <c r="BY262" s="143"/>
      <c r="BZ262" s="143"/>
      <c r="CA262" s="143"/>
      <c r="CB262" s="143"/>
      <c r="CC262" s="143"/>
      <c r="CD262" s="143"/>
      <c r="CE262" s="143"/>
      <c r="CF262" s="143"/>
      <c r="CG262" s="143"/>
      <c r="CH262" s="143"/>
      <c r="CI262" s="143"/>
      <c r="CJ262" s="143"/>
      <c r="CK262" s="143"/>
    </row>
    <row r="263" spans="1:89" s="114" customFormat="1" ht="15" customHeight="1" thickTop="1" x14ac:dyDescent="0.2">
      <c r="B263" s="110" t="str">
        <f>+'NTP or Sold'!H23</f>
        <v>LM6000</v>
      </c>
      <c r="C263" s="287" t="str">
        <f>+'NTP or Sold'!T23</f>
        <v>Unassigned</v>
      </c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  <c r="AD263" s="84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28"/>
      <c r="AW263" s="128"/>
      <c r="AX263" s="128"/>
      <c r="AY263" s="128"/>
      <c r="AZ263" s="128"/>
      <c r="BA263" s="128"/>
      <c r="BB263" s="128"/>
      <c r="BC263" s="112"/>
    </row>
    <row r="264" spans="1:89" s="118" customFormat="1" x14ac:dyDescent="0.2">
      <c r="B264" s="115" t="s">
        <v>107</v>
      </c>
      <c r="C264" s="288"/>
      <c r="D264" s="116">
        <v>0</v>
      </c>
      <c r="E264" s="116">
        <v>0</v>
      </c>
      <c r="F264" s="116">
        <v>0</v>
      </c>
      <c r="G264" s="116">
        <v>0</v>
      </c>
      <c r="H264" s="116">
        <v>0</v>
      </c>
      <c r="I264" s="116">
        <v>0</v>
      </c>
      <c r="J264" s="116">
        <v>0</v>
      </c>
      <c r="K264" s="116">
        <v>0</v>
      </c>
      <c r="L264" s="116">
        <v>0</v>
      </c>
      <c r="M264" s="116">
        <v>0</v>
      </c>
      <c r="N264" s="116">
        <f>16.7/336</f>
        <v>4.9702380952380949E-2</v>
      </c>
      <c r="O264" s="116">
        <v>0</v>
      </c>
      <c r="P264" s="116">
        <v>0</v>
      </c>
      <c r="Q264" s="116">
        <v>0</v>
      </c>
      <c r="R264" s="116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16">
        <f t="shared" ref="X264:AO264" si="212">+(0.95-0.0497)/18</f>
        <v>5.0016666666666668E-2</v>
      </c>
      <c r="Y264" s="116">
        <f t="shared" si="212"/>
        <v>5.0016666666666668E-2</v>
      </c>
      <c r="Z264" s="116">
        <f t="shared" si="212"/>
        <v>5.0016666666666668E-2</v>
      </c>
      <c r="AA264" s="116">
        <f t="shared" si="212"/>
        <v>5.0016666666666668E-2</v>
      </c>
      <c r="AB264" s="116">
        <f t="shared" si="212"/>
        <v>5.0016666666666668E-2</v>
      </c>
      <c r="AC264" s="116">
        <f t="shared" si="212"/>
        <v>5.0016666666666668E-2</v>
      </c>
      <c r="AD264" s="82">
        <f t="shared" si="212"/>
        <v>5.0016666666666668E-2</v>
      </c>
      <c r="AE264" s="116">
        <f t="shared" si="212"/>
        <v>5.0016666666666668E-2</v>
      </c>
      <c r="AF264" s="116">
        <f t="shared" si="212"/>
        <v>5.0016666666666668E-2</v>
      </c>
      <c r="AG264" s="116">
        <f t="shared" si="212"/>
        <v>5.0016666666666668E-2</v>
      </c>
      <c r="AH264" s="116">
        <f t="shared" si="212"/>
        <v>5.0016666666666668E-2</v>
      </c>
      <c r="AI264" s="116">
        <f t="shared" si="212"/>
        <v>5.0016666666666668E-2</v>
      </c>
      <c r="AJ264" s="116">
        <f t="shared" si="212"/>
        <v>5.0016666666666668E-2</v>
      </c>
      <c r="AK264" s="116">
        <f t="shared" si="212"/>
        <v>5.0016666666666668E-2</v>
      </c>
      <c r="AL264" s="116">
        <f t="shared" si="212"/>
        <v>5.0016666666666668E-2</v>
      </c>
      <c r="AM264" s="116">
        <f t="shared" si="212"/>
        <v>5.0016666666666668E-2</v>
      </c>
      <c r="AN264" s="116">
        <f t="shared" si="212"/>
        <v>5.0016666666666668E-2</v>
      </c>
      <c r="AO264" s="116">
        <f t="shared" si="212"/>
        <v>5.0016666666666668E-2</v>
      </c>
      <c r="AP264" s="116">
        <v>0</v>
      </c>
      <c r="AQ264" s="116">
        <v>0</v>
      </c>
      <c r="AR264" s="116">
        <v>0</v>
      </c>
      <c r="AS264" s="116">
        <v>0</v>
      </c>
      <c r="AT264" s="116">
        <v>0.05</v>
      </c>
      <c r="AU264" s="116">
        <v>0</v>
      </c>
      <c r="AV264" s="116">
        <v>0</v>
      </c>
      <c r="AW264" s="116">
        <v>0</v>
      </c>
      <c r="AX264" s="116">
        <v>0</v>
      </c>
      <c r="AY264" s="116">
        <v>0</v>
      </c>
      <c r="AZ264" s="116">
        <v>0</v>
      </c>
      <c r="BA264" s="116">
        <v>0</v>
      </c>
      <c r="BB264" s="116">
        <v>0</v>
      </c>
      <c r="BC264" s="117">
        <f>SUM(D264:BB264)</f>
        <v>1.0000023809523813</v>
      </c>
      <c r="BD264" s="115"/>
    </row>
    <row r="265" spans="1:89" s="118" customFormat="1" x14ac:dyDescent="0.2">
      <c r="B265" s="115" t="s">
        <v>108</v>
      </c>
      <c r="C265" s="288"/>
      <c r="D265" s="116">
        <f>D264</f>
        <v>0</v>
      </c>
      <c r="E265" s="116">
        <f t="shared" ref="E265:AJ265" si="213">+D265+E264</f>
        <v>0</v>
      </c>
      <c r="F265" s="116">
        <f t="shared" si="213"/>
        <v>0</v>
      </c>
      <c r="G265" s="116">
        <f t="shared" si="213"/>
        <v>0</v>
      </c>
      <c r="H265" s="116">
        <f t="shared" si="213"/>
        <v>0</v>
      </c>
      <c r="I265" s="116">
        <f t="shared" si="213"/>
        <v>0</v>
      </c>
      <c r="J265" s="116">
        <f t="shared" si="213"/>
        <v>0</v>
      </c>
      <c r="K265" s="116">
        <f t="shared" si="213"/>
        <v>0</v>
      </c>
      <c r="L265" s="116">
        <f t="shared" si="213"/>
        <v>0</v>
      </c>
      <c r="M265" s="116">
        <f t="shared" si="213"/>
        <v>0</v>
      </c>
      <c r="N265" s="116">
        <f t="shared" si="213"/>
        <v>4.9702380952380949E-2</v>
      </c>
      <c r="O265" s="116">
        <f t="shared" si="213"/>
        <v>4.9702380952380949E-2</v>
      </c>
      <c r="P265" s="116">
        <f t="shared" si="213"/>
        <v>4.9702380952380949E-2</v>
      </c>
      <c r="Q265" s="116">
        <f t="shared" si="213"/>
        <v>4.9702380952380949E-2</v>
      </c>
      <c r="R265" s="116">
        <f t="shared" si="213"/>
        <v>4.9702380952380949E-2</v>
      </c>
      <c r="S265" s="116">
        <f t="shared" si="213"/>
        <v>4.9702380952380949E-2</v>
      </c>
      <c r="T265" s="116">
        <f t="shared" si="213"/>
        <v>4.9702380952380949E-2</v>
      </c>
      <c r="U265" s="116">
        <f t="shared" si="213"/>
        <v>4.9702380952380949E-2</v>
      </c>
      <c r="V265" s="116">
        <f t="shared" si="213"/>
        <v>4.9702380952380949E-2</v>
      </c>
      <c r="W265" s="116">
        <f t="shared" si="213"/>
        <v>4.9702380952380949E-2</v>
      </c>
      <c r="X265" s="116">
        <f t="shared" si="213"/>
        <v>9.9719047619047624E-2</v>
      </c>
      <c r="Y265" s="116">
        <f t="shared" si="213"/>
        <v>0.14973571428571431</v>
      </c>
      <c r="Z265" s="116">
        <f t="shared" si="213"/>
        <v>0.19975238095238096</v>
      </c>
      <c r="AA265" s="116">
        <f t="shared" si="213"/>
        <v>0.24976904761904761</v>
      </c>
      <c r="AB265" s="116">
        <f t="shared" si="213"/>
        <v>0.29978571428571427</v>
      </c>
      <c r="AC265" s="116">
        <f t="shared" si="213"/>
        <v>0.34980238095238092</v>
      </c>
      <c r="AD265" s="82">
        <f t="shared" si="213"/>
        <v>0.39981904761904757</v>
      </c>
      <c r="AE265" s="116">
        <f t="shared" si="213"/>
        <v>0.44983571428571423</v>
      </c>
      <c r="AF265" s="116">
        <f t="shared" si="213"/>
        <v>0.49985238095238088</v>
      </c>
      <c r="AG265" s="116">
        <f t="shared" si="213"/>
        <v>0.54986904761904754</v>
      </c>
      <c r="AH265" s="116">
        <f t="shared" si="213"/>
        <v>0.59988571428571424</v>
      </c>
      <c r="AI265" s="116">
        <f t="shared" si="213"/>
        <v>0.64990238095238095</v>
      </c>
      <c r="AJ265" s="116">
        <f t="shared" si="213"/>
        <v>0.69991904761904766</v>
      </c>
      <c r="AK265" s="116">
        <f t="shared" ref="AK265:BB265" si="214">+AJ265+AK264</f>
        <v>0.74993571428571437</v>
      </c>
      <c r="AL265" s="116">
        <f t="shared" si="214"/>
        <v>0.79995238095238108</v>
      </c>
      <c r="AM265" s="116">
        <f t="shared" si="214"/>
        <v>0.84996904761904779</v>
      </c>
      <c r="AN265" s="116">
        <f t="shared" si="214"/>
        <v>0.8999857142857145</v>
      </c>
      <c r="AO265" s="116">
        <f t="shared" si="214"/>
        <v>0.95000238095238121</v>
      </c>
      <c r="AP265" s="116">
        <f t="shared" si="214"/>
        <v>0.95000238095238121</v>
      </c>
      <c r="AQ265" s="116">
        <f t="shared" si="214"/>
        <v>0.95000238095238121</v>
      </c>
      <c r="AR265" s="116">
        <f t="shared" si="214"/>
        <v>0.95000238095238121</v>
      </c>
      <c r="AS265" s="116">
        <f t="shared" si="214"/>
        <v>0.95000238095238121</v>
      </c>
      <c r="AT265" s="116">
        <f t="shared" si="214"/>
        <v>1.0000023809523813</v>
      </c>
      <c r="AU265" s="116">
        <f t="shared" si="214"/>
        <v>1.0000023809523813</v>
      </c>
      <c r="AV265" s="116">
        <f t="shared" si="214"/>
        <v>1.0000023809523813</v>
      </c>
      <c r="AW265" s="116">
        <f t="shared" si="214"/>
        <v>1.0000023809523813</v>
      </c>
      <c r="AX265" s="116">
        <f t="shared" si="214"/>
        <v>1.0000023809523813</v>
      </c>
      <c r="AY265" s="116">
        <f t="shared" si="214"/>
        <v>1.0000023809523813</v>
      </c>
      <c r="AZ265" s="116">
        <f t="shared" si="214"/>
        <v>1.0000023809523813</v>
      </c>
      <c r="BA265" s="116">
        <f t="shared" si="214"/>
        <v>1.0000023809523813</v>
      </c>
      <c r="BB265" s="116">
        <f t="shared" si="214"/>
        <v>1.0000023809523813</v>
      </c>
      <c r="BC265" s="117"/>
      <c r="BD265" s="115"/>
    </row>
    <row r="266" spans="1:89" s="118" customFormat="1" x14ac:dyDescent="0.2">
      <c r="B266" s="115" t="s">
        <v>109</v>
      </c>
      <c r="C266" s="288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v>0.05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5">+(0.34-0.05)/18</f>
        <v>1.6111111111111114E-2</v>
      </c>
      <c r="Y266" s="116">
        <f t="shared" si="215"/>
        <v>1.6111111111111114E-2</v>
      </c>
      <c r="Z266" s="116">
        <f t="shared" si="215"/>
        <v>1.6111111111111114E-2</v>
      </c>
      <c r="AA266" s="116">
        <f t="shared" si="215"/>
        <v>1.6111111111111114E-2</v>
      </c>
      <c r="AB266" s="116">
        <f t="shared" si="215"/>
        <v>1.6111111111111114E-2</v>
      </c>
      <c r="AC266" s="116">
        <f t="shared" si="215"/>
        <v>1.6111111111111114E-2</v>
      </c>
      <c r="AD266" s="82">
        <f t="shared" si="215"/>
        <v>1.6111111111111114E-2</v>
      </c>
      <c r="AE266" s="116">
        <f t="shared" si="215"/>
        <v>1.6111111111111114E-2</v>
      </c>
      <c r="AF266" s="116">
        <f t="shared" si="215"/>
        <v>1.6111111111111114E-2</v>
      </c>
      <c r="AG266" s="116">
        <f t="shared" si="215"/>
        <v>1.6111111111111114E-2</v>
      </c>
      <c r="AH266" s="116">
        <f t="shared" si="215"/>
        <v>1.6111111111111114E-2</v>
      </c>
      <c r="AI266" s="116">
        <f t="shared" si="215"/>
        <v>1.6111111111111114E-2</v>
      </c>
      <c r="AJ266" s="116">
        <f t="shared" si="215"/>
        <v>1.6111111111111114E-2</v>
      </c>
      <c r="AK266" s="116">
        <f t="shared" si="215"/>
        <v>1.6111111111111114E-2</v>
      </c>
      <c r="AL266" s="116">
        <f t="shared" si="215"/>
        <v>1.6111111111111114E-2</v>
      </c>
      <c r="AM266" s="116">
        <f t="shared" si="215"/>
        <v>1.6111111111111114E-2</v>
      </c>
      <c r="AN266" s="116">
        <f t="shared" si="215"/>
        <v>1.6111111111111114E-2</v>
      </c>
      <c r="AO266" s="116">
        <f t="shared" si="215"/>
        <v>1.6111111111111114E-2</v>
      </c>
      <c r="AP266" s="116">
        <v>0.66</v>
      </c>
      <c r="AQ266" s="116">
        <v>0</v>
      </c>
      <c r="AR266" s="116">
        <v>0</v>
      </c>
      <c r="AS266" s="116">
        <v>0</v>
      </c>
      <c r="AT266" s="116">
        <v>0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</v>
      </c>
      <c r="BD266" s="115"/>
    </row>
    <row r="267" spans="1:89" s="118" customFormat="1" x14ac:dyDescent="0.2">
      <c r="B267" s="115" t="s">
        <v>110</v>
      </c>
      <c r="C267" s="288"/>
      <c r="D267" s="116">
        <f>D266</f>
        <v>0</v>
      </c>
      <c r="E267" s="116">
        <f t="shared" ref="E267:AJ267" si="216">+D267+E266</f>
        <v>0</v>
      </c>
      <c r="F267" s="116">
        <f t="shared" si="216"/>
        <v>0</v>
      </c>
      <c r="G267" s="116">
        <f t="shared" si="216"/>
        <v>0</v>
      </c>
      <c r="H267" s="116">
        <f t="shared" si="216"/>
        <v>0</v>
      </c>
      <c r="I267" s="116">
        <f t="shared" si="216"/>
        <v>0</v>
      </c>
      <c r="J267" s="116">
        <f t="shared" si="216"/>
        <v>0</v>
      </c>
      <c r="K267" s="116">
        <f t="shared" si="216"/>
        <v>0</v>
      </c>
      <c r="L267" s="116">
        <f t="shared" si="216"/>
        <v>0</v>
      </c>
      <c r="M267" s="116">
        <f t="shared" si="216"/>
        <v>0</v>
      </c>
      <c r="N267" s="116">
        <f t="shared" si="216"/>
        <v>0.05</v>
      </c>
      <c r="O267" s="116">
        <f t="shared" si="216"/>
        <v>0.05</v>
      </c>
      <c r="P267" s="116">
        <f t="shared" si="216"/>
        <v>0.05</v>
      </c>
      <c r="Q267" s="116">
        <f t="shared" si="216"/>
        <v>0.05</v>
      </c>
      <c r="R267" s="116">
        <f t="shared" si="216"/>
        <v>0.05</v>
      </c>
      <c r="S267" s="116">
        <f t="shared" si="216"/>
        <v>0.05</v>
      </c>
      <c r="T267" s="116">
        <f t="shared" si="216"/>
        <v>0.05</v>
      </c>
      <c r="U267" s="116">
        <f t="shared" si="216"/>
        <v>0.05</v>
      </c>
      <c r="V267" s="116">
        <f t="shared" si="216"/>
        <v>0.05</v>
      </c>
      <c r="W267" s="116">
        <f t="shared" si="216"/>
        <v>0.05</v>
      </c>
      <c r="X267" s="116">
        <f t="shared" si="216"/>
        <v>6.611111111111112E-2</v>
      </c>
      <c r="Y267" s="116">
        <f t="shared" si="216"/>
        <v>8.2222222222222238E-2</v>
      </c>
      <c r="Z267" s="116">
        <f t="shared" si="216"/>
        <v>9.8333333333333356E-2</v>
      </c>
      <c r="AA267" s="116">
        <f t="shared" si="216"/>
        <v>0.11444444444444447</v>
      </c>
      <c r="AB267" s="116">
        <f t="shared" si="216"/>
        <v>0.13055555555555559</v>
      </c>
      <c r="AC267" s="116">
        <f t="shared" si="216"/>
        <v>0.1466666666666667</v>
      </c>
      <c r="AD267" s="82">
        <f t="shared" si="216"/>
        <v>0.1627777777777778</v>
      </c>
      <c r="AE267" s="116">
        <f t="shared" si="216"/>
        <v>0.1788888888888889</v>
      </c>
      <c r="AF267" s="116">
        <f t="shared" si="216"/>
        <v>0.19500000000000001</v>
      </c>
      <c r="AG267" s="116">
        <f t="shared" si="216"/>
        <v>0.21111111111111111</v>
      </c>
      <c r="AH267" s="116">
        <f t="shared" si="216"/>
        <v>0.22722222222222221</v>
      </c>
      <c r="AI267" s="116">
        <f t="shared" si="216"/>
        <v>0.24333333333333332</v>
      </c>
      <c r="AJ267" s="116">
        <f t="shared" si="216"/>
        <v>0.25944444444444442</v>
      </c>
      <c r="AK267" s="116">
        <f t="shared" ref="AK267:BB267" si="217">+AJ267+AK266</f>
        <v>0.27555555555555555</v>
      </c>
      <c r="AL267" s="116">
        <f t="shared" si="217"/>
        <v>0.29166666666666669</v>
      </c>
      <c r="AM267" s="116">
        <f t="shared" si="217"/>
        <v>0.30777777777777782</v>
      </c>
      <c r="AN267" s="116">
        <f t="shared" si="217"/>
        <v>0.32388888888888895</v>
      </c>
      <c r="AO267" s="116">
        <f t="shared" si="217"/>
        <v>0.34000000000000008</v>
      </c>
      <c r="AP267" s="116">
        <f t="shared" si="217"/>
        <v>1</v>
      </c>
      <c r="AQ267" s="116">
        <f t="shared" si="217"/>
        <v>1</v>
      </c>
      <c r="AR267" s="116">
        <f t="shared" si="217"/>
        <v>1</v>
      </c>
      <c r="AS267" s="116">
        <f t="shared" si="217"/>
        <v>1</v>
      </c>
      <c r="AT267" s="116">
        <f t="shared" si="217"/>
        <v>1</v>
      </c>
      <c r="AU267" s="116">
        <f t="shared" si="217"/>
        <v>1</v>
      </c>
      <c r="AV267" s="116">
        <f t="shared" si="217"/>
        <v>1</v>
      </c>
      <c r="AW267" s="116">
        <f t="shared" si="217"/>
        <v>1</v>
      </c>
      <c r="AX267" s="116">
        <f t="shared" si="217"/>
        <v>1</v>
      </c>
      <c r="AY267" s="116">
        <f t="shared" si="217"/>
        <v>1</v>
      </c>
      <c r="AZ267" s="116">
        <f t="shared" si="217"/>
        <v>1</v>
      </c>
      <c r="BA267" s="116">
        <f t="shared" si="217"/>
        <v>1</v>
      </c>
      <c r="BB267" s="116">
        <f t="shared" si="217"/>
        <v>1</v>
      </c>
      <c r="BC267" s="117"/>
      <c r="BD267" s="115"/>
    </row>
    <row r="268" spans="1:89" s="127" customFormat="1" x14ac:dyDescent="0.2">
      <c r="B268" s="119"/>
      <c r="C268" s="288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83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1"/>
      <c r="BD268" s="119"/>
    </row>
    <row r="269" spans="1:89" s="122" customFormat="1" x14ac:dyDescent="0.2">
      <c r="B269" s="122" t="s">
        <v>111</v>
      </c>
      <c r="C269" s="123">
        <v>14.2</v>
      </c>
      <c r="D269" s="124">
        <f t="shared" ref="D269:AI269" si="218">+D265*$C269</f>
        <v>0</v>
      </c>
      <c r="E269" s="124">
        <f t="shared" si="218"/>
        <v>0</v>
      </c>
      <c r="F269" s="124">
        <f t="shared" si="218"/>
        <v>0</v>
      </c>
      <c r="G269" s="124">
        <f t="shared" si="218"/>
        <v>0</v>
      </c>
      <c r="H269" s="124">
        <f t="shared" si="218"/>
        <v>0</v>
      </c>
      <c r="I269" s="124">
        <f t="shared" si="218"/>
        <v>0</v>
      </c>
      <c r="J269" s="124">
        <f t="shared" si="218"/>
        <v>0</v>
      </c>
      <c r="K269" s="124">
        <f t="shared" si="218"/>
        <v>0</v>
      </c>
      <c r="L269" s="124">
        <f t="shared" si="218"/>
        <v>0</v>
      </c>
      <c r="M269" s="124">
        <f t="shared" si="218"/>
        <v>0</v>
      </c>
      <c r="N269" s="124">
        <f t="shared" si="218"/>
        <v>0.70577380952380941</v>
      </c>
      <c r="O269" s="124">
        <f t="shared" si="218"/>
        <v>0.70577380952380941</v>
      </c>
      <c r="P269" s="124">
        <f t="shared" si="218"/>
        <v>0.70577380952380941</v>
      </c>
      <c r="Q269" s="124">
        <f t="shared" si="218"/>
        <v>0.70577380952380941</v>
      </c>
      <c r="R269" s="124">
        <f t="shared" si="218"/>
        <v>0.70577380952380941</v>
      </c>
      <c r="S269" s="124">
        <f t="shared" si="218"/>
        <v>0.70577380952380941</v>
      </c>
      <c r="T269" s="124">
        <f t="shared" si="218"/>
        <v>0.70577380952380941</v>
      </c>
      <c r="U269" s="124">
        <f t="shared" si="218"/>
        <v>0.70577380952380941</v>
      </c>
      <c r="V269" s="124">
        <f t="shared" si="218"/>
        <v>0.70577380952380941</v>
      </c>
      <c r="W269" s="124">
        <f t="shared" si="218"/>
        <v>0.70577380952380941</v>
      </c>
      <c r="X269" s="124">
        <f t="shared" si="218"/>
        <v>1.4160104761904762</v>
      </c>
      <c r="Y269" s="124">
        <f t="shared" si="218"/>
        <v>2.1262471428571432</v>
      </c>
      <c r="Z269" s="124">
        <f t="shared" si="218"/>
        <v>2.8364838095238096</v>
      </c>
      <c r="AA269" s="124">
        <f t="shared" si="218"/>
        <v>3.546720476190476</v>
      </c>
      <c r="AB269" s="124">
        <f t="shared" si="218"/>
        <v>4.256957142857142</v>
      </c>
      <c r="AC269" s="124">
        <f t="shared" si="218"/>
        <v>4.9671938095238088</v>
      </c>
      <c r="AD269" s="90">
        <f t="shared" si="218"/>
        <v>5.6774304761904757</v>
      </c>
      <c r="AE269" s="124">
        <f t="shared" si="218"/>
        <v>6.3876671428571417</v>
      </c>
      <c r="AF269" s="124">
        <f t="shared" si="218"/>
        <v>7.0979038095238085</v>
      </c>
      <c r="AG269" s="124">
        <f t="shared" si="218"/>
        <v>7.8081404761904745</v>
      </c>
      <c r="AH269" s="124">
        <f t="shared" si="218"/>
        <v>8.5183771428571422</v>
      </c>
      <c r="AI269" s="124">
        <f t="shared" si="218"/>
        <v>9.2286138095238091</v>
      </c>
      <c r="AJ269" s="124">
        <f t="shared" ref="AJ269:BB269" si="219">+AJ265*$C269</f>
        <v>9.9388504761904759</v>
      </c>
      <c r="AK269" s="124">
        <f t="shared" si="219"/>
        <v>10.649087142857143</v>
      </c>
      <c r="AL269" s="124">
        <f t="shared" si="219"/>
        <v>11.359323809523811</v>
      </c>
      <c r="AM269" s="124">
        <f t="shared" si="219"/>
        <v>12.069560476190478</v>
      </c>
      <c r="AN269" s="124">
        <f t="shared" si="219"/>
        <v>12.779797142857145</v>
      </c>
      <c r="AO269" s="124">
        <f t="shared" si="219"/>
        <v>13.490033809523812</v>
      </c>
      <c r="AP269" s="124">
        <f t="shared" si="219"/>
        <v>13.490033809523812</v>
      </c>
      <c r="AQ269" s="124">
        <f t="shared" si="219"/>
        <v>13.490033809523812</v>
      </c>
      <c r="AR269" s="124">
        <f t="shared" si="219"/>
        <v>13.490033809523812</v>
      </c>
      <c r="AS269" s="124">
        <f t="shared" si="219"/>
        <v>13.490033809523812</v>
      </c>
      <c r="AT269" s="124">
        <f t="shared" si="219"/>
        <v>14.200033809523813</v>
      </c>
      <c r="AU269" s="124">
        <f t="shared" si="219"/>
        <v>14.200033809523813</v>
      </c>
      <c r="AV269" s="124">
        <f t="shared" si="219"/>
        <v>14.200033809523813</v>
      </c>
      <c r="AW269" s="124">
        <f t="shared" si="219"/>
        <v>14.200033809523813</v>
      </c>
      <c r="AX269" s="124">
        <f t="shared" si="219"/>
        <v>14.200033809523813</v>
      </c>
      <c r="AY269" s="124">
        <f t="shared" si="219"/>
        <v>14.200033809523813</v>
      </c>
      <c r="AZ269" s="124">
        <f t="shared" si="219"/>
        <v>14.200033809523813</v>
      </c>
      <c r="BA269" s="124">
        <f t="shared" si="219"/>
        <v>14.200033809523813</v>
      </c>
      <c r="BB269" s="124">
        <f t="shared" si="219"/>
        <v>14.200033809523813</v>
      </c>
      <c r="BC269" s="125"/>
      <c r="BD269" s="126"/>
      <c r="BE269" s="126"/>
      <c r="BF269" s="126"/>
      <c r="BG269" s="126"/>
      <c r="BH269" s="126"/>
      <c r="BI269" s="126"/>
      <c r="BJ269" s="126"/>
      <c r="BK269" s="126"/>
      <c r="BL269" s="126"/>
      <c r="BM269" s="126"/>
      <c r="BN269" s="126"/>
      <c r="BO269" s="126"/>
      <c r="BP269" s="126"/>
      <c r="BQ269" s="126"/>
      <c r="BR269" s="126"/>
      <c r="BS269" s="126"/>
      <c r="BT269" s="126"/>
      <c r="BU269" s="126"/>
      <c r="BV269" s="126"/>
      <c r="BW269" s="126"/>
      <c r="BX269" s="126"/>
      <c r="BY269" s="126"/>
      <c r="BZ269" s="126"/>
      <c r="CA269" s="126"/>
      <c r="CB269" s="126"/>
      <c r="CC269" s="126"/>
      <c r="CD269" s="126"/>
      <c r="CE269" s="126"/>
      <c r="CF269" s="126"/>
      <c r="CG269" s="126"/>
      <c r="CH269" s="126"/>
      <c r="CI269" s="126"/>
      <c r="CJ269" s="126"/>
      <c r="CK269" s="126"/>
    </row>
    <row r="270" spans="1:89" s="139" customFormat="1" ht="13.5" thickBot="1" x14ac:dyDescent="0.25">
      <c r="B270" s="139" t="s">
        <v>112</v>
      </c>
      <c r="C270" s="140" t="str">
        <f>+'NTP or Sold'!C23</f>
        <v>Available</v>
      </c>
      <c r="D270" s="141">
        <f t="shared" ref="D270:AI270" si="220">+D267*$C269</f>
        <v>0</v>
      </c>
      <c r="E270" s="141">
        <f t="shared" si="220"/>
        <v>0</v>
      </c>
      <c r="F270" s="141">
        <f t="shared" si="220"/>
        <v>0</v>
      </c>
      <c r="G270" s="141">
        <f t="shared" si="220"/>
        <v>0</v>
      </c>
      <c r="H270" s="141">
        <f t="shared" si="220"/>
        <v>0</v>
      </c>
      <c r="I270" s="141">
        <f t="shared" si="220"/>
        <v>0</v>
      </c>
      <c r="J270" s="141">
        <f t="shared" si="220"/>
        <v>0</v>
      </c>
      <c r="K270" s="141">
        <f t="shared" si="220"/>
        <v>0</v>
      </c>
      <c r="L270" s="141">
        <f t="shared" si="220"/>
        <v>0</v>
      </c>
      <c r="M270" s="141">
        <f t="shared" si="220"/>
        <v>0</v>
      </c>
      <c r="N270" s="141">
        <f t="shared" si="220"/>
        <v>0.71</v>
      </c>
      <c r="O270" s="141">
        <f t="shared" si="220"/>
        <v>0.71</v>
      </c>
      <c r="P270" s="141">
        <f t="shared" si="220"/>
        <v>0.71</v>
      </c>
      <c r="Q270" s="141">
        <f t="shared" si="220"/>
        <v>0.71</v>
      </c>
      <c r="R270" s="141">
        <f t="shared" si="220"/>
        <v>0.71</v>
      </c>
      <c r="S270" s="141">
        <f t="shared" si="220"/>
        <v>0.71</v>
      </c>
      <c r="T270" s="141">
        <f t="shared" si="220"/>
        <v>0.71</v>
      </c>
      <c r="U270" s="141">
        <f t="shared" si="220"/>
        <v>0.71</v>
      </c>
      <c r="V270" s="141">
        <f t="shared" si="220"/>
        <v>0.71</v>
      </c>
      <c r="W270" s="141">
        <f t="shared" si="220"/>
        <v>0.71</v>
      </c>
      <c r="X270" s="141">
        <f t="shared" si="220"/>
        <v>0.93877777777777782</v>
      </c>
      <c r="Y270" s="141">
        <f t="shared" si="220"/>
        <v>1.1675555555555557</v>
      </c>
      <c r="Z270" s="141">
        <f t="shared" si="220"/>
        <v>1.3963333333333336</v>
      </c>
      <c r="AA270" s="141">
        <f t="shared" si="220"/>
        <v>1.6251111111111114</v>
      </c>
      <c r="AB270" s="141">
        <f t="shared" si="220"/>
        <v>1.8538888888888894</v>
      </c>
      <c r="AC270" s="141">
        <f t="shared" si="220"/>
        <v>2.0826666666666669</v>
      </c>
      <c r="AD270" s="136">
        <f t="shared" si="220"/>
        <v>2.3114444444444446</v>
      </c>
      <c r="AE270" s="141">
        <f t="shared" si="220"/>
        <v>2.5402222222222224</v>
      </c>
      <c r="AF270" s="141">
        <f t="shared" si="220"/>
        <v>2.7690000000000001</v>
      </c>
      <c r="AG270" s="141">
        <f t="shared" si="220"/>
        <v>2.9977777777777774</v>
      </c>
      <c r="AH270" s="141">
        <f t="shared" si="220"/>
        <v>3.2265555555555552</v>
      </c>
      <c r="AI270" s="141">
        <f t="shared" si="220"/>
        <v>3.4553333333333329</v>
      </c>
      <c r="AJ270" s="141">
        <f t="shared" ref="AJ270:BB270" si="221">+AJ267*$C269</f>
        <v>3.6841111111111107</v>
      </c>
      <c r="AK270" s="141">
        <f t="shared" si="221"/>
        <v>3.9128888888888889</v>
      </c>
      <c r="AL270" s="141">
        <f t="shared" si="221"/>
        <v>4.1416666666666666</v>
      </c>
      <c r="AM270" s="141">
        <f t="shared" si="221"/>
        <v>4.3704444444444448</v>
      </c>
      <c r="AN270" s="141">
        <f t="shared" si="221"/>
        <v>4.599222222222223</v>
      </c>
      <c r="AO270" s="141">
        <f t="shared" si="221"/>
        <v>4.8280000000000012</v>
      </c>
      <c r="AP270" s="141">
        <f t="shared" si="221"/>
        <v>14.2</v>
      </c>
      <c r="AQ270" s="141">
        <f t="shared" si="221"/>
        <v>14.2</v>
      </c>
      <c r="AR270" s="141">
        <f t="shared" si="221"/>
        <v>14.2</v>
      </c>
      <c r="AS270" s="141">
        <f t="shared" si="221"/>
        <v>14.2</v>
      </c>
      <c r="AT270" s="141">
        <f t="shared" si="221"/>
        <v>14.2</v>
      </c>
      <c r="AU270" s="141">
        <f t="shared" si="221"/>
        <v>14.2</v>
      </c>
      <c r="AV270" s="141">
        <f t="shared" si="221"/>
        <v>14.2</v>
      </c>
      <c r="AW270" s="141">
        <f t="shared" si="221"/>
        <v>14.2</v>
      </c>
      <c r="AX270" s="141">
        <f t="shared" si="221"/>
        <v>14.2</v>
      </c>
      <c r="AY270" s="141">
        <f t="shared" si="221"/>
        <v>14.2</v>
      </c>
      <c r="AZ270" s="141">
        <f t="shared" si="221"/>
        <v>14.2</v>
      </c>
      <c r="BA270" s="141">
        <f t="shared" si="221"/>
        <v>14.2</v>
      </c>
      <c r="BB270" s="141">
        <f t="shared" si="221"/>
        <v>14.2</v>
      </c>
      <c r="BC270" s="142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  <c r="BP270" s="143"/>
      <c r="BQ270" s="143"/>
      <c r="BR270" s="143"/>
      <c r="BS270" s="143"/>
      <c r="BT270" s="143"/>
      <c r="BU270" s="143"/>
      <c r="BV270" s="143"/>
      <c r="BW270" s="143"/>
      <c r="BX270" s="143"/>
      <c r="BY270" s="143"/>
      <c r="BZ270" s="143"/>
      <c r="CA270" s="143"/>
      <c r="CB270" s="143"/>
      <c r="CC270" s="143"/>
      <c r="CD270" s="143"/>
      <c r="CE270" s="143"/>
      <c r="CF270" s="143"/>
      <c r="CG270" s="143"/>
      <c r="CH270" s="143"/>
      <c r="CI270" s="143"/>
      <c r="CJ270" s="143"/>
      <c r="CK270" s="143"/>
    </row>
    <row r="271" spans="1:89" s="192" customFormat="1" ht="15" customHeight="1" thickTop="1" x14ac:dyDescent="0.2">
      <c r="A271" s="293">
        <v>4</v>
      </c>
      <c r="B271" s="197" t="str">
        <f>+'NTP or Sold'!H25</f>
        <v>LM6000</v>
      </c>
      <c r="C271" s="291" t="str">
        <f>+'NTP or Sold'!T25</f>
        <v>Fountain Valley PSCO (ENA) - 90%</v>
      </c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81"/>
      <c r="AE271" s="207"/>
      <c r="AF271" s="207"/>
      <c r="AG271" s="207"/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/>
      <c r="BC271" s="242"/>
    </row>
    <row r="272" spans="1:89" s="196" customFormat="1" x14ac:dyDescent="0.2">
      <c r="A272" s="294"/>
      <c r="B272" s="193" t="s">
        <v>107</v>
      </c>
      <c r="C272" s="292"/>
      <c r="D272" s="194">
        <v>0</v>
      </c>
      <c r="E272" s="194">
        <v>0</v>
      </c>
      <c r="F272" s="194">
        <v>0</v>
      </c>
      <c r="G272" s="194">
        <v>0</v>
      </c>
      <c r="H272" s="194">
        <v>0</v>
      </c>
      <c r="I272" s="194">
        <v>0</v>
      </c>
      <c r="J272" s="194">
        <v>0</v>
      </c>
      <c r="K272" s="194">
        <v>0</v>
      </c>
      <c r="L272" s="194">
        <v>0</v>
      </c>
      <c r="M272" s="194">
        <v>0</v>
      </c>
      <c r="N272" s="194">
        <f>16.7/336</f>
        <v>4.9702380952380949E-2</v>
      </c>
      <c r="O272" s="194">
        <v>0</v>
      </c>
      <c r="P272" s="194">
        <v>0</v>
      </c>
      <c r="Q272" s="194">
        <v>0</v>
      </c>
      <c r="R272" s="194">
        <v>0</v>
      </c>
      <c r="S272" s="194">
        <v>0</v>
      </c>
      <c r="T272" s="194">
        <v>0</v>
      </c>
      <c r="U272" s="194">
        <v>0</v>
      </c>
      <c r="V272" s="194">
        <v>0</v>
      </c>
      <c r="W272" s="194">
        <v>0</v>
      </c>
      <c r="X272" s="194">
        <f t="shared" ref="X272:AO272" si="222">+(0.95-0.0497)/18</f>
        <v>5.0016666666666668E-2</v>
      </c>
      <c r="Y272" s="194">
        <f t="shared" si="222"/>
        <v>5.0016666666666668E-2</v>
      </c>
      <c r="Z272" s="194">
        <f t="shared" si="222"/>
        <v>5.0016666666666668E-2</v>
      </c>
      <c r="AA272" s="194">
        <f t="shared" si="222"/>
        <v>5.0016666666666668E-2</v>
      </c>
      <c r="AB272" s="194">
        <f t="shared" si="222"/>
        <v>5.0016666666666668E-2</v>
      </c>
      <c r="AC272" s="194">
        <f t="shared" si="222"/>
        <v>5.0016666666666668E-2</v>
      </c>
      <c r="AD272" s="82">
        <f t="shared" si="222"/>
        <v>5.0016666666666668E-2</v>
      </c>
      <c r="AE272" s="194">
        <f t="shared" si="222"/>
        <v>5.0016666666666668E-2</v>
      </c>
      <c r="AF272" s="194">
        <f t="shared" si="222"/>
        <v>5.0016666666666668E-2</v>
      </c>
      <c r="AG272" s="194">
        <f t="shared" si="222"/>
        <v>5.0016666666666668E-2</v>
      </c>
      <c r="AH272" s="194">
        <f t="shared" si="222"/>
        <v>5.0016666666666668E-2</v>
      </c>
      <c r="AI272" s="194">
        <f t="shared" si="222"/>
        <v>5.0016666666666668E-2</v>
      </c>
      <c r="AJ272" s="194">
        <f t="shared" si="222"/>
        <v>5.0016666666666668E-2</v>
      </c>
      <c r="AK272" s="194">
        <f t="shared" si="222"/>
        <v>5.0016666666666668E-2</v>
      </c>
      <c r="AL272" s="194">
        <f t="shared" si="222"/>
        <v>5.0016666666666668E-2</v>
      </c>
      <c r="AM272" s="194">
        <f t="shared" si="222"/>
        <v>5.0016666666666668E-2</v>
      </c>
      <c r="AN272" s="194">
        <f t="shared" si="222"/>
        <v>5.0016666666666668E-2</v>
      </c>
      <c r="AO272" s="194">
        <f t="shared" si="222"/>
        <v>5.0016666666666668E-2</v>
      </c>
      <c r="AP272" s="194">
        <v>0</v>
      </c>
      <c r="AQ272" s="194">
        <v>0</v>
      </c>
      <c r="AR272" s="194">
        <v>0</v>
      </c>
      <c r="AS272" s="194">
        <v>0</v>
      </c>
      <c r="AT272" s="194">
        <v>0.05</v>
      </c>
      <c r="AU272" s="194">
        <v>0</v>
      </c>
      <c r="AV272" s="194">
        <v>0</v>
      </c>
      <c r="AW272" s="194">
        <v>0</v>
      </c>
      <c r="AX272" s="194">
        <v>0</v>
      </c>
      <c r="AY272" s="194">
        <v>0</v>
      </c>
      <c r="AZ272" s="194">
        <v>0</v>
      </c>
      <c r="BA272" s="194">
        <v>0</v>
      </c>
      <c r="BB272" s="194">
        <v>0</v>
      </c>
      <c r="BC272" s="195">
        <f>SUM(D272:BB272)</f>
        <v>1.0000023809523813</v>
      </c>
      <c r="BD272" s="193"/>
    </row>
    <row r="273" spans="1:89" s="196" customFormat="1" x14ac:dyDescent="0.2">
      <c r="A273" s="294"/>
      <c r="B273" s="193" t="s">
        <v>108</v>
      </c>
      <c r="C273" s="292"/>
      <c r="D273" s="194">
        <f>D272</f>
        <v>0</v>
      </c>
      <c r="E273" s="194">
        <f t="shared" ref="E273:AJ273" si="223">+D273+E272</f>
        <v>0</v>
      </c>
      <c r="F273" s="194">
        <f t="shared" si="223"/>
        <v>0</v>
      </c>
      <c r="G273" s="194">
        <f t="shared" si="223"/>
        <v>0</v>
      </c>
      <c r="H273" s="194">
        <f t="shared" si="223"/>
        <v>0</v>
      </c>
      <c r="I273" s="194">
        <f t="shared" si="223"/>
        <v>0</v>
      </c>
      <c r="J273" s="194">
        <f t="shared" si="223"/>
        <v>0</v>
      </c>
      <c r="K273" s="194">
        <f t="shared" si="223"/>
        <v>0</v>
      </c>
      <c r="L273" s="194">
        <f t="shared" si="223"/>
        <v>0</v>
      </c>
      <c r="M273" s="194">
        <f t="shared" si="223"/>
        <v>0</v>
      </c>
      <c r="N273" s="194">
        <f t="shared" si="223"/>
        <v>4.9702380952380949E-2</v>
      </c>
      <c r="O273" s="194">
        <f t="shared" si="223"/>
        <v>4.9702380952380949E-2</v>
      </c>
      <c r="P273" s="194">
        <f t="shared" si="223"/>
        <v>4.9702380952380949E-2</v>
      </c>
      <c r="Q273" s="194">
        <f t="shared" si="223"/>
        <v>4.9702380952380949E-2</v>
      </c>
      <c r="R273" s="194">
        <f t="shared" si="223"/>
        <v>4.9702380952380949E-2</v>
      </c>
      <c r="S273" s="194">
        <f t="shared" si="223"/>
        <v>4.9702380952380949E-2</v>
      </c>
      <c r="T273" s="194">
        <f t="shared" si="223"/>
        <v>4.9702380952380949E-2</v>
      </c>
      <c r="U273" s="194">
        <f t="shared" si="223"/>
        <v>4.9702380952380949E-2</v>
      </c>
      <c r="V273" s="194">
        <f t="shared" si="223"/>
        <v>4.9702380952380949E-2</v>
      </c>
      <c r="W273" s="194">
        <f t="shared" si="223"/>
        <v>4.9702380952380949E-2</v>
      </c>
      <c r="X273" s="194">
        <f t="shared" si="223"/>
        <v>9.9719047619047624E-2</v>
      </c>
      <c r="Y273" s="194">
        <f t="shared" si="223"/>
        <v>0.14973571428571431</v>
      </c>
      <c r="Z273" s="194">
        <f t="shared" si="223"/>
        <v>0.19975238095238096</v>
      </c>
      <c r="AA273" s="194">
        <f t="shared" si="223"/>
        <v>0.24976904761904761</v>
      </c>
      <c r="AB273" s="194">
        <f t="shared" si="223"/>
        <v>0.29978571428571427</v>
      </c>
      <c r="AC273" s="194">
        <f t="shared" si="223"/>
        <v>0.34980238095238092</v>
      </c>
      <c r="AD273" s="82">
        <f t="shared" si="223"/>
        <v>0.39981904761904757</v>
      </c>
      <c r="AE273" s="194">
        <f t="shared" si="223"/>
        <v>0.44983571428571423</v>
      </c>
      <c r="AF273" s="194">
        <f t="shared" si="223"/>
        <v>0.49985238095238088</v>
      </c>
      <c r="AG273" s="194">
        <f t="shared" si="223"/>
        <v>0.54986904761904754</v>
      </c>
      <c r="AH273" s="194">
        <f t="shared" si="223"/>
        <v>0.59988571428571424</v>
      </c>
      <c r="AI273" s="194">
        <f t="shared" si="223"/>
        <v>0.64990238095238095</v>
      </c>
      <c r="AJ273" s="194">
        <f t="shared" si="223"/>
        <v>0.69991904761904766</v>
      </c>
      <c r="AK273" s="194">
        <f t="shared" ref="AK273:BB273" si="224">+AJ273+AK272</f>
        <v>0.74993571428571437</v>
      </c>
      <c r="AL273" s="194">
        <f t="shared" si="224"/>
        <v>0.79995238095238108</v>
      </c>
      <c r="AM273" s="194">
        <f t="shared" si="224"/>
        <v>0.84996904761904779</v>
      </c>
      <c r="AN273" s="194">
        <f t="shared" si="224"/>
        <v>0.8999857142857145</v>
      </c>
      <c r="AO273" s="194">
        <f t="shared" si="224"/>
        <v>0.95000238095238121</v>
      </c>
      <c r="AP273" s="194">
        <f t="shared" si="224"/>
        <v>0.95000238095238121</v>
      </c>
      <c r="AQ273" s="194">
        <f t="shared" si="224"/>
        <v>0.95000238095238121</v>
      </c>
      <c r="AR273" s="194">
        <f t="shared" si="224"/>
        <v>0.95000238095238121</v>
      </c>
      <c r="AS273" s="194">
        <f t="shared" si="224"/>
        <v>0.95000238095238121</v>
      </c>
      <c r="AT273" s="194">
        <f t="shared" si="224"/>
        <v>1.0000023809523813</v>
      </c>
      <c r="AU273" s="194">
        <f t="shared" si="224"/>
        <v>1.0000023809523813</v>
      </c>
      <c r="AV273" s="194">
        <f t="shared" si="224"/>
        <v>1.0000023809523813</v>
      </c>
      <c r="AW273" s="194">
        <f t="shared" si="224"/>
        <v>1.0000023809523813</v>
      </c>
      <c r="AX273" s="194">
        <f t="shared" si="224"/>
        <v>1.0000023809523813</v>
      </c>
      <c r="AY273" s="194">
        <f t="shared" si="224"/>
        <v>1.0000023809523813</v>
      </c>
      <c r="AZ273" s="194">
        <f t="shared" si="224"/>
        <v>1.0000023809523813</v>
      </c>
      <c r="BA273" s="194">
        <f t="shared" si="224"/>
        <v>1.0000023809523813</v>
      </c>
      <c r="BB273" s="194">
        <f t="shared" si="224"/>
        <v>1.0000023809523813</v>
      </c>
      <c r="BC273" s="195"/>
      <c r="BD273" s="193"/>
    </row>
    <row r="274" spans="1:89" s="196" customFormat="1" x14ac:dyDescent="0.2">
      <c r="A274" s="294"/>
      <c r="B274" s="193" t="s">
        <v>109</v>
      </c>
      <c r="C274" s="292"/>
      <c r="D274" s="194">
        <v>0</v>
      </c>
      <c r="E274" s="194">
        <v>0</v>
      </c>
      <c r="F274" s="194">
        <v>0</v>
      </c>
      <c r="G274" s="194">
        <v>0</v>
      </c>
      <c r="H274" s="194">
        <v>0</v>
      </c>
      <c r="I274" s="194">
        <v>0</v>
      </c>
      <c r="J274" s="194">
        <v>0</v>
      </c>
      <c r="K274" s="194">
        <v>0</v>
      </c>
      <c r="L274" s="194">
        <v>0</v>
      </c>
      <c r="M274" s="194">
        <v>0</v>
      </c>
      <c r="N274" s="194">
        <v>0.05</v>
      </c>
      <c r="O274" s="194">
        <v>0</v>
      </c>
      <c r="P274" s="194">
        <v>0</v>
      </c>
      <c r="Q274" s="194">
        <v>0</v>
      </c>
      <c r="R274" s="194">
        <v>0</v>
      </c>
      <c r="S274" s="194">
        <v>0</v>
      </c>
      <c r="T274" s="194">
        <v>0</v>
      </c>
      <c r="U274" s="194">
        <v>0</v>
      </c>
      <c r="V274" s="194">
        <v>0</v>
      </c>
      <c r="W274" s="194">
        <v>0</v>
      </c>
      <c r="X274" s="194">
        <f t="shared" ref="X274:AO274" si="225">+(0.34-0.05)/18</f>
        <v>1.6111111111111114E-2</v>
      </c>
      <c r="Y274" s="194">
        <f t="shared" si="225"/>
        <v>1.6111111111111114E-2</v>
      </c>
      <c r="Z274" s="194">
        <f t="shared" si="225"/>
        <v>1.6111111111111114E-2</v>
      </c>
      <c r="AA274" s="194">
        <f t="shared" si="225"/>
        <v>1.6111111111111114E-2</v>
      </c>
      <c r="AB274" s="194">
        <f t="shared" si="225"/>
        <v>1.6111111111111114E-2</v>
      </c>
      <c r="AC274" s="194">
        <f t="shared" si="225"/>
        <v>1.6111111111111114E-2</v>
      </c>
      <c r="AD274" s="82">
        <f t="shared" si="225"/>
        <v>1.6111111111111114E-2</v>
      </c>
      <c r="AE274" s="194">
        <f t="shared" si="225"/>
        <v>1.6111111111111114E-2</v>
      </c>
      <c r="AF274" s="194">
        <f t="shared" si="225"/>
        <v>1.6111111111111114E-2</v>
      </c>
      <c r="AG274" s="194">
        <f t="shared" si="225"/>
        <v>1.6111111111111114E-2</v>
      </c>
      <c r="AH274" s="194">
        <f t="shared" si="225"/>
        <v>1.6111111111111114E-2</v>
      </c>
      <c r="AI274" s="194">
        <f t="shared" si="225"/>
        <v>1.6111111111111114E-2</v>
      </c>
      <c r="AJ274" s="194">
        <f t="shared" si="225"/>
        <v>1.6111111111111114E-2</v>
      </c>
      <c r="AK274" s="194">
        <f t="shared" si="225"/>
        <v>1.6111111111111114E-2</v>
      </c>
      <c r="AL274" s="194">
        <f t="shared" si="225"/>
        <v>1.6111111111111114E-2</v>
      </c>
      <c r="AM274" s="194">
        <f t="shared" si="225"/>
        <v>1.6111111111111114E-2</v>
      </c>
      <c r="AN274" s="194">
        <f t="shared" si="225"/>
        <v>1.6111111111111114E-2</v>
      </c>
      <c r="AO274" s="194">
        <f t="shared" si="225"/>
        <v>1.6111111111111114E-2</v>
      </c>
      <c r="AP274" s="194">
        <v>0.66</v>
      </c>
      <c r="AQ274" s="194">
        <v>0</v>
      </c>
      <c r="AR274" s="194">
        <v>0</v>
      </c>
      <c r="AS274" s="194">
        <v>0</v>
      </c>
      <c r="AT274" s="194">
        <v>0</v>
      </c>
      <c r="AU274" s="194">
        <v>0</v>
      </c>
      <c r="AV274" s="194">
        <v>0</v>
      </c>
      <c r="AW274" s="194">
        <v>0</v>
      </c>
      <c r="AX274" s="194">
        <v>0</v>
      </c>
      <c r="AY274" s="194">
        <v>0</v>
      </c>
      <c r="AZ274" s="194">
        <v>0</v>
      </c>
      <c r="BA274" s="194">
        <v>0</v>
      </c>
      <c r="BB274" s="194">
        <v>0</v>
      </c>
      <c r="BC274" s="195">
        <f>SUM(D274:BB274)</f>
        <v>1</v>
      </c>
      <c r="BD274" s="193"/>
    </row>
    <row r="275" spans="1:89" s="196" customFormat="1" x14ac:dyDescent="0.2">
      <c r="A275" s="294"/>
      <c r="B275" s="193" t="s">
        <v>110</v>
      </c>
      <c r="C275" s="292"/>
      <c r="D275" s="194">
        <f>D274</f>
        <v>0</v>
      </c>
      <c r="E275" s="194">
        <f t="shared" ref="E275:AJ275" si="226">+D275+E274</f>
        <v>0</v>
      </c>
      <c r="F275" s="194">
        <f t="shared" si="226"/>
        <v>0</v>
      </c>
      <c r="G275" s="194">
        <f t="shared" si="226"/>
        <v>0</v>
      </c>
      <c r="H275" s="194">
        <f t="shared" si="226"/>
        <v>0</v>
      </c>
      <c r="I275" s="194">
        <f t="shared" si="226"/>
        <v>0</v>
      </c>
      <c r="J275" s="194">
        <f t="shared" si="226"/>
        <v>0</v>
      </c>
      <c r="K275" s="194">
        <f t="shared" si="226"/>
        <v>0</v>
      </c>
      <c r="L275" s="194">
        <f t="shared" si="226"/>
        <v>0</v>
      </c>
      <c r="M275" s="194">
        <f t="shared" si="226"/>
        <v>0</v>
      </c>
      <c r="N275" s="194">
        <f t="shared" si="226"/>
        <v>0.05</v>
      </c>
      <c r="O275" s="194">
        <f t="shared" si="226"/>
        <v>0.05</v>
      </c>
      <c r="P275" s="194">
        <f t="shared" si="226"/>
        <v>0.05</v>
      </c>
      <c r="Q275" s="194">
        <f t="shared" si="226"/>
        <v>0.05</v>
      </c>
      <c r="R275" s="194">
        <f t="shared" si="226"/>
        <v>0.05</v>
      </c>
      <c r="S275" s="194">
        <f t="shared" si="226"/>
        <v>0.05</v>
      </c>
      <c r="T275" s="194">
        <f t="shared" si="226"/>
        <v>0.05</v>
      </c>
      <c r="U275" s="194">
        <f t="shared" si="226"/>
        <v>0.05</v>
      </c>
      <c r="V275" s="194">
        <f t="shared" si="226"/>
        <v>0.05</v>
      </c>
      <c r="W275" s="194">
        <f t="shared" si="226"/>
        <v>0.05</v>
      </c>
      <c r="X275" s="194">
        <f t="shared" si="226"/>
        <v>6.611111111111112E-2</v>
      </c>
      <c r="Y275" s="194">
        <f t="shared" si="226"/>
        <v>8.2222222222222238E-2</v>
      </c>
      <c r="Z275" s="194">
        <f t="shared" si="226"/>
        <v>9.8333333333333356E-2</v>
      </c>
      <c r="AA275" s="194">
        <f t="shared" si="226"/>
        <v>0.11444444444444447</v>
      </c>
      <c r="AB275" s="194">
        <f t="shared" si="226"/>
        <v>0.13055555555555559</v>
      </c>
      <c r="AC275" s="194">
        <f t="shared" si="226"/>
        <v>0.1466666666666667</v>
      </c>
      <c r="AD275" s="82">
        <f t="shared" si="226"/>
        <v>0.1627777777777778</v>
      </c>
      <c r="AE275" s="194">
        <f t="shared" si="226"/>
        <v>0.1788888888888889</v>
      </c>
      <c r="AF275" s="194">
        <f t="shared" si="226"/>
        <v>0.19500000000000001</v>
      </c>
      <c r="AG275" s="194">
        <f t="shared" si="226"/>
        <v>0.21111111111111111</v>
      </c>
      <c r="AH275" s="194">
        <f t="shared" si="226"/>
        <v>0.22722222222222221</v>
      </c>
      <c r="AI275" s="194">
        <f t="shared" si="226"/>
        <v>0.24333333333333332</v>
      </c>
      <c r="AJ275" s="194">
        <f t="shared" si="226"/>
        <v>0.25944444444444442</v>
      </c>
      <c r="AK275" s="194">
        <f t="shared" ref="AK275:BB275" si="227">+AJ275+AK274</f>
        <v>0.27555555555555555</v>
      </c>
      <c r="AL275" s="194">
        <f t="shared" si="227"/>
        <v>0.29166666666666669</v>
      </c>
      <c r="AM275" s="194">
        <f t="shared" si="227"/>
        <v>0.30777777777777782</v>
      </c>
      <c r="AN275" s="194">
        <f t="shared" si="227"/>
        <v>0.32388888888888895</v>
      </c>
      <c r="AO275" s="194">
        <f t="shared" si="227"/>
        <v>0.34000000000000008</v>
      </c>
      <c r="AP275" s="194">
        <f t="shared" si="227"/>
        <v>1</v>
      </c>
      <c r="AQ275" s="194">
        <f t="shared" si="227"/>
        <v>1</v>
      </c>
      <c r="AR275" s="194">
        <f t="shared" si="227"/>
        <v>1</v>
      </c>
      <c r="AS275" s="194">
        <f t="shared" si="227"/>
        <v>1</v>
      </c>
      <c r="AT275" s="194">
        <f t="shared" si="227"/>
        <v>1</v>
      </c>
      <c r="AU275" s="194">
        <f t="shared" si="227"/>
        <v>1</v>
      </c>
      <c r="AV275" s="194">
        <f t="shared" si="227"/>
        <v>1</v>
      </c>
      <c r="AW275" s="194">
        <f t="shared" si="227"/>
        <v>1</v>
      </c>
      <c r="AX275" s="194">
        <f t="shared" si="227"/>
        <v>1</v>
      </c>
      <c r="AY275" s="194">
        <f t="shared" si="227"/>
        <v>1</v>
      </c>
      <c r="AZ275" s="194">
        <f t="shared" si="227"/>
        <v>1</v>
      </c>
      <c r="BA275" s="194">
        <f t="shared" si="227"/>
        <v>1</v>
      </c>
      <c r="BB275" s="194">
        <f t="shared" si="227"/>
        <v>1</v>
      </c>
      <c r="BC275" s="195"/>
      <c r="BD275" s="193"/>
    </row>
    <row r="276" spans="1:89" s="211" customFormat="1" x14ac:dyDescent="0.2">
      <c r="A276" s="294"/>
      <c r="B276" s="208"/>
      <c r="C276" s="292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  <c r="AA276" s="209"/>
      <c r="AB276" s="209"/>
      <c r="AC276" s="209"/>
      <c r="AD276" s="83"/>
      <c r="AE276" s="209"/>
      <c r="AF276" s="209"/>
      <c r="AG276" s="209"/>
      <c r="AH276" s="209"/>
      <c r="AI276" s="209"/>
      <c r="AJ276" s="209"/>
      <c r="AK276" s="209"/>
      <c r="AL276" s="209"/>
      <c r="AM276" s="209"/>
      <c r="AN276" s="209"/>
      <c r="AO276" s="209"/>
      <c r="AP276" s="209"/>
      <c r="AQ276" s="209"/>
      <c r="AR276" s="209"/>
      <c r="AS276" s="209"/>
      <c r="AT276" s="209"/>
      <c r="AU276" s="209"/>
      <c r="AV276" s="209"/>
      <c r="AW276" s="209"/>
      <c r="AX276" s="209"/>
      <c r="AY276" s="209"/>
      <c r="AZ276" s="209"/>
      <c r="BA276" s="209"/>
      <c r="BB276" s="209"/>
      <c r="BC276" s="210"/>
      <c r="BD276" s="208"/>
    </row>
    <row r="277" spans="1:89" s="197" customFormat="1" x14ac:dyDescent="0.2">
      <c r="A277" s="294"/>
      <c r="B277" s="197" t="s">
        <v>111</v>
      </c>
      <c r="C277" s="198">
        <v>14.5</v>
      </c>
      <c r="D277" s="199">
        <f t="shared" ref="D277:AI277" si="228">+D273*$C277</f>
        <v>0</v>
      </c>
      <c r="E277" s="199">
        <f t="shared" si="228"/>
        <v>0</v>
      </c>
      <c r="F277" s="199">
        <f t="shared" si="228"/>
        <v>0</v>
      </c>
      <c r="G277" s="199">
        <f t="shared" si="228"/>
        <v>0</v>
      </c>
      <c r="H277" s="199">
        <f t="shared" si="228"/>
        <v>0</v>
      </c>
      <c r="I277" s="199">
        <f t="shared" si="228"/>
        <v>0</v>
      </c>
      <c r="J277" s="199">
        <f t="shared" si="228"/>
        <v>0</v>
      </c>
      <c r="K277" s="199">
        <f t="shared" si="228"/>
        <v>0</v>
      </c>
      <c r="L277" s="199">
        <f t="shared" si="228"/>
        <v>0</v>
      </c>
      <c r="M277" s="199">
        <f t="shared" si="228"/>
        <v>0</v>
      </c>
      <c r="N277" s="199">
        <f t="shared" si="228"/>
        <v>0.72068452380952375</v>
      </c>
      <c r="O277" s="199">
        <f t="shared" si="228"/>
        <v>0.72068452380952375</v>
      </c>
      <c r="P277" s="199">
        <f t="shared" si="228"/>
        <v>0.72068452380952375</v>
      </c>
      <c r="Q277" s="199">
        <f t="shared" si="228"/>
        <v>0.72068452380952375</v>
      </c>
      <c r="R277" s="199">
        <f t="shared" si="228"/>
        <v>0.72068452380952375</v>
      </c>
      <c r="S277" s="199">
        <f t="shared" si="228"/>
        <v>0.72068452380952375</v>
      </c>
      <c r="T277" s="199">
        <f t="shared" si="228"/>
        <v>0.72068452380952375</v>
      </c>
      <c r="U277" s="199">
        <f t="shared" si="228"/>
        <v>0.72068452380952375</v>
      </c>
      <c r="V277" s="199">
        <f t="shared" si="228"/>
        <v>0.72068452380952375</v>
      </c>
      <c r="W277" s="199">
        <f t="shared" si="228"/>
        <v>0.72068452380952375</v>
      </c>
      <c r="X277" s="199">
        <f t="shared" si="228"/>
        <v>1.4459261904761906</v>
      </c>
      <c r="Y277" s="199">
        <f t="shared" si="228"/>
        <v>2.1711678571428576</v>
      </c>
      <c r="Z277" s="199">
        <f t="shared" si="228"/>
        <v>2.896409523809524</v>
      </c>
      <c r="AA277" s="199">
        <f t="shared" si="228"/>
        <v>3.6216511904761903</v>
      </c>
      <c r="AB277" s="199">
        <f t="shared" si="228"/>
        <v>4.3468928571428567</v>
      </c>
      <c r="AC277" s="199">
        <f t="shared" si="228"/>
        <v>5.072134523809523</v>
      </c>
      <c r="AD277" s="90">
        <f t="shared" si="228"/>
        <v>5.7973761904761902</v>
      </c>
      <c r="AE277" s="199">
        <f t="shared" si="228"/>
        <v>6.5226178571428566</v>
      </c>
      <c r="AF277" s="199">
        <f t="shared" si="228"/>
        <v>7.2478595238095229</v>
      </c>
      <c r="AG277" s="199">
        <f t="shared" si="228"/>
        <v>7.9731011904761893</v>
      </c>
      <c r="AH277" s="199">
        <f t="shared" si="228"/>
        <v>8.6983428571428565</v>
      </c>
      <c r="AI277" s="199">
        <f t="shared" si="228"/>
        <v>9.4235845238095237</v>
      </c>
      <c r="AJ277" s="199">
        <f t="shared" ref="AJ277:BB277" si="229">+AJ273*$C277</f>
        <v>10.148826190476191</v>
      </c>
      <c r="AK277" s="199">
        <f t="shared" si="229"/>
        <v>10.874067857142858</v>
      </c>
      <c r="AL277" s="199">
        <f t="shared" si="229"/>
        <v>11.599309523809525</v>
      </c>
      <c r="AM277" s="199">
        <f t="shared" si="229"/>
        <v>12.324551190476193</v>
      </c>
      <c r="AN277" s="199">
        <f t="shared" si="229"/>
        <v>13.04979285714286</v>
      </c>
      <c r="AO277" s="199">
        <f t="shared" si="229"/>
        <v>13.775034523809527</v>
      </c>
      <c r="AP277" s="199">
        <f t="shared" si="229"/>
        <v>13.775034523809527</v>
      </c>
      <c r="AQ277" s="199">
        <f t="shared" si="229"/>
        <v>13.775034523809527</v>
      </c>
      <c r="AR277" s="199">
        <f t="shared" si="229"/>
        <v>13.775034523809527</v>
      </c>
      <c r="AS277" s="199">
        <f t="shared" si="229"/>
        <v>13.775034523809527</v>
      </c>
      <c r="AT277" s="199">
        <f t="shared" si="229"/>
        <v>14.500034523809529</v>
      </c>
      <c r="AU277" s="199">
        <f t="shared" si="229"/>
        <v>14.500034523809529</v>
      </c>
      <c r="AV277" s="199">
        <f t="shared" si="229"/>
        <v>14.500034523809529</v>
      </c>
      <c r="AW277" s="199">
        <f t="shared" si="229"/>
        <v>14.500034523809529</v>
      </c>
      <c r="AX277" s="199">
        <f t="shared" si="229"/>
        <v>14.500034523809529</v>
      </c>
      <c r="AY277" s="199">
        <f t="shared" si="229"/>
        <v>14.500034523809529</v>
      </c>
      <c r="AZ277" s="199">
        <f t="shared" si="229"/>
        <v>14.500034523809529</v>
      </c>
      <c r="BA277" s="199">
        <f t="shared" si="229"/>
        <v>14.500034523809529</v>
      </c>
      <c r="BB277" s="199">
        <f t="shared" si="229"/>
        <v>14.500034523809529</v>
      </c>
      <c r="BC277" s="200"/>
      <c r="BD277" s="201"/>
      <c r="BE277" s="201"/>
      <c r="BF277" s="201"/>
      <c r="BG277" s="201"/>
      <c r="BH277" s="201"/>
      <c r="BI277" s="201"/>
      <c r="BJ277" s="201"/>
      <c r="BK277" s="201"/>
      <c r="BL277" s="201"/>
      <c r="BM277" s="201"/>
      <c r="BN277" s="201"/>
      <c r="BO277" s="201"/>
      <c r="BP277" s="201"/>
      <c r="BQ277" s="201"/>
      <c r="BR277" s="201"/>
      <c r="BS277" s="201"/>
      <c r="BT277" s="201"/>
      <c r="BU277" s="201"/>
      <c r="BV277" s="201"/>
      <c r="BW277" s="201"/>
      <c r="BX277" s="201"/>
      <c r="BY277" s="201"/>
      <c r="BZ277" s="201"/>
      <c r="CA277" s="201"/>
      <c r="CB277" s="201"/>
      <c r="CC277" s="201"/>
      <c r="CD277" s="201"/>
      <c r="CE277" s="201"/>
      <c r="CF277" s="201"/>
      <c r="CG277" s="201"/>
      <c r="CH277" s="201"/>
      <c r="CI277" s="201"/>
      <c r="CJ277" s="201"/>
      <c r="CK277" s="201"/>
    </row>
    <row r="278" spans="1:89" s="202" customFormat="1" ht="13.5" thickBot="1" x14ac:dyDescent="0.25">
      <c r="A278" s="295"/>
      <c r="B278" s="202" t="s">
        <v>112</v>
      </c>
      <c r="C278" s="203" t="str">
        <f>+'NTP or Sold'!C25</f>
        <v>Committed</v>
      </c>
      <c r="D278" s="204">
        <f t="shared" ref="D278:AI278" si="230">+D275*$C277</f>
        <v>0</v>
      </c>
      <c r="E278" s="204">
        <f t="shared" si="230"/>
        <v>0</v>
      </c>
      <c r="F278" s="204">
        <f t="shared" si="230"/>
        <v>0</v>
      </c>
      <c r="G278" s="204">
        <f t="shared" si="230"/>
        <v>0</v>
      </c>
      <c r="H278" s="204">
        <f t="shared" si="230"/>
        <v>0</v>
      </c>
      <c r="I278" s="204">
        <f t="shared" si="230"/>
        <v>0</v>
      </c>
      <c r="J278" s="204">
        <f t="shared" si="230"/>
        <v>0</v>
      </c>
      <c r="K278" s="204">
        <f t="shared" si="230"/>
        <v>0</v>
      </c>
      <c r="L278" s="204">
        <f t="shared" si="230"/>
        <v>0</v>
      </c>
      <c r="M278" s="204">
        <f t="shared" si="230"/>
        <v>0</v>
      </c>
      <c r="N278" s="204">
        <f t="shared" si="230"/>
        <v>0.72500000000000009</v>
      </c>
      <c r="O278" s="204">
        <f t="shared" si="230"/>
        <v>0.72500000000000009</v>
      </c>
      <c r="P278" s="204">
        <f t="shared" si="230"/>
        <v>0.72500000000000009</v>
      </c>
      <c r="Q278" s="204">
        <f t="shared" si="230"/>
        <v>0.72500000000000009</v>
      </c>
      <c r="R278" s="204">
        <f t="shared" si="230"/>
        <v>0.72500000000000009</v>
      </c>
      <c r="S278" s="204">
        <f t="shared" si="230"/>
        <v>0.72500000000000009</v>
      </c>
      <c r="T278" s="204">
        <f t="shared" si="230"/>
        <v>0.72500000000000009</v>
      </c>
      <c r="U278" s="204">
        <f t="shared" si="230"/>
        <v>0.72500000000000009</v>
      </c>
      <c r="V278" s="204">
        <f t="shared" si="230"/>
        <v>0.72500000000000009</v>
      </c>
      <c r="W278" s="204">
        <f t="shared" si="230"/>
        <v>0.72500000000000009</v>
      </c>
      <c r="X278" s="204">
        <f t="shared" si="230"/>
        <v>0.9586111111111113</v>
      </c>
      <c r="Y278" s="204">
        <f t="shared" si="230"/>
        <v>1.1922222222222225</v>
      </c>
      <c r="Z278" s="204">
        <f t="shared" si="230"/>
        <v>1.4258333333333337</v>
      </c>
      <c r="AA278" s="204">
        <f t="shared" si="230"/>
        <v>1.6594444444444449</v>
      </c>
      <c r="AB278" s="204">
        <f t="shared" si="230"/>
        <v>1.8930555555555562</v>
      </c>
      <c r="AC278" s="204">
        <f t="shared" si="230"/>
        <v>2.1266666666666669</v>
      </c>
      <c r="AD278" s="136">
        <f t="shared" si="230"/>
        <v>2.3602777777777781</v>
      </c>
      <c r="AE278" s="204">
        <f t="shared" si="230"/>
        <v>2.5938888888888889</v>
      </c>
      <c r="AF278" s="204">
        <f t="shared" si="230"/>
        <v>2.8275000000000001</v>
      </c>
      <c r="AG278" s="204">
        <f t="shared" si="230"/>
        <v>3.0611111111111109</v>
      </c>
      <c r="AH278" s="204">
        <f t="shared" si="230"/>
        <v>3.2947222222222221</v>
      </c>
      <c r="AI278" s="204">
        <f t="shared" si="230"/>
        <v>3.5283333333333333</v>
      </c>
      <c r="AJ278" s="204">
        <f t="shared" ref="AJ278:BB278" si="231">+AJ275*$C277</f>
        <v>3.7619444444444441</v>
      </c>
      <c r="AK278" s="204">
        <f t="shared" si="231"/>
        <v>3.9955555555555557</v>
      </c>
      <c r="AL278" s="204">
        <f t="shared" si="231"/>
        <v>4.229166666666667</v>
      </c>
      <c r="AM278" s="204">
        <f t="shared" si="231"/>
        <v>4.4627777777777782</v>
      </c>
      <c r="AN278" s="204">
        <f t="shared" si="231"/>
        <v>4.6963888888888894</v>
      </c>
      <c r="AO278" s="204">
        <f t="shared" si="231"/>
        <v>4.9300000000000015</v>
      </c>
      <c r="AP278" s="204">
        <f t="shared" si="231"/>
        <v>14.5</v>
      </c>
      <c r="AQ278" s="204">
        <f t="shared" si="231"/>
        <v>14.5</v>
      </c>
      <c r="AR278" s="204">
        <f t="shared" si="231"/>
        <v>14.5</v>
      </c>
      <c r="AS278" s="204">
        <f t="shared" si="231"/>
        <v>14.5</v>
      </c>
      <c r="AT278" s="204">
        <f t="shared" si="231"/>
        <v>14.5</v>
      </c>
      <c r="AU278" s="204">
        <f t="shared" si="231"/>
        <v>14.5</v>
      </c>
      <c r="AV278" s="204">
        <f t="shared" si="231"/>
        <v>14.5</v>
      </c>
      <c r="AW278" s="204">
        <f t="shared" si="231"/>
        <v>14.5</v>
      </c>
      <c r="AX278" s="204">
        <f t="shared" si="231"/>
        <v>14.5</v>
      </c>
      <c r="AY278" s="204">
        <f t="shared" si="231"/>
        <v>14.5</v>
      </c>
      <c r="AZ278" s="204">
        <f t="shared" si="231"/>
        <v>14.5</v>
      </c>
      <c r="BA278" s="204">
        <f t="shared" si="231"/>
        <v>14.5</v>
      </c>
      <c r="BB278" s="204">
        <f t="shared" si="231"/>
        <v>14.5</v>
      </c>
      <c r="BC278" s="205"/>
      <c r="BD278" s="206"/>
      <c r="BE278" s="206"/>
      <c r="BF278" s="206"/>
      <c r="BG278" s="206"/>
      <c r="BH278" s="206"/>
      <c r="BI278" s="206"/>
      <c r="BJ278" s="206"/>
      <c r="BK278" s="206"/>
      <c r="BL278" s="206"/>
      <c r="BM278" s="206"/>
      <c r="BN278" s="206"/>
      <c r="BO278" s="206"/>
      <c r="BP278" s="206"/>
      <c r="BQ278" s="206"/>
      <c r="BR278" s="206"/>
      <c r="BS278" s="206"/>
      <c r="BT278" s="206"/>
      <c r="BU278" s="206"/>
      <c r="BV278" s="206"/>
      <c r="BW278" s="206"/>
      <c r="BX278" s="206"/>
      <c r="BY278" s="206"/>
      <c r="BZ278" s="206"/>
      <c r="CA278" s="206"/>
      <c r="CB278" s="206"/>
      <c r="CC278" s="206"/>
      <c r="CD278" s="206"/>
      <c r="CE278" s="206"/>
      <c r="CF278" s="206"/>
      <c r="CG278" s="206"/>
      <c r="CH278" s="206"/>
      <c r="CI278" s="206"/>
      <c r="CJ278" s="206"/>
      <c r="CK278" s="206"/>
    </row>
    <row r="279" spans="1:89" s="192" customFormat="1" ht="15" customHeight="1" thickTop="1" x14ac:dyDescent="0.2">
      <c r="A279" s="293">
        <f>+A271+1</f>
        <v>5</v>
      </c>
      <c r="B279" s="197" t="str">
        <f>+'NTP or Sold'!H26</f>
        <v>LM6000</v>
      </c>
      <c r="C279" s="291" t="str">
        <f>+'NTP or Sold'!T26</f>
        <v>Fountain Valley PSCO (ENA) - 90%</v>
      </c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  <c r="AD279" s="81"/>
      <c r="AE279" s="207"/>
      <c r="AF279" s="207"/>
      <c r="AG279" s="207"/>
      <c r="AH279" s="207"/>
      <c r="AI279" s="207"/>
      <c r="AJ279" s="207"/>
      <c r="AK279" s="207"/>
      <c r="AL279" s="207"/>
      <c r="AM279" s="207"/>
      <c r="AN279" s="207"/>
      <c r="AO279" s="207"/>
      <c r="AP279" s="207"/>
      <c r="AQ279" s="207"/>
      <c r="AR279" s="207"/>
      <c r="AS279" s="207"/>
      <c r="AT279" s="207"/>
      <c r="AU279" s="207"/>
      <c r="AV279" s="207"/>
      <c r="AW279" s="207"/>
      <c r="AX279" s="207"/>
      <c r="AY279" s="207"/>
      <c r="AZ279" s="207"/>
      <c r="BA279" s="207"/>
      <c r="BB279" s="207"/>
      <c r="BC279" s="242"/>
    </row>
    <row r="280" spans="1:89" s="196" customFormat="1" x14ac:dyDescent="0.2">
      <c r="A280" s="294"/>
      <c r="B280" s="193" t="s">
        <v>107</v>
      </c>
      <c r="C280" s="292"/>
      <c r="D280" s="194">
        <v>0</v>
      </c>
      <c r="E280" s="194">
        <v>0</v>
      </c>
      <c r="F280" s="194">
        <v>0</v>
      </c>
      <c r="G280" s="194">
        <v>0</v>
      </c>
      <c r="H280" s="194">
        <v>0</v>
      </c>
      <c r="I280" s="194">
        <v>0</v>
      </c>
      <c r="J280" s="194">
        <v>0</v>
      </c>
      <c r="K280" s="194">
        <v>0</v>
      </c>
      <c r="L280" s="194">
        <v>0</v>
      </c>
      <c r="M280" s="194">
        <v>0</v>
      </c>
      <c r="N280" s="194">
        <f>16.7/336</f>
        <v>4.9702380952380949E-2</v>
      </c>
      <c r="O280" s="194">
        <v>0</v>
      </c>
      <c r="P280" s="194">
        <v>0</v>
      </c>
      <c r="Q280" s="194">
        <v>0</v>
      </c>
      <c r="R280" s="194">
        <v>0</v>
      </c>
      <c r="S280" s="194">
        <v>0</v>
      </c>
      <c r="T280" s="194">
        <v>0</v>
      </c>
      <c r="U280" s="194">
        <v>0</v>
      </c>
      <c r="V280" s="194">
        <v>0</v>
      </c>
      <c r="W280" s="194">
        <v>0</v>
      </c>
      <c r="X280" s="194">
        <f t="shared" ref="X280:AO280" si="232">+(0.95-0.0497)/18</f>
        <v>5.0016666666666668E-2</v>
      </c>
      <c r="Y280" s="194">
        <f t="shared" si="232"/>
        <v>5.0016666666666668E-2</v>
      </c>
      <c r="Z280" s="194">
        <f t="shared" si="232"/>
        <v>5.0016666666666668E-2</v>
      </c>
      <c r="AA280" s="194">
        <f t="shared" si="232"/>
        <v>5.0016666666666668E-2</v>
      </c>
      <c r="AB280" s="194">
        <f t="shared" si="232"/>
        <v>5.0016666666666668E-2</v>
      </c>
      <c r="AC280" s="194">
        <f t="shared" si="232"/>
        <v>5.0016666666666668E-2</v>
      </c>
      <c r="AD280" s="82">
        <f t="shared" si="232"/>
        <v>5.0016666666666668E-2</v>
      </c>
      <c r="AE280" s="194">
        <f t="shared" si="232"/>
        <v>5.0016666666666668E-2</v>
      </c>
      <c r="AF280" s="194">
        <f t="shared" si="232"/>
        <v>5.0016666666666668E-2</v>
      </c>
      <c r="AG280" s="194">
        <f t="shared" si="232"/>
        <v>5.0016666666666668E-2</v>
      </c>
      <c r="AH280" s="194">
        <f t="shared" si="232"/>
        <v>5.0016666666666668E-2</v>
      </c>
      <c r="AI280" s="194">
        <f t="shared" si="232"/>
        <v>5.0016666666666668E-2</v>
      </c>
      <c r="AJ280" s="194">
        <f t="shared" si="232"/>
        <v>5.0016666666666668E-2</v>
      </c>
      <c r="AK280" s="194">
        <f t="shared" si="232"/>
        <v>5.0016666666666668E-2</v>
      </c>
      <c r="AL280" s="194">
        <f t="shared" si="232"/>
        <v>5.0016666666666668E-2</v>
      </c>
      <c r="AM280" s="194">
        <f t="shared" si="232"/>
        <v>5.0016666666666668E-2</v>
      </c>
      <c r="AN280" s="194">
        <f t="shared" si="232"/>
        <v>5.0016666666666668E-2</v>
      </c>
      <c r="AO280" s="194">
        <f t="shared" si="232"/>
        <v>5.0016666666666668E-2</v>
      </c>
      <c r="AP280" s="194">
        <v>0</v>
      </c>
      <c r="AQ280" s="194">
        <v>0</v>
      </c>
      <c r="AR280" s="194">
        <v>0</v>
      </c>
      <c r="AS280" s="194">
        <v>0</v>
      </c>
      <c r="AT280" s="194">
        <v>0.05</v>
      </c>
      <c r="AU280" s="194">
        <v>0</v>
      </c>
      <c r="AV280" s="194">
        <v>0</v>
      </c>
      <c r="AW280" s="194">
        <v>0</v>
      </c>
      <c r="AX280" s="194">
        <v>0</v>
      </c>
      <c r="AY280" s="194">
        <v>0</v>
      </c>
      <c r="AZ280" s="194">
        <v>0</v>
      </c>
      <c r="BA280" s="194">
        <v>0</v>
      </c>
      <c r="BB280" s="194">
        <v>0</v>
      </c>
      <c r="BC280" s="195">
        <f>SUM(D280:BB280)</f>
        <v>1.0000023809523813</v>
      </c>
      <c r="BD280" s="193"/>
    </row>
    <row r="281" spans="1:89" s="196" customFormat="1" x14ac:dyDescent="0.2">
      <c r="A281" s="294"/>
      <c r="B281" s="193" t="s">
        <v>108</v>
      </c>
      <c r="C281" s="292"/>
      <c r="D281" s="194">
        <f>D280</f>
        <v>0</v>
      </c>
      <c r="E281" s="194">
        <f t="shared" ref="E281:AJ281" si="233">+D281+E280</f>
        <v>0</v>
      </c>
      <c r="F281" s="194">
        <f t="shared" si="233"/>
        <v>0</v>
      </c>
      <c r="G281" s="194">
        <f t="shared" si="233"/>
        <v>0</v>
      </c>
      <c r="H281" s="194">
        <f t="shared" si="233"/>
        <v>0</v>
      </c>
      <c r="I281" s="194">
        <f t="shared" si="233"/>
        <v>0</v>
      </c>
      <c r="J281" s="194">
        <f t="shared" si="233"/>
        <v>0</v>
      </c>
      <c r="K281" s="194">
        <f t="shared" si="233"/>
        <v>0</v>
      </c>
      <c r="L281" s="194">
        <f t="shared" si="233"/>
        <v>0</v>
      </c>
      <c r="M281" s="194">
        <f t="shared" si="233"/>
        <v>0</v>
      </c>
      <c r="N281" s="194">
        <f t="shared" si="233"/>
        <v>4.9702380952380949E-2</v>
      </c>
      <c r="O281" s="194">
        <f t="shared" si="233"/>
        <v>4.9702380952380949E-2</v>
      </c>
      <c r="P281" s="194">
        <f t="shared" si="233"/>
        <v>4.9702380952380949E-2</v>
      </c>
      <c r="Q281" s="194">
        <f t="shared" si="233"/>
        <v>4.9702380952380949E-2</v>
      </c>
      <c r="R281" s="194">
        <f t="shared" si="233"/>
        <v>4.9702380952380949E-2</v>
      </c>
      <c r="S281" s="194">
        <f t="shared" si="233"/>
        <v>4.9702380952380949E-2</v>
      </c>
      <c r="T281" s="194">
        <f t="shared" si="233"/>
        <v>4.9702380952380949E-2</v>
      </c>
      <c r="U281" s="194">
        <f t="shared" si="233"/>
        <v>4.9702380952380949E-2</v>
      </c>
      <c r="V281" s="194">
        <f t="shared" si="233"/>
        <v>4.9702380952380949E-2</v>
      </c>
      <c r="W281" s="194">
        <f t="shared" si="233"/>
        <v>4.9702380952380949E-2</v>
      </c>
      <c r="X281" s="194">
        <f t="shared" si="233"/>
        <v>9.9719047619047624E-2</v>
      </c>
      <c r="Y281" s="194">
        <f t="shared" si="233"/>
        <v>0.14973571428571431</v>
      </c>
      <c r="Z281" s="194">
        <f t="shared" si="233"/>
        <v>0.19975238095238096</v>
      </c>
      <c r="AA281" s="194">
        <f t="shared" si="233"/>
        <v>0.24976904761904761</v>
      </c>
      <c r="AB281" s="194">
        <f t="shared" si="233"/>
        <v>0.29978571428571427</v>
      </c>
      <c r="AC281" s="194">
        <f t="shared" si="233"/>
        <v>0.34980238095238092</v>
      </c>
      <c r="AD281" s="82">
        <f t="shared" si="233"/>
        <v>0.39981904761904757</v>
      </c>
      <c r="AE281" s="194">
        <f t="shared" si="233"/>
        <v>0.44983571428571423</v>
      </c>
      <c r="AF281" s="194">
        <f t="shared" si="233"/>
        <v>0.49985238095238088</v>
      </c>
      <c r="AG281" s="194">
        <f t="shared" si="233"/>
        <v>0.54986904761904754</v>
      </c>
      <c r="AH281" s="194">
        <f t="shared" si="233"/>
        <v>0.59988571428571424</v>
      </c>
      <c r="AI281" s="194">
        <f t="shared" si="233"/>
        <v>0.64990238095238095</v>
      </c>
      <c r="AJ281" s="194">
        <f t="shared" si="233"/>
        <v>0.69991904761904766</v>
      </c>
      <c r="AK281" s="194">
        <f t="shared" ref="AK281:BB281" si="234">+AJ281+AK280</f>
        <v>0.74993571428571437</v>
      </c>
      <c r="AL281" s="194">
        <f t="shared" si="234"/>
        <v>0.79995238095238108</v>
      </c>
      <c r="AM281" s="194">
        <f t="shared" si="234"/>
        <v>0.84996904761904779</v>
      </c>
      <c r="AN281" s="194">
        <f t="shared" si="234"/>
        <v>0.8999857142857145</v>
      </c>
      <c r="AO281" s="194">
        <f t="shared" si="234"/>
        <v>0.95000238095238121</v>
      </c>
      <c r="AP281" s="194">
        <f t="shared" si="234"/>
        <v>0.95000238095238121</v>
      </c>
      <c r="AQ281" s="194">
        <f t="shared" si="234"/>
        <v>0.95000238095238121</v>
      </c>
      <c r="AR281" s="194">
        <f t="shared" si="234"/>
        <v>0.95000238095238121</v>
      </c>
      <c r="AS281" s="194">
        <f t="shared" si="234"/>
        <v>0.95000238095238121</v>
      </c>
      <c r="AT281" s="194">
        <f t="shared" si="234"/>
        <v>1.0000023809523813</v>
      </c>
      <c r="AU281" s="194">
        <f t="shared" si="234"/>
        <v>1.0000023809523813</v>
      </c>
      <c r="AV281" s="194">
        <f t="shared" si="234"/>
        <v>1.0000023809523813</v>
      </c>
      <c r="AW281" s="194">
        <f t="shared" si="234"/>
        <v>1.0000023809523813</v>
      </c>
      <c r="AX281" s="194">
        <f t="shared" si="234"/>
        <v>1.0000023809523813</v>
      </c>
      <c r="AY281" s="194">
        <f t="shared" si="234"/>
        <v>1.0000023809523813</v>
      </c>
      <c r="AZ281" s="194">
        <f t="shared" si="234"/>
        <v>1.0000023809523813</v>
      </c>
      <c r="BA281" s="194">
        <f t="shared" si="234"/>
        <v>1.0000023809523813</v>
      </c>
      <c r="BB281" s="194">
        <f t="shared" si="234"/>
        <v>1.0000023809523813</v>
      </c>
      <c r="BC281" s="195"/>
      <c r="BD281" s="193"/>
    </row>
    <row r="282" spans="1:89" s="196" customFormat="1" x14ac:dyDescent="0.2">
      <c r="A282" s="294"/>
      <c r="B282" s="193" t="s">
        <v>109</v>
      </c>
      <c r="C282" s="292"/>
      <c r="D282" s="194">
        <v>0</v>
      </c>
      <c r="E282" s="194">
        <v>0</v>
      </c>
      <c r="F282" s="194">
        <v>0</v>
      </c>
      <c r="G282" s="194">
        <v>0</v>
      </c>
      <c r="H282" s="194">
        <v>0</v>
      </c>
      <c r="I282" s="194">
        <v>0</v>
      </c>
      <c r="J282" s="194">
        <v>0</v>
      </c>
      <c r="K282" s="194">
        <v>0</v>
      </c>
      <c r="L282" s="194">
        <v>0</v>
      </c>
      <c r="M282" s="194">
        <v>0</v>
      </c>
      <c r="N282" s="194">
        <v>0.05</v>
      </c>
      <c r="O282" s="194">
        <v>0</v>
      </c>
      <c r="P282" s="194">
        <v>0</v>
      </c>
      <c r="Q282" s="194">
        <v>0</v>
      </c>
      <c r="R282" s="194">
        <v>0</v>
      </c>
      <c r="S282" s="194">
        <v>0</v>
      </c>
      <c r="T282" s="194">
        <v>0</v>
      </c>
      <c r="U282" s="194">
        <v>0</v>
      </c>
      <c r="V282" s="194">
        <v>0</v>
      </c>
      <c r="W282" s="194">
        <v>0</v>
      </c>
      <c r="X282" s="194">
        <f t="shared" ref="X282:AO282" si="235">+(0.34-0.05)/18</f>
        <v>1.6111111111111114E-2</v>
      </c>
      <c r="Y282" s="194">
        <f t="shared" si="235"/>
        <v>1.6111111111111114E-2</v>
      </c>
      <c r="Z282" s="194">
        <f t="shared" si="235"/>
        <v>1.6111111111111114E-2</v>
      </c>
      <c r="AA282" s="194">
        <f t="shared" si="235"/>
        <v>1.6111111111111114E-2</v>
      </c>
      <c r="AB282" s="194">
        <f t="shared" si="235"/>
        <v>1.6111111111111114E-2</v>
      </c>
      <c r="AC282" s="194">
        <f t="shared" si="235"/>
        <v>1.6111111111111114E-2</v>
      </c>
      <c r="AD282" s="82">
        <f t="shared" si="235"/>
        <v>1.6111111111111114E-2</v>
      </c>
      <c r="AE282" s="194">
        <f t="shared" si="235"/>
        <v>1.6111111111111114E-2</v>
      </c>
      <c r="AF282" s="194">
        <f t="shared" si="235"/>
        <v>1.6111111111111114E-2</v>
      </c>
      <c r="AG282" s="194">
        <f t="shared" si="235"/>
        <v>1.6111111111111114E-2</v>
      </c>
      <c r="AH282" s="194">
        <f t="shared" si="235"/>
        <v>1.6111111111111114E-2</v>
      </c>
      <c r="AI282" s="194">
        <f t="shared" si="235"/>
        <v>1.6111111111111114E-2</v>
      </c>
      <c r="AJ282" s="194">
        <f t="shared" si="235"/>
        <v>1.6111111111111114E-2</v>
      </c>
      <c r="AK282" s="194">
        <f t="shared" si="235"/>
        <v>1.6111111111111114E-2</v>
      </c>
      <c r="AL282" s="194">
        <f t="shared" si="235"/>
        <v>1.6111111111111114E-2</v>
      </c>
      <c r="AM282" s="194">
        <f t="shared" si="235"/>
        <v>1.6111111111111114E-2</v>
      </c>
      <c r="AN282" s="194">
        <f t="shared" si="235"/>
        <v>1.6111111111111114E-2</v>
      </c>
      <c r="AO282" s="194">
        <f t="shared" si="235"/>
        <v>1.6111111111111114E-2</v>
      </c>
      <c r="AP282" s="194">
        <v>0.66</v>
      </c>
      <c r="AQ282" s="194">
        <v>0</v>
      </c>
      <c r="AR282" s="194">
        <v>0</v>
      </c>
      <c r="AS282" s="194">
        <v>0</v>
      </c>
      <c r="AT282" s="194">
        <v>0</v>
      </c>
      <c r="AU282" s="194">
        <v>0</v>
      </c>
      <c r="AV282" s="194">
        <v>0</v>
      </c>
      <c r="AW282" s="194">
        <v>0</v>
      </c>
      <c r="AX282" s="194">
        <v>0</v>
      </c>
      <c r="AY282" s="194">
        <v>0</v>
      </c>
      <c r="AZ282" s="194">
        <v>0</v>
      </c>
      <c r="BA282" s="194">
        <v>0</v>
      </c>
      <c r="BB282" s="194">
        <v>0</v>
      </c>
      <c r="BC282" s="195">
        <f>SUM(D282:BB282)</f>
        <v>1</v>
      </c>
      <c r="BD282" s="193"/>
    </row>
    <row r="283" spans="1:89" s="196" customFormat="1" x14ac:dyDescent="0.2">
      <c r="A283" s="294"/>
      <c r="B283" s="193" t="s">
        <v>110</v>
      </c>
      <c r="C283" s="292"/>
      <c r="D283" s="194">
        <f>D282</f>
        <v>0</v>
      </c>
      <c r="E283" s="194">
        <f t="shared" ref="E283:AJ283" si="236">+D283+E282</f>
        <v>0</v>
      </c>
      <c r="F283" s="194">
        <f t="shared" si="236"/>
        <v>0</v>
      </c>
      <c r="G283" s="194">
        <f t="shared" si="236"/>
        <v>0</v>
      </c>
      <c r="H283" s="194">
        <f t="shared" si="236"/>
        <v>0</v>
      </c>
      <c r="I283" s="194">
        <f t="shared" si="236"/>
        <v>0</v>
      </c>
      <c r="J283" s="194">
        <f t="shared" si="236"/>
        <v>0</v>
      </c>
      <c r="K283" s="194">
        <f t="shared" si="236"/>
        <v>0</v>
      </c>
      <c r="L283" s="194">
        <f t="shared" si="236"/>
        <v>0</v>
      </c>
      <c r="M283" s="194">
        <f t="shared" si="236"/>
        <v>0</v>
      </c>
      <c r="N283" s="194">
        <f t="shared" si="236"/>
        <v>0.05</v>
      </c>
      <c r="O283" s="194">
        <f t="shared" si="236"/>
        <v>0.05</v>
      </c>
      <c r="P283" s="194">
        <f t="shared" si="236"/>
        <v>0.05</v>
      </c>
      <c r="Q283" s="194">
        <f t="shared" si="236"/>
        <v>0.05</v>
      </c>
      <c r="R283" s="194">
        <f t="shared" si="236"/>
        <v>0.05</v>
      </c>
      <c r="S283" s="194">
        <f t="shared" si="236"/>
        <v>0.05</v>
      </c>
      <c r="T283" s="194">
        <f t="shared" si="236"/>
        <v>0.05</v>
      </c>
      <c r="U283" s="194">
        <f t="shared" si="236"/>
        <v>0.05</v>
      </c>
      <c r="V283" s="194">
        <f t="shared" si="236"/>
        <v>0.05</v>
      </c>
      <c r="W283" s="194">
        <f t="shared" si="236"/>
        <v>0.05</v>
      </c>
      <c r="X283" s="194">
        <f t="shared" si="236"/>
        <v>6.611111111111112E-2</v>
      </c>
      <c r="Y283" s="194">
        <f t="shared" si="236"/>
        <v>8.2222222222222238E-2</v>
      </c>
      <c r="Z283" s="194">
        <f t="shared" si="236"/>
        <v>9.8333333333333356E-2</v>
      </c>
      <c r="AA283" s="194">
        <f t="shared" si="236"/>
        <v>0.11444444444444447</v>
      </c>
      <c r="AB283" s="194">
        <f t="shared" si="236"/>
        <v>0.13055555555555559</v>
      </c>
      <c r="AC283" s="194">
        <f t="shared" si="236"/>
        <v>0.1466666666666667</v>
      </c>
      <c r="AD283" s="82">
        <f t="shared" si="236"/>
        <v>0.1627777777777778</v>
      </c>
      <c r="AE283" s="194">
        <f t="shared" si="236"/>
        <v>0.1788888888888889</v>
      </c>
      <c r="AF283" s="194">
        <f t="shared" si="236"/>
        <v>0.19500000000000001</v>
      </c>
      <c r="AG283" s="194">
        <f t="shared" si="236"/>
        <v>0.21111111111111111</v>
      </c>
      <c r="AH283" s="194">
        <f t="shared" si="236"/>
        <v>0.22722222222222221</v>
      </c>
      <c r="AI283" s="194">
        <f t="shared" si="236"/>
        <v>0.24333333333333332</v>
      </c>
      <c r="AJ283" s="194">
        <f t="shared" si="236"/>
        <v>0.25944444444444442</v>
      </c>
      <c r="AK283" s="194">
        <f t="shared" ref="AK283:BB283" si="237">+AJ283+AK282</f>
        <v>0.27555555555555555</v>
      </c>
      <c r="AL283" s="194">
        <f t="shared" si="237"/>
        <v>0.29166666666666669</v>
      </c>
      <c r="AM283" s="194">
        <f t="shared" si="237"/>
        <v>0.30777777777777782</v>
      </c>
      <c r="AN283" s="194">
        <f t="shared" si="237"/>
        <v>0.32388888888888895</v>
      </c>
      <c r="AO283" s="194">
        <f t="shared" si="237"/>
        <v>0.34000000000000008</v>
      </c>
      <c r="AP283" s="194">
        <f t="shared" si="237"/>
        <v>1</v>
      </c>
      <c r="AQ283" s="194">
        <f t="shared" si="237"/>
        <v>1</v>
      </c>
      <c r="AR283" s="194">
        <f t="shared" si="237"/>
        <v>1</v>
      </c>
      <c r="AS283" s="194">
        <f t="shared" si="237"/>
        <v>1</v>
      </c>
      <c r="AT283" s="194">
        <f t="shared" si="237"/>
        <v>1</v>
      </c>
      <c r="AU283" s="194">
        <f t="shared" si="237"/>
        <v>1</v>
      </c>
      <c r="AV283" s="194">
        <f t="shared" si="237"/>
        <v>1</v>
      </c>
      <c r="AW283" s="194">
        <f t="shared" si="237"/>
        <v>1</v>
      </c>
      <c r="AX283" s="194">
        <f t="shared" si="237"/>
        <v>1</v>
      </c>
      <c r="AY283" s="194">
        <f t="shared" si="237"/>
        <v>1</v>
      </c>
      <c r="AZ283" s="194">
        <f t="shared" si="237"/>
        <v>1</v>
      </c>
      <c r="BA283" s="194">
        <f t="shared" si="237"/>
        <v>1</v>
      </c>
      <c r="BB283" s="194">
        <f t="shared" si="237"/>
        <v>1</v>
      </c>
      <c r="BC283" s="195"/>
      <c r="BD283" s="193"/>
    </row>
    <row r="284" spans="1:89" s="211" customFormat="1" x14ac:dyDescent="0.2">
      <c r="A284" s="294"/>
      <c r="B284" s="208"/>
      <c r="C284" s="292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09"/>
      <c r="AA284" s="209"/>
      <c r="AB284" s="209"/>
      <c r="AC284" s="209"/>
      <c r="AD284" s="83"/>
      <c r="AE284" s="209"/>
      <c r="AF284" s="209"/>
      <c r="AG284" s="209"/>
      <c r="AH284" s="209"/>
      <c r="AI284" s="209"/>
      <c r="AJ284" s="209"/>
      <c r="AK284" s="209"/>
      <c r="AL284" s="209"/>
      <c r="AM284" s="209"/>
      <c r="AN284" s="209"/>
      <c r="AO284" s="209"/>
      <c r="AP284" s="209"/>
      <c r="AQ284" s="209"/>
      <c r="AR284" s="209"/>
      <c r="AS284" s="209"/>
      <c r="AT284" s="209"/>
      <c r="AU284" s="209"/>
      <c r="AV284" s="209"/>
      <c r="AW284" s="209"/>
      <c r="AX284" s="209"/>
      <c r="AY284" s="209"/>
      <c r="AZ284" s="209"/>
      <c r="BA284" s="209"/>
      <c r="BB284" s="209"/>
      <c r="BC284" s="210"/>
      <c r="BD284" s="208"/>
    </row>
    <row r="285" spans="1:89" s="197" customFormat="1" x14ac:dyDescent="0.2">
      <c r="A285" s="294"/>
      <c r="B285" s="197" t="s">
        <v>111</v>
      </c>
      <c r="C285" s="198">
        <v>14.5</v>
      </c>
      <c r="D285" s="199">
        <f t="shared" ref="D285:AI285" si="238">+D281*$C285</f>
        <v>0</v>
      </c>
      <c r="E285" s="199">
        <f t="shared" si="238"/>
        <v>0</v>
      </c>
      <c r="F285" s="199">
        <f t="shared" si="238"/>
        <v>0</v>
      </c>
      <c r="G285" s="199">
        <f t="shared" si="238"/>
        <v>0</v>
      </c>
      <c r="H285" s="199">
        <f t="shared" si="238"/>
        <v>0</v>
      </c>
      <c r="I285" s="199">
        <f t="shared" si="238"/>
        <v>0</v>
      </c>
      <c r="J285" s="199">
        <f t="shared" si="238"/>
        <v>0</v>
      </c>
      <c r="K285" s="199">
        <f t="shared" si="238"/>
        <v>0</v>
      </c>
      <c r="L285" s="199">
        <f t="shared" si="238"/>
        <v>0</v>
      </c>
      <c r="M285" s="199">
        <f t="shared" si="238"/>
        <v>0</v>
      </c>
      <c r="N285" s="199">
        <f t="shared" si="238"/>
        <v>0.72068452380952375</v>
      </c>
      <c r="O285" s="199">
        <f t="shared" si="238"/>
        <v>0.72068452380952375</v>
      </c>
      <c r="P285" s="199">
        <f t="shared" si="238"/>
        <v>0.72068452380952375</v>
      </c>
      <c r="Q285" s="199">
        <f t="shared" si="238"/>
        <v>0.72068452380952375</v>
      </c>
      <c r="R285" s="199">
        <f t="shared" si="238"/>
        <v>0.72068452380952375</v>
      </c>
      <c r="S285" s="199">
        <f t="shared" si="238"/>
        <v>0.72068452380952375</v>
      </c>
      <c r="T285" s="199">
        <f t="shared" si="238"/>
        <v>0.72068452380952375</v>
      </c>
      <c r="U285" s="199">
        <f t="shared" si="238"/>
        <v>0.72068452380952375</v>
      </c>
      <c r="V285" s="199">
        <f t="shared" si="238"/>
        <v>0.72068452380952375</v>
      </c>
      <c r="W285" s="199">
        <f t="shared" si="238"/>
        <v>0.72068452380952375</v>
      </c>
      <c r="X285" s="199">
        <f t="shared" si="238"/>
        <v>1.4459261904761906</v>
      </c>
      <c r="Y285" s="199">
        <f t="shared" si="238"/>
        <v>2.1711678571428576</v>
      </c>
      <c r="Z285" s="199">
        <f t="shared" si="238"/>
        <v>2.896409523809524</v>
      </c>
      <c r="AA285" s="199">
        <f t="shared" si="238"/>
        <v>3.6216511904761903</v>
      </c>
      <c r="AB285" s="199">
        <f t="shared" si="238"/>
        <v>4.3468928571428567</v>
      </c>
      <c r="AC285" s="199">
        <f t="shared" si="238"/>
        <v>5.072134523809523</v>
      </c>
      <c r="AD285" s="90">
        <f t="shared" si="238"/>
        <v>5.7973761904761902</v>
      </c>
      <c r="AE285" s="199">
        <f t="shared" si="238"/>
        <v>6.5226178571428566</v>
      </c>
      <c r="AF285" s="199">
        <f t="shared" si="238"/>
        <v>7.2478595238095229</v>
      </c>
      <c r="AG285" s="199">
        <f t="shared" si="238"/>
        <v>7.9731011904761893</v>
      </c>
      <c r="AH285" s="199">
        <f t="shared" si="238"/>
        <v>8.6983428571428565</v>
      </c>
      <c r="AI285" s="199">
        <f t="shared" si="238"/>
        <v>9.4235845238095237</v>
      </c>
      <c r="AJ285" s="199">
        <f t="shared" ref="AJ285:BB285" si="239">+AJ281*$C285</f>
        <v>10.148826190476191</v>
      </c>
      <c r="AK285" s="199">
        <f t="shared" si="239"/>
        <v>10.874067857142858</v>
      </c>
      <c r="AL285" s="199">
        <f t="shared" si="239"/>
        <v>11.599309523809525</v>
      </c>
      <c r="AM285" s="199">
        <f t="shared" si="239"/>
        <v>12.324551190476193</v>
      </c>
      <c r="AN285" s="199">
        <f t="shared" si="239"/>
        <v>13.04979285714286</v>
      </c>
      <c r="AO285" s="199">
        <f t="shared" si="239"/>
        <v>13.775034523809527</v>
      </c>
      <c r="AP285" s="199">
        <f t="shared" si="239"/>
        <v>13.775034523809527</v>
      </c>
      <c r="AQ285" s="199">
        <f t="shared" si="239"/>
        <v>13.775034523809527</v>
      </c>
      <c r="AR285" s="199">
        <f t="shared" si="239"/>
        <v>13.775034523809527</v>
      </c>
      <c r="AS285" s="199">
        <f t="shared" si="239"/>
        <v>13.775034523809527</v>
      </c>
      <c r="AT285" s="199">
        <f t="shared" si="239"/>
        <v>14.500034523809529</v>
      </c>
      <c r="AU285" s="199">
        <f t="shared" si="239"/>
        <v>14.500034523809529</v>
      </c>
      <c r="AV285" s="199">
        <f t="shared" si="239"/>
        <v>14.500034523809529</v>
      </c>
      <c r="AW285" s="199">
        <f t="shared" si="239"/>
        <v>14.500034523809529</v>
      </c>
      <c r="AX285" s="199">
        <f t="shared" si="239"/>
        <v>14.500034523809529</v>
      </c>
      <c r="AY285" s="199">
        <f t="shared" si="239"/>
        <v>14.500034523809529</v>
      </c>
      <c r="AZ285" s="199">
        <f t="shared" si="239"/>
        <v>14.500034523809529</v>
      </c>
      <c r="BA285" s="199">
        <f t="shared" si="239"/>
        <v>14.500034523809529</v>
      </c>
      <c r="BB285" s="199">
        <f t="shared" si="239"/>
        <v>14.500034523809529</v>
      </c>
      <c r="BC285" s="200"/>
      <c r="BD285" s="201"/>
      <c r="BE285" s="201"/>
      <c r="BF285" s="201"/>
      <c r="BG285" s="201"/>
      <c r="BH285" s="201"/>
      <c r="BI285" s="201"/>
      <c r="BJ285" s="201"/>
      <c r="BK285" s="201"/>
      <c r="BL285" s="201"/>
      <c r="BM285" s="201"/>
      <c r="BN285" s="201"/>
      <c r="BO285" s="201"/>
      <c r="BP285" s="201"/>
      <c r="BQ285" s="201"/>
      <c r="BR285" s="201"/>
      <c r="BS285" s="201"/>
      <c r="BT285" s="201"/>
      <c r="BU285" s="201"/>
      <c r="BV285" s="201"/>
      <c r="BW285" s="201"/>
      <c r="BX285" s="201"/>
      <c r="BY285" s="201"/>
      <c r="BZ285" s="201"/>
      <c r="CA285" s="201"/>
      <c r="CB285" s="201"/>
      <c r="CC285" s="201"/>
      <c r="CD285" s="201"/>
      <c r="CE285" s="201"/>
      <c r="CF285" s="201"/>
      <c r="CG285" s="201"/>
      <c r="CH285" s="201"/>
      <c r="CI285" s="201"/>
      <c r="CJ285" s="201"/>
      <c r="CK285" s="201"/>
    </row>
    <row r="286" spans="1:89" s="202" customFormat="1" ht="13.5" thickBot="1" x14ac:dyDescent="0.25">
      <c r="A286" s="295"/>
      <c r="B286" s="202" t="s">
        <v>112</v>
      </c>
      <c r="C286" s="203" t="str">
        <f>+'NTP or Sold'!C26</f>
        <v>Committed</v>
      </c>
      <c r="D286" s="204">
        <f t="shared" ref="D286:AI286" si="240">+D283*$C285</f>
        <v>0</v>
      </c>
      <c r="E286" s="204">
        <f t="shared" si="240"/>
        <v>0</v>
      </c>
      <c r="F286" s="204">
        <f t="shared" si="240"/>
        <v>0</v>
      </c>
      <c r="G286" s="204">
        <f t="shared" si="240"/>
        <v>0</v>
      </c>
      <c r="H286" s="204">
        <f t="shared" si="240"/>
        <v>0</v>
      </c>
      <c r="I286" s="204">
        <f t="shared" si="240"/>
        <v>0</v>
      </c>
      <c r="J286" s="204">
        <f t="shared" si="240"/>
        <v>0</v>
      </c>
      <c r="K286" s="204">
        <f t="shared" si="240"/>
        <v>0</v>
      </c>
      <c r="L286" s="204">
        <f t="shared" si="240"/>
        <v>0</v>
      </c>
      <c r="M286" s="204">
        <f t="shared" si="240"/>
        <v>0</v>
      </c>
      <c r="N286" s="204">
        <f t="shared" si="240"/>
        <v>0.72500000000000009</v>
      </c>
      <c r="O286" s="204">
        <f t="shared" si="240"/>
        <v>0.72500000000000009</v>
      </c>
      <c r="P286" s="204">
        <f t="shared" si="240"/>
        <v>0.72500000000000009</v>
      </c>
      <c r="Q286" s="204">
        <f t="shared" si="240"/>
        <v>0.72500000000000009</v>
      </c>
      <c r="R286" s="204">
        <f t="shared" si="240"/>
        <v>0.72500000000000009</v>
      </c>
      <c r="S286" s="204">
        <f t="shared" si="240"/>
        <v>0.72500000000000009</v>
      </c>
      <c r="T286" s="204">
        <f t="shared" si="240"/>
        <v>0.72500000000000009</v>
      </c>
      <c r="U286" s="204">
        <f t="shared" si="240"/>
        <v>0.72500000000000009</v>
      </c>
      <c r="V286" s="204">
        <f t="shared" si="240"/>
        <v>0.72500000000000009</v>
      </c>
      <c r="W286" s="204">
        <f t="shared" si="240"/>
        <v>0.72500000000000009</v>
      </c>
      <c r="X286" s="204">
        <f t="shared" si="240"/>
        <v>0.9586111111111113</v>
      </c>
      <c r="Y286" s="204">
        <f t="shared" si="240"/>
        <v>1.1922222222222225</v>
      </c>
      <c r="Z286" s="204">
        <f t="shared" si="240"/>
        <v>1.4258333333333337</v>
      </c>
      <c r="AA286" s="204">
        <f t="shared" si="240"/>
        <v>1.6594444444444449</v>
      </c>
      <c r="AB286" s="204">
        <f t="shared" si="240"/>
        <v>1.8930555555555562</v>
      </c>
      <c r="AC286" s="204">
        <f t="shared" si="240"/>
        <v>2.1266666666666669</v>
      </c>
      <c r="AD286" s="136">
        <f t="shared" si="240"/>
        <v>2.3602777777777781</v>
      </c>
      <c r="AE286" s="204">
        <f t="shared" si="240"/>
        <v>2.5938888888888889</v>
      </c>
      <c r="AF286" s="204">
        <f t="shared" si="240"/>
        <v>2.8275000000000001</v>
      </c>
      <c r="AG286" s="204">
        <f t="shared" si="240"/>
        <v>3.0611111111111109</v>
      </c>
      <c r="AH286" s="204">
        <f t="shared" si="240"/>
        <v>3.2947222222222221</v>
      </c>
      <c r="AI286" s="204">
        <f t="shared" si="240"/>
        <v>3.5283333333333333</v>
      </c>
      <c r="AJ286" s="204">
        <f t="shared" ref="AJ286:BB286" si="241">+AJ283*$C285</f>
        <v>3.7619444444444441</v>
      </c>
      <c r="AK286" s="204">
        <f t="shared" si="241"/>
        <v>3.9955555555555557</v>
      </c>
      <c r="AL286" s="204">
        <f t="shared" si="241"/>
        <v>4.229166666666667</v>
      </c>
      <c r="AM286" s="204">
        <f t="shared" si="241"/>
        <v>4.4627777777777782</v>
      </c>
      <c r="AN286" s="204">
        <f t="shared" si="241"/>
        <v>4.6963888888888894</v>
      </c>
      <c r="AO286" s="204">
        <f t="shared" si="241"/>
        <v>4.9300000000000015</v>
      </c>
      <c r="AP286" s="204">
        <f t="shared" si="241"/>
        <v>14.5</v>
      </c>
      <c r="AQ286" s="204">
        <f t="shared" si="241"/>
        <v>14.5</v>
      </c>
      <c r="AR286" s="204">
        <f t="shared" si="241"/>
        <v>14.5</v>
      </c>
      <c r="AS286" s="204">
        <f t="shared" si="241"/>
        <v>14.5</v>
      </c>
      <c r="AT286" s="204">
        <f t="shared" si="241"/>
        <v>14.5</v>
      </c>
      <c r="AU286" s="204">
        <f t="shared" si="241"/>
        <v>14.5</v>
      </c>
      <c r="AV286" s="204">
        <f t="shared" si="241"/>
        <v>14.5</v>
      </c>
      <c r="AW286" s="204">
        <f t="shared" si="241"/>
        <v>14.5</v>
      </c>
      <c r="AX286" s="204">
        <f t="shared" si="241"/>
        <v>14.5</v>
      </c>
      <c r="AY286" s="204">
        <f t="shared" si="241"/>
        <v>14.5</v>
      </c>
      <c r="AZ286" s="204">
        <f t="shared" si="241"/>
        <v>14.5</v>
      </c>
      <c r="BA286" s="204">
        <f t="shared" si="241"/>
        <v>14.5</v>
      </c>
      <c r="BB286" s="204">
        <f t="shared" si="241"/>
        <v>14.5</v>
      </c>
      <c r="BC286" s="205"/>
      <c r="BD286" s="206"/>
      <c r="BE286" s="206"/>
      <c r="BF286" s="206"/>
      <c r="BG286" s="206"/>
      <c r="BH286" s="206"/>
      <c r="BI286" s="206"/>
      <c r="BJ286" s="206"/>
      <c r="BK286" s="206"/>
      <c r="BL286" s="206"/>
      <c r="BM286" s="206"/>
      <c r="BN286" s="206"/>
      <c r="BO286" s="206"/>
      <c r="BP286" s="206"/>
      <c r="BQ286" s="206"/>
      <c r="BR286" s="206"/>
      <c r="BS286" s="206"/>
      <c r="BT286" s="206"/>
      <c r="BU286" s="206"/>
      <c r="BV286" s="206"/>
      <c r="BW286" s="206"/>
      <c r="BX286" s="206"/>
      <c r="BY286" s="206"/>
      <c r="BZ286" s="206"/>
      <c r="CA286" s="206"/>
      <c r="CB286" s="206"/>
      <c r="CC286" s="206"/>
      <c r="CD286" s="206"/>
      <c r="CE286" s="206"/>
      <c r="CF286" s="206"/>
      <c r="CG286" s="206"/>
      <c r="CH286" s="206"/>
      <c r="CI286" s="206"/>
      <c r="CJ286" s="206"/>
      <c r="CK286" s="206"/>
    </row>
    <row r="287" spans="1:89" s="192" customFormat="1" ht="15" customHeight="1" thickTop="1" x14ac:dyDescent="0.2">
      <c r="A287" s="293">
        <f>+A279+1</f>
        <v>6</v>
      </c>
      <c r="B287" s="197" t="str">
        <f>+'NTP or Sold'!H28</f>
        <v>LM6000</v>
      </c>
      <c r="C287" s="291" t="str">
        <f>+'NTP or Sold'!T27</f>
        <v>Fountain Valley PSCO (ENA) - 90%</v>
      </c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81"/>
      <c r="AE287" s="207"/>
      <c r="AF287" s="207"/>
      <c r="AG287" s="207"/>
      <c r="AH287" s="207"/>
      <c r="AI287" s="207"/>
      <c r="AJ287" s="207"/>
      <c r="AK287" s="207"/>
      <c r="AL287" s="207"/>
      <c r="AM287" s="207"/>
      <c r="AN287" s="207"/>
      <c r="AO287" s="207"/>
      <c r="AP287" s="207"/>
      <c r="AQ287" s="207"/>
      <c r="AR287" s="207"/>
      <c r="AS287" s="207"/>
      <c r="AT287" s="207"/>
      <c r="AU287" s="207"/>
      <c r="AV287" s="207"/>
      <c r="AW287" s="207"/>
      <c r="AX287" s="207"/>
      <c r="AY287" s="207"/>
      <c r="AZ287" s="207"/>
      <c r="BA287" s="207"/>
      <c r="BB287" s="207"/>
      <c r="BC287" s="242"/>
    </row>
    <row r="288" spans="1:89" s="196" customFormat="1" x14ac:dyDescent="0.2">
      <c r="A288" s="294"/>
      <c r="B288" s="193" t="s">
        <v>107</v>
      </c>
      <c r="C288" s="292"/>
      <c r="D288" s="194">
        <v>0</v>
      </c>
      <c r="E288" s="194">
        <v>0</v>
      </c>
      <c r="F288" s="194">
        <v>0</v>
      </c>
      <c r="G288" s="194">
        <v>0</v>
      </c>
      <c r="H288" s="194">
        <v>0</v>
      </c>
      <c r="I288" s="194">
        <v>0</v>
      </c>
      <c r="J288" s="194">
        <v>0</v>
      </c>
      <c r="K288" s="194">
        <v>0</v>
      </c>
      <c r="L288" s="194">
        <v>0</v>
      </c>
      <c r="M288" s="194">
        <v>0</v>
      </c>
      <c r="N288" s="194">
        <f>16.7/336</f>
        <v>4.9702380952380949E-2</v>
      </c>
      <c r="O288" s="194">
        <v>0</v>
      </c>
      <c r="P288" s="194">
        <v>0</v>
      </c>
      <c r="Q288" s="194">
        <v>0</v>
      </c>
      <c r="R288" s="194">
        <v>0</v>
      </c>
      <c r="S288" s="194">
        <v>0</v>
      </c>
      <c r="T288" s="194">
        <v>0</v>
      </c>
      <c r="U288" s="194">
        <v>0</v>
      </c>
      <c r="V288" s="194">
        <v>0</v>
      </c>
      <c r="W288" s="194">
        <v>0</v>
      </c>
      <c r="X288" s="194">
        <f t="shared" ref="X288:AO288" si="242">+(0.95-0.0497)/18</f>
        <v>5.0016666666666668E-2</v>
      </c>
      <c r="Y288" s="194">
        <f t="shared" si="242"/>
        <v>5.0016666666666668E-2</v>
      </c>
      <c r="Z288" s="194">
        <f t="shared" si="242"/>
        <v>5.0016666666666668E-2</v>
      </c>
      <c r="AA288" s="194">
        <f t="shared" si="242"/>
        <v>5.0016666666666668E-2</v>
      </c>
      <c r="AB288" s="194">
        <f t="shared" si="242"/>
        <v>5.0016666666666668E-2</v>
      </c>
      <c r="AC288" s="194">
        <f t="shared" si="242"/>
        <v>5.0016666666666668E-2</v>
      </c>
      <c r="AD288" s="82">
        <f t="shared" si="242"/>
        <v>5.0016666666666668E-2</v>
      </c>
      <c r="AE288" s="194">
        <f t="shared" si="242"/>
        <v>5.0016666666666668E-2</v>
      </c>
      <c r="AF288" s="194">
        <f t="shared" si="242"/>
        <v>5.0016666666666668E-2</v>
      </c>
      <c r="AG288" s="194">
        <f t="shared" si="242"/>
        <v>5.0016666666666668E-2</v>
      </c>
      <c r="AH288" s="194">
        <f t="shared" si="242"/>
        <v>5.0016666666666668E-2</v>
      </c>
      <c r="AI288" s="194">
        <f t="shared" si="242"/>
        <v>5.0016666666666668E-2</v>
      </c>
      <c r="AJ288" s="194">
        <f t="shared" si="242"/>
        <v>5.0016666666666668E-2</v>
      </c>
      <c r="AK288" s="194">
        <f t="shared" si="242"/>
        <v>5.0016666666666668E-2</v>
      </c>
      <c r="AL288" s="194">
        <f t="shared" si="242"/>
        <v>5.0016666666666668E-2</v>
      </c>
      <c r="AM288" s="194">
        <f t="shared" si="242"/>
        <v>5.0016666666666668E-2</v>
      </c>
      <c r="AN288" s="194">
        <f t="shared" si="242"/>
        <v>5.0016666666666668E-2</v>
      </c>
      <c r="AO288" s="194">
        <f t="shared" si="242"/>
        <v>5.0016666666666668E-2</v>
      </c>
      <c r="AP288" s="194">
        <v>0</v>
      </c>
      <c r="AQ288" s="194">
        <v>0</v>
      </c>
      <c r="AR288" s="194">
        <v>0</v>
      </c>
      <c r="AS288" s="194">
        <v>0</v>
      </c>
      <c r="AT288" s="194">
        <v>0.05</v>
      </c>
      <c r="AU288" s="194">
        <v>0</v>
      </c>
      <c r="AV288" s="194">
        <v>0</v>
      </c>
      <c r="AW288" s="194">
        <v>0</v>
      </c>
      <c r="AX288" s="194">
        <v>0</v>
      </c>
      <c r="AY288" s="194">
        <v>0</v>
      </c>
      <c r="AZ288" s="194">
        <v>0</v>
      </c>
      <c r="BA288" s="194">
        <v>0</v>
      </c>
      <c r="BB288" s="194">
        <v>0</v>
      </c>
      <c r="BC288" s="195">
        <f>SUM(D288:BB288)</f>
        <v>1.0000023809523813</v>
      </c>
      <c r="BD288" s="193"/>
    </row>
    <row r="289" spans="1:89" s="196" customFormat="1" x14ac:dyDescent="0.2">
      <c r="A289" s="294"/>
      <c r="B289" s="193" t="s">
        <v>108</v>
      </c>
      <c r="C289" s="292"/>
      <c r="D289" s="194">
        <f>D288</f>
        <v>0</v>
      </c>
      <c r="E289" s="194">
        <f t="shared" ref="E289:AJ289" si="243">+D289+E288</f>
        <v>0</v>
      </c>
      <c r="F289" s="194">
        <f t="shared" si="243"/>
        <v>0</v>
      </c>
      <c r="G289" s="194">
        <f t="shared" si="243"/>
        <v>0</v>
      </c>
      <c r="H289" s="194">
        <f t="shared" si="243"/>
        <v>0</v>
      </c>
      <c r="I289" s="194">
        <f t="shared" si="243"/>
        <v>0</v>
      </c>
      <c r="J289" s="194">
        <f t="shared" si="243"/>
        <v>0</v>
      </c>
      <c r="K289" s="194">
        <f t="shared" si="243"/>
        <v>0</v>
      </c>
      <c r="L289" s="194">
        <f t="shared" si="243"/>
        <v>0</v>
      </c>
      <c r="M289" s="194">
        <f t="shared" si="243"/>
        <v>0</v>
      </c>
      <c r="N289" s="194">
        <f t="shared" si="243"/>
        <v>4.9702380952380949E-2</v>
      </c>
      <c r="O289" s="194">
        <f t="shared" si="243"/>
        <v>4.9702380952380949E-2</v>
      </c>
      <c r="P289" s="194">
        <f t="shared" si="243"/>
        <v>4.9702380952380949E-2</v>
      </c>
      <c r="Q289" s="194">
        <f t="shared" si="243"/>
        <v>4.9702380952380949E-2</v>
      </c>
      <c r="R289" s="194">
        <f t="shared" si="243"/>
        <v>4.9702380952380949E-2</v>
      </c>
      <c r="S289" s="194">
        <f t="shared" si="243"/>
        <v>4.9702380952380949E-2</v>
      </c>
      <c r="T289" s="194">
        <f t="shared" si="243"/>
        <v>4.9702380952380949E-2</v>
      </c>
      <c r="U289" s="194">
        <f t="shared" si="243"/>
        <v>4.9702380952380949E-2</v>
      </c>
      <c r="V289" s="194">
        <f t="shared" si="243"/>
        <v>4.9702380952380949E-2</v>
      </c>
      <c r="W289" s="194">
        <f t="shared" si="243"/>
        <v>4.9702380952380949E-2</v>
      </c>
      <c r="X289" s="194">
        <f t="shared" si="243"/>
        <v>9.9719047619047624E-2</v>
      </c>
      <c r="Y289" s="194">
        <f t="shared" si="243"/>
        <v>0.14973571428571431</v>
      </c>
      <c r="Z289" s="194">
        <f t="shared" si="243"/>
        <v>0.19975238095238096</v>
      </c>
      <c r="AA289" s="194">
        <f t="shared" si="243"/>
        <v>0.24976904761904761</v>
      </c>
      <c r="AB289" s="194">
        <f t="shared" si="243"/>
        <v>0.29978571428571427</v>
      </c>
      <c r="AC289" s="194">
        <f t="shared" si="243"/>
        <v>0.34980238095238092</v>
      </c>
      <c r="AD289" s="82">
        <f t="shared" si="243"/>
        <v>0.39981904761904757</v>
      </c>
      <c r="AE289" s="194">
        <f t="shared" si="243"/>
        <v>0.44983571428571423</v>
      </c>
      <c r="AF289" s="194">
        <f t="shared" si="243"/>
        <v>0.49985238095238088</v>
      </c>
      <c r="AG289" s="194">
        <f t="shared" si="243"/>
        <v>0.54986904761904754</v>
      </c>
      <c r="AH289" s="194">
        <f t="shared" si="243"/>
        <v>0.59988571428571424</v>
      </c>
      <c r="AI289" s="194">
        <f t="shared" si="243"/>
        <v>0.64990238095238095</v>
      </c>
      <c r="AJ289" s="194">
        <f t="shared" si="243"/>
        <v>0.69991904761904766</v>
      </c>
      <c r="AK289" s="194">
        <f t="shared" ref="AK289:BB289" si="244">+AJ289+AK288</f>
        <v>0.74993571428571437</v>
      </c>
      <c r="AL289" s="194">
        <f t="shared" si="244"/>
        <v>0.79995238095238108</v>
      </c>
      <c r="AM289" s="194">
        <f t="shared" si="244"/>
        <v>0.84996904761904779</v>
      </c>
      <c r="AN289" s="194">
        <f t="shared" si="244"/>
        <v>0.8999857142857145</v>
      </c>
      <c r="AO289" s="194">
        <f t="shared" si="244"/>
        <v>0.95000238095238121</v>
      </c>
      <c r="AP289" s="194">
        <f t="shared" si="244"/>
        <v>0.95000238095238121</v>
      </c>
      <c r="AQ289" s="194">
        <f t="shared" si="244"/>
        <v>0.95000238095238121</v>
      </c>
      <c r="AR289" s="194">
        <f t="shared" si="244"/>
        <v>0.95000238095238121</v>
      </c>
      <c r="AS289" s="194">
        <f t="shared" si="244"/>
        <v>0.95000238095238121</v>
      </c>
      <c r="AT289" s="194">
        <f t="shared" si="244"/>
        <v>1.0000023809523813</v>
      </c>
      <c r="AU289" s="194">
        <f t="shared" si="244"/>
        <v>1.0000023809523813</v>
      </c>
      <c r="AV289" s="194">
        <f t="shared" si="244"/>
        <v>1.0000023809523813</v>
      </c>
      <c r="AW289" s="194">
        <f t="shared" si="244"/>
        <v>1.0000023809523813</v>
      </c>
      <c r="AX289" s="194">
        <f t="shared" si="244"/>
        <v>1.0000023809523813</v>
      </c>
      <c r="AY289" s="194">
        <f t="shared" si="244"/>
        <v>1.0000023809523813</v>
      </c>
      <c r="AZ289" s="194">
        <f t="shared" si="244"/>
        <v>1.0000023809523813</v>
      </c>
      <c r="BA289" s="194">
        <f t="shared" si="244"/>
        <v>1.0000023809523813</v>
      </c>
      <c r="BB289" s="194">
        <f t="shared" si="244"/>
        <v>1.0000023809523813</v>
      </c>
      <c r="BC289" s="195"/>
      <c r="BD289" s="193"/>
    </row>
    <row r="290" spans="1:89" s="196" customFormat="1" x14ac:dyDescent="0.2">
      <c r="A290" s="294"/>
      <c r="B290" s="193" t="s">
        <v>109</v>
      </c>
      <c r="C290" s="292"/>
      <c r="D290" s="194">
        <v>0</v>
      </c>
      <c r="E290" s="194">
        <v>0</v>
      </c>
      <c r="F290" s="194">
        <v>0</v>
      </c>
      <c r="G290" s="194">
        <v>0</v>
      </c>
      <c r="H290" s="194">
        <v>0</v>
      </c>
      <c r="I290" s="194">
        <v>0</v>
      </c>
      <c r="J290" s="194">
        <v>0</v>
      </c>
      <c r="K290" s="194">
        <v>0</v>
      </c>
      <c r="L290" s="194">
        <v>0</v>
      </c>
      <c r="M290" s="194">
        <v>0</v>
      </c>
      <c r="N290" s="194">
        <v>0.05</v>
      </c>
      <c r="O290" s="194">
        <v>0</v>
      </c>
      <c r="P290" s="194">
        <v>0</v>
      </c>
      <c r="Q290" s="194">
        <v>0</v>
      </c>
      <c r="R290" s="194">
        <v>0</v>
      </c>
      <c r="S290" s="194">
        <v>0</v>
      </c>
      <c r="T290" s="194">
        <v>0</v>
      </c>
      <c r="U290" s="194">
        <v>0</v>
      </c>
      <c r="V290" s="194">
        <v>0</v>
      </c>
      <c r="W290" s="194">
        <v>0</v>
      </c>
      <c r="X290" s="194">
        <f t="shared" ref="X290:AO290" si="245">+(0.34-0.05)/18</f>
        <v>1.6111111111111114E-2</v>
      </c>
      <c r="Y290" s="194">
        <f t="shared" si="245"/>
        <v>1.6111111111111114E-2</v>
      </c>
      <c r="Z290" s="194">
        <f t="shared" si="245"/>
        <v>1.6111111111111114E-2</v>
      </c>
      <c r="AA290" s="194">
        <f t="shared" si="245"/>
        <v>1.6111111111111114E-2</v>
      </c>
      <c r="AB290" s="194">
        <f t="shared" si="245"/>
        <v>1.6111111111111114E-2</v>
      </c>
      <c r="AC290" s="194">
        <f t="shared" si="245"/>
        <v>1.6111111111111114E-2</v>
      </c>
      <c r="AD290" s="82">
        <f t="shared" si="245"/>
        <v>1.6111111111111114E-2</v>
      </c>
      <c r="AE290" s="194">
        <f t="shared" si="245"/>
        <v>1.6111111111111114E-2</v>
      </c>
      <c r="AF290" s="194">
        <f t="shared" si="245"/>
        <v>1.6111111111111114E-2</v>
      </c>
      <c r="AG290" s="194">
        <f t="shared" si="245"/>
        <v>1.6111111111111114E-2</v>
      </c>
      <c r="AH290" s="194">
        <f t="shared" si="245"/>
        <v>1.6111111111111114E-2</v>
      </c>
      <c r="AI290" s="194">
        <f t="shared" si="245"/>
        <v>1.6111111111111114E-2</v>
      </c>
      <c r="AJ290" s="194">
        <f t="shared" si="245"/>
        <v>1.6111111111111114E-2</v>
      </c>
      <c r="AK290" s="194">
        <f t="shared" si="245"/>
        <v>1.6111111111111114E-2</v>
      </c>
      <c r="AL290" s="194">
        <f t="shared" si="245"/>
        <v>1.6111111111111114E-2</v>
      </c>
      <c r="AM290" s="194">
        <f t="shared" si="245"/>
        <v>1.6111111111111114E-2</v>
      </c>
      <c r="AN290" s="194">
        <f t="shared" si="245"/>
        <v>1.6111111111111114E-2</v>
      </c>
      <c r="AO290" s="194">
        <f t="shared" si="245"/>
        <v>1.6111111111111114E-2</v>
      </c>
      <c r="AP290" s="194">
        <v>0.66</v>
      </c>
      <c r="AQ290" s="194">
        <v>0</v>
      </c>
      <c r="AR290" s="194">
        <v>0</v>
      </c>
      <c r="AS290" s="194">
        <v>0</v>
      </c>
      <c r="AT290" s="194">
        <v>0</v>
      </c>
      <c r="AU290" s="194">
        <v>0</v>
      </c>
      <c r="AV290" s="194">
        <v>0</v>
      </c>
      <c r="AW290" s="194">
        <v>0</v>
      </c>
      <c r="AX290" s="194">
        <v>0</v>
      </c>
      <c r="AY290" s="194">
        <v>0</v>
      </c>
      <c r="AZ290" s="194">
        <v>0</v>
      </c>
      <c r="BA290" s="194">
        <v>0</v>
      </c>
      <c r="BB290" s="194">
        <v>0</v>
      </c>
      <c r="BC290" s="195">
        <f>SUM(D290:BB290)</f>
        <v>1</v>
      </c>
      <c r="BD290" s="193"/>
    </row>
    <row r="291" spans="1:89" s="196" customFormat="1" x14ac:dyDescent="0.2">
      <c r="A291" s="294"/>
      <c r="B291" s="193" t="s">
        <v>110</v>
      </c>
      <c r="C291" s="292"/>
      <c r="D291" s="194">
        <f>D290</f>
        <v>0</v>
      </c>
      <c r="E291" s="194">
        <f t="shared" ref="E291:AJ291" si="246">+D291+E290</f>
        <v>0</v>
      </c>
      <c r="F291" s="194">
        <f t="shared" si="246"/>
        <v>0</v>
      </c>
      <c r="G291" s="194">
        <f t="shared" si="246"/>
        <v>0</v>
      </c>
      <c r="H291" s="194">
        <f t="shared" si="246"/>
        <v>0</v>
      </c>
      <c r="I291" s="194">
        <f t="shared" si="246"/>
        <v>0</v>
      </c>
      <c r="J291" s="194">
        <f t="shared" si="246"/>
        <v>0</v>
      </c>
      <c r="K291" s="194">
        <f t="shared" si="246"/>
        <v>0</v>
      </c>
      <c r="L291" s="194">
        <f t="shared" si="246"/>
        <v>0</v>
      </c>
      <c r="M291" s="194">
        <f t="shared" si="246"/>
        <v>0</v>
      </c>
      <c r="N291" s="194">
        <f t="shared" si="246"/>
        <v>0.05</v>
      </c>
      <c r="O291" s="194">
        <f t="shared" si="246"/>
        <v>0.05</v>
      </c>
      <c r="P291" s="194">
        <f t="shared" si="246"/>
        <v>0.05</v>
      </c>
      <c r="Q291" s="194">
        <f t="shared" si="246"/>
        <v>0.05</v>
      </c>
      <c r="R291" s="194">
        <f t="shared" si="246"/>
        <v>0.05</v>
      </c>
      <c r="S291" s="194">
        <f t="shared" si="246"/>
        <v>0.05</v>
      </c>
      <c r="T291" s="194">
        <f t="shared" si="246"/>
        <v>0.05</v>
      </c>
      <c r="U291" s="194">
        <f t="shared" si="246"/>
        <v>0.05</v>
      </c>
      <c r="V291" s="194">
        <f t="shared" si="246"/>
        <v>0.05</v>
      </c>
      <c r="W291" s="194">
        <f t="shared" si="246"/>
        <v>0.05</v>
      </c>
      <c r="X291" s="194">
        <f t="shared" si="246"/>
        <v>6.611111111111112E-2</v>
      </c>
      <c r="Y291" s="194">
        <f t="shared" si="246"/>
        <v>8.2222222222222238E-2</v>
      </c>
      <c r="Z291" s="194">
        <f t="shared" si="246"/>
        <v>9.8333333333333356E-2</v>
      </c>
      <c r="AA291" s="194">
        <f t="shared" si="246"/>
        <v>0.11444444444444447</v>
      </c>
      <c r="AB291" s="194">
        <f t="shared" si="246"/>
        <v>0.13055555555555559</v>
      </c>
      <c r="AC291" s="194">
        <f t="shared" si="246"/>
        <v>0.1466666666666667</v>
      </c>
      <c r="AD291" s="82">
        <f t="shared" si="246"/>
        <v>0.1627777777777778</v>
      </c>
      <c r="AE291" s="194">
        <f t="shared" si="246"/>
        <v>0.1788888888888889</v>
      </c>
      <c r="AF291" s="194">
        <f t="shared" si="246"/>
        <v>0.19500000000000001</v>
      </c>
      <c r="AG291" s="194">
        <f t="shared" si="246"/>
        <v>0.21111111111111111</v>
      </c>
      <c r="AH291" s="194">
        <f t="shared" si="246"/>
        <v>0.22722222222222221</v>
      </c>
      <c r="AI291" s="194">
        <f t="shared" si="246"/>
        <v>0.24333333333333332</v>
      </c>
      <c r="AJ291" s="194">
        <f t="shared" si="246"/>
        <v>0.25944444444444442</v>
      </c>
      <c r="AK291" s="194">
        <f t="shared" ref="AK291:BB291" si="247">+AJ291+AK290</f>
        <v>0.27555555555555555</v>
      </c>
      <c r="AL291" s="194">
        <f t="shared" si="247"/>
        <v>0.29166666666666669</v>
      </c>
      <c r="AM291" s="194">
        <f t="shared" si="247"/>
        <v>0.30777777777777782</v>
      </c>
      <c r="AN291" s="194">
        <f t="shared" si="247"/>
        <v>0.32388888888888895</v>
      </c>
      <c r="AO291" s="194">
        <f t="shared" si="247"/>
        <v>0.34000000000000008</v>
      </c>
      <c r="AP291" s="194">
        <f t="shared" si="247"/>
        <v>1</v>
      </c>
      <c r="AQ291" s="194">
        <f t="shared" si="247"/>
        <v>1</v>
      </c>
      <c r="AR291" s="194">
        <f t="shared" si="247"/>
        <v>1</v>
      </c>
      <c r="AS291" s="194">
        <f t="shared" si="247"/>
        <v>1</v>
      </c>
      <c r="AT291" s="194">
        <f t="shared" si="247"/>
        <v>1</v>
      </c>
      <c r="AU291" s="194">
        <f t="shared" si="247"/>
        <v>1</v>
      </c>
      <c r="AV291" s="194">
        <f t="shared" si="247"/>
        <v>1</v>
      </c>
      <c r="AW291" s="194">
        <f t="shared" si="247"/>
        <v>1</v>
      </c>
      <c r="AX291" s="194">
        <f t="shared" si="247"/>
        <v>1</v>
      </c>
      <c r="AY291" s="194">
        <f t="shared" si="247"/>
        <v>1</v>
      </c>
      <c r="AZ291" s="194">
        <f t="shared" si="247"/>
        <v>1</v>
      </c>
      <c r="BA291" s="194">
        <f t="shared" si="247"/>
        <v>1</v>
      </c>
      <c r="BB291" s="194">
        <f t="shared" si="247"/>
        <v>1</v>
      </c>
      <c r="BC291" s="195"/>
      <c r="BD291" s="193"/>
    </row>
    <row r="292" spans="1:89" s="211" customFormat="1" x14ac:dyDescent="0.2">
      <c r="A292" s="294"/>
      <c r="B292" s="208"/>
      <c r="C292" s="292"/>
      <c r="D292" s="209"/>
      <c r="E292" s="209"/>
      <c r="F292" s="209"/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209"/>
      <c r="AA292" s="209"/>
      <c r="AB292" s="209"/>
      <c r="AC292" s="209"/>
      <c r="AD292" s="83"/>
      <c r="AE292" s="209"/>
      <c r="AF292" s="209"/>
      <c r="AG292" s="209"/>
      <c r="AH292" s="209"/>
      <c r="AI292" s="209"/>
      <c r="AJ292" s="209"/>
      <c r="AK292" s="209"/>
      <c r="AL292" s="209"/>
      <c r="AM292" s="209"/>
      <c r="AN292" s="209"/>
      <c r="AO292" s="209"/>
      <c r="AP292" s="209"/>
      <c r="AQ292" s="209"/>
      <c r="AR292" s="209"/>
      <c r="AS292" s="209"/>
      <c r="AT292" s="209"/>
      <c r="AU292" s="209"/>
      <c r="AV292" s="209"/>
      <c r="AW292" s="209"/>
      <c r="AX292" s="209"/>
      <c r="AY292" s="209"/>
      <c r="AZ292" s="209"/>
      <c r="BA292" s="209"/>
      <c r="BB292" s="209"/>
      <c r="BC292" s="210"/>
      <c r="BD292" s="208"/>
    </row>
    <row r="293" spans="1:89" s="197" customFormat="1" x14ac:dyDescent="0.2">
      <c r="A293" s="294"/>
      <c r="B293" s="197" t="s">
        <v>111</v>
      </c>
      <c r="C293" s="198">
        <v>14.5</v>
      </c>
      <c r="D293" s="199">
        <f t="shared" ref="D293:AI293" si="248">+D289*$C293</f>
        <v>0</v>
      </c>
      <c r="E293" s="199">
        <f t="shared" si="248"/>
        <v>0</v>
      </c>
      <c r="F293" s="199">
        <f t="shared" si="248"/>
        <v>0</v>
      </c>
      <c r="G293" s="199">
        <f t="shared" si="248"/>
        <v>0</v>
      </c>
      <c r="H293" s="199">
        <f t="shared" si="248"/>
        <v>0</v>
      </c>
      <c r="I293" s="199">
        <f t="shared" si="248"/>
        <v>0</v>
      </c>
      <c r="J293" s="199">
        <f t="shared" si="248"/>
        <v>0</v>
      </c>
      <c r="K293" s="199">
        <f t="shared" si="248"/>
        <v>0</v>
      </c>
      <c r="L293" s="199">
        <f t="shared" si="248"/>
        <v>0</v>
      </c>
      <c r="M293" s="199">
        <f t="shared" si="248"/>
        <v>0</v>
      </c>
      <c r="N293" s="199">
        <f t="shared" si="248"/>
        <v>0.72068452380952375</v>
      </c>
      <c r="O293" s="199">
        <f t="shared" si="248"/>
        <v>0.72068452380952375</v>
      </c>
      <c r="P293" s="199">
        <f t="shared" si="248"/>
        <v>0.72068452380952375</v>
      </c>
      <c r="Q293" s="199">
        <f t="shared" si="248"/>
        <v>0.72068452380952375</v>
      </c>
      <c r="R293" s="199">
        <f t="shared" si="248"/>
        <v>0.72068452380952375</v>
      </c>
      <c r="S293" s="199">
        <f t="shared" si="248"/>
        <v>0.72068452380952375</v>
      </c>
      <c r="T293" s="199">
        <f t="shared" si="248"/>
        <v>0.72068452380952375</v>
      </c>
      <c r="U293" s="199">
        <f t="shared" si="248"/>
        <v>0.72068452380952375</v>
      </c>
      <c r="V293" s="199">
        <f t="shared" si="248"/>
        <v>0.72068452380952375</v>
      </c>
      <c r="W293" s="199">
        <f t="shared" si="248"/>
        <v>0.72068452380952375</v>
      </c>
      <c r="X293" s="199">
        <f t="shared" si="248"/>
        <v>1.4459261904761906</v>
      </c>
      <c r="Y293" s="199">
        <f t="shared" si="248"/>
        <v>2.1711678571428576</v>
      </c>
      <c r="Z293" s="199">
        <f t="shared" si="248"/>
        <v>2.896409523809524</v>
      </c>
      <c r="AA293" s="199">
        <f t="shared" si="248"/>
        <v>3.6216511904761903</v>
      </c>
      <c r="AB293" s="199">
        <f t="shared" si="248"/>
        <v>4.3468928571428567</v>
      </c>
      <c r="AC293" s="199">
        <f t="shared" si="248"/>
        <v>5.072134523809523</v>
      </c>
      <c r="AD293" s="90">
        <f t="shared" si="248"/>
        <v>5.7973761904761902</v>
      </c>
      <c r="AE293" s="199">
        <f t="shared" si="248"/>
        <v>6.5226178571428566</v>
      </c>
      <c r="AF293" s="199">
        <f t="shared" si="248"/>
        <v>7.2478595238095229</v>
      </c>
      <c r="AG293" s="199">
        <f t="shared" si="248"/>
        <v>7.9731011904761893</v>
      </c>
      <c r="AH293" s="199">
        <f t="shared" si="248"/>
        <v>8.6983428571428565</v>
      </c>
      <c r="AI293" s="199">
        <f t="shared" si="248"/>
        <v>9.4235845238095237</v>
      </c>
      <c r="AJ293" s="199">
        <f t="shared" ref="AJ293:BB293" si="249">+AJ289*$C293</f>
        <v>10.148826190476191</v>
      </c>
      <c r="AK293" s="199">
        <f t="shared" si="249"/>
        <v>10.874067857142858</v>
      </c>
      <c r="AL293" s="199">
        <f t="shared" si="249"/>
        <v>11.599309523809525</v>
      </c>
      <c r="AM293" s="199">
        <f t="shared" si="249"/>
        <v>12.324551190476193</v>
      </c>
      <c r="AN293" s="199">
        <f t="shared" si="249"/>
        <v>13.04979285714286</v>
      </c>
      <c r="AO293" s="199">
        <f t="shared" si="249"/>
        <v>13.775034523809527</v>
      </c>
      <c r="AP293" s="199">
        <f t="shared" si="249"/>
        <v>13.775034523809527</v>
      </c>
      <c r="AQ293" s="199">
        <f t="shared" si="249"/>
        <v>13.775034523809527</v>
      </c>
      <c r="AR293" s="199">
        <f t="shared" si="249"/>
        <v>13.775034523809527</v>
      </c>
      <c r="AS293" s="199">
        <f t="shared" si="249"/>
        <v>13.775034523809527</v>
      </c>
      <c r="AT293" s="199">
        <f t="shared" si="249"/>
        <v>14.500034523809529</v>
      </c>
      <c r="AU293" s="199">
        <f t="shared" si="249"/>
        <v>14.500034523809529</v>
      </c>
      <c r="AV293" s="199">
        <f t="shared" si="249"/>
        <v>14.500034523809529</v>
      </c>
      <c r="AW293" s="199">
        <f t="shared" si="249"/>
        <v>14.500034523809529</v>
      </c>
      <c r="AX293" s="199">
        <f t="shared" si="249"/>
        <v>14.500034523809529</v>
      </c>
      <c r="AY293" s="199">
        <f t="shared" si="249"/>
        <v>14.500034523809529</v>
      </c>
      <c r="AZ293" s="199">
        <f t="shared" si="249"/>
        <v>14.500034523809529</v>
      </c>
      <c r="BA293" s="199">
        <f t="shared" si="249"/>
        <v>14.500034523809529</v>
      </c>
      <c r="BB293" s="199">
        <f t="shared" si="249"/>
        <v>14.500034523809529</v>
      </c>
      <c r="BC293" s="200"/>
      <c r="BD293" s="201"/>
      <c r="BE293" s="201"/>
      <c r="BF293" s="201"/>
      <c r="BG293" s="201"/>
      <c r="BH293" s="201"/>
      <c r="BI293" s="201"/>
      <c r="BJ293" s="201"/>
      <c r="BK293" s="201"/>
      <c r="BL293" s="201"/>
      <c r="BM293" s="201"/>
      <c r="BN293" s="201"/>
      <c r="BO293" s="201"/>
      <c r="BP293" s="201"/>
      <c r="BQ293" s="201"/>
      <c r="BR293" s="201"/>
      <c r="BS293" s="201"/>
      <c r="BT293" s="201"/>
      <c r="BU293" s="201"/>
      <c r="BV293" s="201"/>
      <c r="BW293" s="201"/>
      <c r="BX293" s="201"/>
      <c r="BY293" s="201"/>
      <c r="BZ293" s="201"/>
      <c r="CA293" s="201"/>
      <c r="CB293" s="201"/>
      <c r="CC293" s="201"/>
      <c r="CD293" s="201"/>
      <c r="CE293" s="201"/>
      <c r="CF293" s="201"/>
      <c r="CG293" s="201"/>
      <c r="CH293" s="201"/>
      <c r="CI293" s="201"/>
      <c r="CJ293" s="201"/>
      <c r="CK293" s="201"/>
    </row>
    <row r="294" spans="1:89" s="202" customFormat="1" ht="13.5" thickBot="1" x14ac:dyDescent="0.25">
      <c r="A294" s="295"/>
      <c r="B294" s="202" t="s">
        <v>112</v>
      </c>
      <c r="C294" s="203" t="str">
        <f>+'NTP or Sold'!C27</f>
        <v>Committed</v>
      </c>
      <c r="D294" s="204">
        <f t="shared" ref="D294:AI294" si="250">+D291*$C293</f>
        <v>0</v>
      </c>
      <c r="E294" s="204">
        <f t="shared" si="250"/>
        <v>0</v>
      </c>
      <c r="F294" s="204">
        <f t="shared" si="250"/>
        <v>0</v>
      </c>
      <c r="G294" s="204">
        <f t="shared" si="250"/>
        <v>0</v>
      </c>
      <c r="H294" s="204">
        <f t="shared" si="250"/>
        <v>0</v>
      </c>
      <c r="I294" s="204">
        <f t="shared" si="250"/>
        <v>0</v>
      </c>
      <c r="J294" s="204">
        <f t="shared" si="250"/>
        <v>0</v>
      </c>
      <c r="K294" s="204">
        <f t="shared" si="250"/>
        <v>0</v>
      </c>
      <c r="L294" s="204">
        <f t="shared" si="250"/>
        <v>0</v>
      </c>
      <c r="M294" s="204">
        <f t="shared" si="250"/>
        <v>0</v>
      </c>
      <c r="N294" s="204">
        <f t="shared" si="250"/>
        <v>0.72500000000000009</v>
      </c>
      <c r="O294" s="204">
        <f t="shared" si="250"/>
        <v>0.72500000000000009</v>
      </c>
      <c r="P294" s="204">
        <f t="shared" si="250"/>
        <v>0.72500000000000009</v>
      </c>
      <c r="Q294" s="204">
        <f t="shared" si="250"/>
        <v>0.72500000000000009</v>
      </c>
      <c r="R294" s="204">
        <f t="shared" si="250"/>
        <v>0.72500000000000009</v>
      </c>
      <c r="S294" s="204">
        <f t="shared" si="250"/>
        <v>0.72500000000000009</v>
      </c>
      <c r="T294" s="204">
        <f t="shared" si="250"/>
        <v>0.72500000000000009</v>
      </c>
      <c r="U294" s="204">
        <f t="shared" si="250"/>
        <v>0.72500000000000009</v>
      </c>
      <c r="V294" s="204">
        <f t="shared" si="250"/>
        <v>0.72500000000000009</v>
      </c>
      <c r="W294" s="204">
        <f t="shared" si="250"/>
        <v>0.72500000000000009</v>
      </c>
      <c r="X294" s="204">
        <f t="shared" si="250"/>
        <v>0.9586111111111113</v>
      </c>
      <c r="Y294" s="204">
        <f t="shared" si="250"/>
        <v>1.1922222222222225</v>
      </c>
      <c r="Z294" s="204">
        <f t="shared" si="250"/>
        <v>1.4258333333333337</v>
      </c>
      <c r="AA294" s="204">
        <f t="shared" si="250"/>
        <v>1.6594444444444449</v>
      </c>
      <c r="AB294" s="204">
        <f t="shared" si="250"/>
        <v>1.8930555555555562</v>
      </c>
      <c r="AC294" s="204">
        <f t="shared" si="250"/>
        <v>2.1266666666666669</v>
      </c>
      <c r="AD294" s="136">
        <f t="shared" si="250"/>
        <v>2.3602777777777781</v>
      </c>
      <c r="AE294" s="204">
        <f t="shared" si="250"/>
        <v>2.5938888888888889</v>
      </c>
      <c r="AF294" s="204">
        <f t="shared" si="250"/>
        <v>2.8275000000000001</v>
      </c>
      <c r="AG294" s="204">
        <f t="shared" si="250"/>
        <v>3.0611111111111109</v>
      </c>
      <c r="AH294" s="204">
        <f t="shared" si="250"/>
        <v>3.2947222222222221</v>
      </c>
      <c r="AI294" s="204">
        <f t="shared" si="250"/>
        <v>3.5283333333333333</v>
      </c>
      <c r="AJ294" s="204">
        <f t="shared" ref="AJ294:BB294" si="251">+AJ291*$C293</f>
        <v>3.7619444444444441</v>
      </c>
      <c r="AK294" s="204">
        <f t="shared" si="251"/>
        <v>3.9955555555555557</v>
      </c>
      <c r="AL294" s="204">
        <f t="shared" si="251"/>
        <v>4.229166666666667</v>
      </c>
      <c r="AM294" s="204">
        <f t="shared" si="251"/>
        <v>4.4627777777777782</v>
      </c>
      <c r="AN294" s="204">
        <f t="shared" si="251"/>
        <v>4.6963888888888894</v>
      </c>
      <c r="AO294" s="204">
        <f t="shared" si="251"/>
        <v>4.9300000000000015</v>
      </c>
      <c r="AP294" s="204">
        <f t="shared" si="251"/>
        <v>14.5</v>
      </c>
      <c r="AQ294" s="204">
        <f t="shared" si="251"/>
        <v>14.5</v>
      </c>
      <c r="AR294" s="204">
        <f t="shared" si="251"/>
        <v>14.5</v>
      </c>
      <c r="AS294" s="204">
        <f t="shared" si="251"/>
        <v>14.5</v>
      </c>
      <c r="AT294" s="204">
        <f t="shared" si="251"/>
        <v>14.5</v>
      </c>
      <c r="AU294" s="204">
        <f t="shared" si="251"/>
        <v>14.5</v>
      </c>
      <c r="AV294" s="204">
        <f t="shared" si="251"/>
        <v>14.5</v>
      </c>
      <c r="AW294" s="204">
        <f t="shared" si="251"/>
        <v>14.5</v>
      </c>
      <c r="AX294" s="204">
        <f t="shared" si="251"/>
        <v>14.5</v>
      </c>
      <c r="AY294" s="204">
        <f t="shared" si="251"/>
        <v>14.5</v>
      </c>
      <c r="AZ294" s="204">
        <f t="shared" si="251"/>
        <v>14.5</v>
      </c>
      <c r="BA294" s="204">
        <f t="shared" si="251"/>
        <v>14.5</v>
      </c>
      <c r="BB294" s="204">
        <f t="shared" si="251"/>
        <v>14.5</v>
      </c>
      <c r="BC294" s="205"/>
      <c r="BD294" s="206"/>
      <c r="BE294" s="206"/>
      <c r="BF294" s="206"/>
      <c r="BG294" s="206"/>
      <c r="BH294" s="206"/>
      <c r="BI294" s="206"/>
      <c r="BJ294" s="206"/>
      <c r="BK294" s="206"/>
      <c r="BL294" s="206"/>
      <c r="BM294" s="206"/>
      <c r="BN294" s="206"/>
      <c r="BO294" s="206"/>
      <c r="BP294" s="206"/>
      <c r="BQ294" s="206"/>
      <c r="BR294" s="206"/>
      <c r="BS294" s="206"/>
      <c r="BT294" s="206"/>
      <c r="BU294" s="206"/>
      <c r="BV294" s="206"/>
      <c r="BW294" s="206"/>
      <c r="BX294" s="206"/>
      <c r="BY294" s="206"/>
      <c r="BZ294" s="206"/>
      <c r="CA294" s="206"/>
      <c r="CB294" s="206"/>
      <c r="CC294" s="206"/>
      <c r="CD294" s="206"/>
      <c r="CE294" s="206"/>
      <c r="CF294" s="206"/>
      <c r="CG294" s="206"/>
      <c r="CH294" s="206"/>
      <c r="CI294" s="206"/>
      <c r="CJ294" s="206"/>
      <c r="CK294" s="206"/>
    </row>
    <row r="295" spans="1:89" s="192" customFormat="1" ht="15" customHeight="1" thickTop="1" x14ac:dyDescent="0.2">
      <c r="A295" s="293">
        <f>+A287+1</f>
        <v>7</v>
      </c>
      <c r="B295" s="197" t="str">
        <f>+'NTP or Sold'!H28</f>
        <v>LM6000</v>
      </c>
      <c r="C295" s="291" t="str">
        <f>+'NTP or Sold'!T28</f>
        <v>Fountain Valley PSCO (ENA) - 90%</v>
      </c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81"/>
      <c r="AE295" s="207"/>
      <c r="AF295" s="207"/>
      <c r="AG295" s="207"/>
      <c r="AH295" s="207"/>
      <c r="AI295" s="207"/>
      <c r="AJ295" s="207"/>
      <c r="AK295" s="207"/>
      <c r="AL295" s="207"/>
      <c r="AM295" s="207"/>
      <c r="AN295" s="207"/>
      <c r="AO295" s="207"/>
      <c r="AP295" s="207"/>
      <c r="AQ295" s="207"/>
      <c r="AR295" s="207"/>
      <c r="AS295" s="207"/>
      <c r="AT295" s="207"/>
      <c r="AU295" s="207"/>
      <c r="AV295" s="207"/>
      <c r="AW295" s="207"/>
      <c r="AX295" s="207"/>
      <c r="AY295" s="207"/>
      <c r="AZ295" s="207"/>
      <c r="BA295" s="207"/>
      <c r="BB295" s="207"/>
      <c r="BC295" s="242"/>
    </row>
    <row r="296" spans="1:89" s="196" customFormat="1" x14ac:dyDescent="0.2">
      <c r="A296" s="294"/>
      <c r="B296" s="193" t="s">
        <v>107</v>
      </c>
      <c r="C296" s="292"/>
      <c r="D296" s="194">
        <v>0</v>
      </c>
      <c r="E296" s="194">
        <v>0</v>
      </c>
      <c r="F296" s="194">
        <v>0</v>
      </c>
      <c r="G296" s="194">
        <v>0</v>
      </c>
      <c r="H296" s="194">
        <v>0</v>
      </c>
      <c r="I296" s="194">
        <v>0</v>
      </c>
      <c r="J296" s="194">
        <v>0</v>
      </c>
      <c r="K296" s="194">
        <v>0</v>
      </c>
      <c r="L296" s="194">
        <v>0</v>
      </c>
      <c r="M296" s="194">
        <v>0</v>
      </c>
      <c r="N296" s="194">
        <f>16.7/336</f>
        <v>4.9702380952380949E-2</v>
      </c>
      <c r="O296" s="194">
        <v>0</v>
      </c>
      <c r="P296" s="194">
        <v>0</v>
      </c>
      <c r="Q296" s="194">
        <v>0</v>
      </c>
      <c r="R296" s="194">
        <v>0</v>
      </c>
      <c r="S296" s="194">
        <v>0</v>
      </c>
      <c r="T296" s="194">
        <v>0</v>
      </c>
      <c r="U296" s="194">
        <v>0</v>
      </c>
      <c r="V296" s="194">
        <v>0</v>
      </c>
      <c r="W296" s="194">
        <v>0</v>
      </c>
      <c r="X296" s="194">
        <f t="shared" ref="X296:AO296" si="252">+(0.95-0.0497)/18</f>
        <v>5.0016666666666668E-2</v>
      </c>
      <c r="Y296" s="194">
        <f t="shared" si="252"/>
        <v>5.0016666666666668E-2</v>
      </c>
      <c r="Z296" s="194">
        <f t="shared" si="252"/>
        <v>5.0016666666666668E-2</v>
      </c>
      <c r="AA296" s="194">
        <f t="shared" si="252"/>
        <v>5.0016666666666668E-2</v>
      </c>
      <c r="AB296" s="194">
        <f t="shared" si="252"/>
        <v>5.0016666666666668E-2</v>
      </c>
      <c r="AC296" s="194">
        <f t="shared" si="252"/>
        <v>5.0016666666666668E-2</v>
      </c>
      <c r="AD296" s="82">
        <f t="shared" si="252"/>
        <v>5.0016666666666668E-2</v>
      </c>
      <c r="AE296" s="194">
        <f t="shared" si="252"/>
        <v>5.0016666666666668E-2</v>
      </c>
      <c r="AF296" s="194">
        <f t="shared" si="252"/>
        <v>5.0016666666666668E-2</v>
      </c>
      <c r="AG296" s="194">
        <f t="shared" si="252"/>
        <v>5.0016666666666668E-2</v>
      </c>
      <c r="AH296" s="194">
        <f t="shared" si="252"/>
        <v>5.0016666666666668E-2</v>
      </c>
      <c r="AI296" s="194">
        <f t="shared" si="252"/>
        <v>5.0016666666666668E-2</v>
      </c>
      <c r="AJ296" s="194">
        <f t="shared" si="252"/>
        <v>5.0016666666666668E-2</v>
      </c>
      <c r="AK296" s="194">
        <f t="shared" si="252"/>
        <v>5.0016666666666668E-2</v>
      </c>
      <c r="AL296" s="194">
        <f t="shared" si="252"/>
        <v>5.0016666666666668E-2</v>
      </c>
      <c r="AM296" s="194">
        <f t="shared" si="252"/>
        <v>5.0016666666666668E-2</v>
      </c>
      <c r="AN296" s="194">
        <f t="shared" si="252"/>
        <v>5.0016666666666668E-2</v>
      </c>
      <c r="AO296" s="194">
        <f t="shared" si="252"/>
        <v>5.0016666666666668E-2</v>
      </c>
      <c r="AP296" s="194">
        <v>0</v>
      </c>
      <c r="AQ296" s="194">
        <v>0</v>
      </c>
      <c r="AR296" s="194">
        <v>0</v>
      </c>
      <c r="AS296" s="194">
        <v>0</v>
      </c>
      <c r="AT296" s="194">
        <v>0.05</v>
      </c>
      <c r="AU296" s="194">
        <v>0</v>
      </c>
      <c r="AV296" s="194">
        <v>0</v>
      </c>
      <c r="AW296" s="194">
        <v>0</v>
      </c>
      <c r="AX296" s="194">
        <v>0</v>
      </c>
      <c r="AY296" s="194">
        <v>0</v>
      </c>
      <c r="AZ296" s="194">
        <v>0</v>
      </c>
      <c r="BA296" s="194">
        <v>0</v>
      </c>
      <c r="BB296" s="194">
        <v>0</v>
      </c>
      <c r="BC296" s="195">
        <f>SUM(D296:BB296)</f>
        <v>1.0000023809523813</v>
      </c>
      <c r="BD296" s="193"/>
    </row>
    <row r="297" spans="1:89" s="196" customFormat="1" x14ac:dyDescent="0.2">
      <c r="A297" s="294"/>
      <c r="B297" s="193" t="s">
        <v>108</v>
      </c>
      <c r="C297" s="292"/>
      <c r="D297" s="194">
        <f>D296</f>
        <v>0</v>
      </c>
      <c r="E297" s="194">
        <f t="shared" ref="E297:AJ297" si="253">+D297+E296</f>
        <v>0</v>
      </c>
      <c r="F297" s="194">
        <f t="shared" si="253"/>
        <v>0</v>
      </c>
      <c r="G297" s="194">
        <f t="shared" si="253"/>
        <v>0</v>
      </c>
      <c r="H297" s="194">
        <f t="shared" si="253"/>
        <v>0</v>
      </c>
      <c r="I297" s="194">
        <f t="shared" si="253"/>
        <v>0</v>
      </c>
      <c r="J297" s="194">
        <f t="shared" si="253"/>
        <v>0</v>
      </c>
      <c r="K297" s="194">
        <f t="shared" si="253"/>
        <v>0</v>
      </c>
      <c r="L297" s="194">
        <f t="shared" si="253"/>
        <v>0</v>
      </c>
      <c r="M297" s="194">
        <f t="shared" si="253"/>
        <v>0</v>
      </c>
      <c r="N297" s="194">
        <f t="shared" si="253"/>
        <v>4.9702380952380949E-2</v>
      </c>
      <c r="O297" s="194">
        <f t="shared" si="253"/>
        <v>4.9702380952380949E-2</v>
      </c>
      <c r="P297" s="194">
        <f t="shared" si="253"/>
        <v>4.9702380952380949E-2</v>
      </c>
      <c r="Q297" s="194">
        <f t="shared" si="253"/>
        <v>4.9702380952380949E-2</v>
      </c>
      <c r="R297" s="194">
        <f t="shared" si="253"/>
        <v>4.9702380952380949E-2</v>
      </c>
      <c r="S297" s="194">
        <f t="shared" si="253"/>
        <v>4.9702380952380949E-2</v>
      </c>
      <c r="T297" s="194">
        <f t="shared" si="253"/>
        <v>4.9702380952380949E-2</v>
      </c>
      <c r="U297" s="194">
        <f t="shared" si="253"/>
        <v>4.9702380952380949E-2</v>
      </c>
      <c r="V297" s="194">
        <f t="shared" si="253"/>
        <v>4.9702380952380949E-2</v>
      </c>
      <c r="W297" s="194">
        <f t="shared" si="253"/>
        <v>4.9702380952380949E-2</v>
      </c>
      <c r="X297" s="194">
        <f t="shared" si="253"/>
        <v>9.9719047619047624E-2</v>
      </c>
      <c r="Y297" s="194">
        <f t="shared" si="253"/>
        <v>0.14973571428571431</v>
      </c>
      <c r="Z297" s="194">
        <f t="shared" si="253"/>
        <v>0.19975238095238096</v>
      </c>
      <c r="AA297" s="194">
        <f t="shared" si="253"/>
        <v>0.24976904761904761</v>
      </c>
      <c r="AB297" s="194">
        <f t="shared" si="253"/>
        <v>0.29978571428571427</v>
      </c>
      <c r="AC297" s="194">
        <f t="shared" si="253"/>
        <v>0.34980238095238092</v>
      </c>
      <c r="AD297" s="82">
        <f t="shared" si="253"/>
        <v>0.39981904761904757</v>
      </c>
      <c r="AE297" s="194">
        <f t="shared" si="253"/>
        <v>0.44983571428571423</v>
      </c>
      <c r="AF297" s="194">
        <f t="shared" si="253"/>
        <v>0.49985238095238088</v>
      </c>
      <c r="AG297" s="194">
        <f t="shared" si="253"/>
        <v>0.54986904761904754</v>
      </c>
      <c r="AH297" s="194">
        <f t="shared" si="253"/>
        <v>0.59988571428571424</v>
      </c>
      <c r="AI297" s="194">
        <f t="shared" si="253"/>
        <v>0.64990238095238095</v>
      </c>
      <c r="AJ297" s="194">
        <f t="shared" si="253"/>
        <v>0.69991904761904766</v>
      </c>
      <c r="AK297" s="194">
        <f t="shared" ref="AK297:BB297" si="254">+AJ297+AK296</f>
        <v>0.74993571428571437</v>
      </c>
      <c r="AL297" s="194">
        <f t="shared" si="254"/>
        <v>0.79995238095238108</v>
      </c>
      <c r="AM297" s="194">
        <f t="shared" si="254"/>
        <v>0.84996904761904779</v>
      </c>
      <c r="AN297" s="194">
        <f t="shared" si="254"/>
        <v>0.8999857142857145</v>
      </c>
      <c r="AO297" s="194">
        <f t="shared" si="254"/>
        <v>0.95000238095238121</v>
      </c>
      <c r="AP297" s="194">
        <f t="shared" si="254"/>
        <v>0.95000238095238121</v>
      </c>
      <c r="AQ297" s="194">
        <f t="shared" si="254"/>
        <v>0.95000238095238121</v>
      </c>
      <c r="AR297" s="194">
        <f t="shared" si="254"/>
        <v>0.95000238095238121</v>
      </c>
      <c r="AS297" s="194">
        <f t="shared" si="254"/>
        <v>0.95000238095238121</v>
      </c>
      <c r="AT297" s="194">
        <f t="shared" si="254"/>
        <v>1.0000023809523813</v>
      </c>
      <c r="AU297" s="194">
        <f t="shared" si="254"/>
        <v>1.0000023809523813</v>
      </c>
      <c r="AV297" s="194">
        <f t="shared" si="254"/>
        <v>1.0000023809523813</v>
      </c>
      <c r="AW297" s="194">
        <f t="shared" si="254"/>
        <v>1.0000023809523813</v>
      </c>
      <c r="AX297" s="194">
        <f t="shared" si="254"/>
        <v>1.0000023809523813</v>
      </c>
      <c r="AY297" s="194">
        <f t="shared" si="254"/>
        <v>1.0000023809523813</v>
      </c>
      <c r="AZ297" s="194">
        <f t="shared" si="254"/>
        <v>1.0000023809523813</v>
      </c>
      <c r="BA297" s="194">
        <f t="shared" si="254"/>
        <v>1.0000023809523813</v>
      </c>
      <c r="BB297" s="194">
        <f t="shared" si="254"/>
        <v>1.0000023809523813</v>
      </c>
      <c r="BC297" s="195"/>
      <c r="BD297" s="193"/>
    </row>
    <row r="298" spans="1:89" s="196" customFormat="1" x14ac:dyDescent="0.2">
      <c r="A298" s="294"/>
      <c r="B298" s="193" t="s">
        <v>109</v>
      </c>
      <c r="C298" s="292"/>
      <c r="D298" s="194">
        <v>0</v>
      </c>
      <c r="E298" s="194">
        <v>0</v>
      </c>
      <c r="F298" s="194">
        <v>0</v>
      </c>
      <c r="G298" s="194">
        <v>0</v>
      </c>
      <c r="H298" s="194">
        <v>0</v>
      </c>
      <c r="I298" s="194">
        <v>0</v>
      </c>
      <c r="J298" s="194">
        <v>0</v>
      </c>
      <c r="K298" s="194">
        <v>0</v>
      </c>
      <c r="L298" s="194">
        <v>0</v>
      </c>
      <c r="M298" s="194">
        <v>0</v>
      </c>
      <c r="N298" s="194">
        <v>0.05</v>
      </c>
      <c r="O298" s="194">
        <v>0</v>
      </c>
      <c r="P298" s="194">
        <v>0</v>
      </c>
      <c r="Q298" s="194">
        <v>0</v>
      </c>
      <c r="R298" s="194">
        <v>0</v>
      </c>
      <c r="S298" s="194">
        <v>0</v>
      </c>
      <c r="T298" s="194">
        <v>0</v>
      </c>
      <c r="U298" s="194">
        <v>0</v>
      </c>
      <c r="V298" s="194">
        <v>0</v>
      </c>
      <c r="W298" s="194">
        <v>0</v>
      </c>
      <c r="X298" s="194">
        <f t="shared" ref="X298:AO298" si="255">+(0.34-0.05)/18</f>
        <v>1.6111111111111114E-2</v>
      </c>
      <c r="Y298" s="194">
        <f t="shared" si="255"/>
        <v>1.6111111111111114E-2</v>
      </c>
      <c r="Z298" s="194">
        <f t="shared" si="255"/>
        <v>1.6111111111111114E-2</v>
      </c>
      <c r="AA298" s="194">
        <f t="shared" si="255"/>
        <v>1.6111111111111114E-2</v>
      </c>
      <c r="AB298" s="194">
        <f t="shared" si="255"/>
        <v>1.6111111111111114E-2</v>
      </c>
      <c r="AC298" s="194">
        <f t="shared" si="255"/>
        <v>1.6111111111111114E-2</v>
      </c>
      <c r="AD298" s="82">
        <f t="shared" si="255"/>
        <v>1.6111111111111114E-2</v>
      </c>
      <c r="AE298" s="194">
        <f t="shared" si="255"/>
        <v>1.6111111111111114E-2</v>
      </c>
      <c r="AF298" s="194">
        <f t="shared" si="255"/>
        <v>1.6111111111111114E-2</v>
      </c>
      <c r="AG298" s="194">
        <f t="shared" si="255"/>
        <v>1.6111111111111114E-2</v>
      </c>
      <c r="AH298" s="194">
        <f t="shared" si="255"/>
        <v>1.6111111111111114E-2</v>
      </c>
      <c r="AI298" s="194">
        <f t="shared" si="255"/>
        <v>1.6111111111111114E-2</v>
      </c>
      <c r="AJ298" s="194">
        <f t="shared" si="255"/>
        <v>1.6111111111111114E-2</v>
      </c>
      <c r="AK298" s="194">
        <f t="shared" si="255"/>
        <v>1.6111111111111114E-2</v>
      </c>
      <c r="AL298" s="194">
        <f t="shared" si="255"/>
        <v>1.6111111111111114E-2</v>
      </c>
      <c r="AM298" s="194">
        <f t="shared" si="255"/>
        <v>1.6111111111111114E-2</v>
      </c>
      <c r="AN298" s="194">
        <f t="shared" si="255"/>
        <v>1.6111111111111114E-2</v>
      </c>
      <c r="AO298" s="194">
        <f t="shared" si="255"/>
        <v>1.6111111111111114E-2</v>
      </c>
      <c r="AP298" s="194">
        <v>0.66</v>
      </c>
      <c r="AQ298" s="194">
        <v>0</v>
      </c>
      <c r="AR298" s="194">
        <v>0</v>
      </c>
      <c r="AS298" s="194">
        <v>0</v>
      </c>
      <c r="AT298" s="194">
        <v>0</v>
      </c>
      <c r="AU298" s="194">
        <v>0</v>
      </c>
      <c r="AV298" s="194">
        <v>0</v>
      </c>
      <c r="AW298" s="194">
        <v>0</v>
      </c>
      <c r="AX298" s="194">
        <v>0</v>
      </c>
      <c r="AY298" s="194">
        <v>0</v>
      </c>
      <c r="AZ298" s="194">
        <v>0</v>
      </c>
      <c r="BA298" s="194">
        <v>0</v>
      </c>
      <c r="BB298" s="194">
        <v>0</v>
      </c>
      <c r="BC298" s="195">
        <f>SUM(D298:BB298)</f>
        <v>1</v>
      </c>
      <c r="BD298" s="193"/>
    </row>
    <row r="299" spans="1:89" s="196" customFormat="1" x14ac:dyDescent="0.2">
      <c r="A299" s="294"/>
      <c r="B299" s="193" t="s">
        <v>110</v>
      </c>
      <c r="C299" s="292"/>
      <c r="D299" s="194">
        <f>D298</f>
        <v>0</v>
      </c>
      <c r="E299" s="194">
        <f t="shared" ref="E299:AJ299" si="256">+D299+E298</f>
        <v>0</v>
      </c>
      <c r="F299" s="194">
        <f t="shared" si="256"/>
        <v>0</v>
      </c>
      <c r="G299" s="194">
        <f t="shared" si="256"/>
        <v>0</v>
      </c>
      <c r="H299" s="194">
        <f t="shared" si="256"/>
        <v>0</v>
      </c>
      <c r="I299" s="194">
        <f t="shared" si="256"/>
        <v>0</v>
      </c>
      <c r="J299" s="194">
        <f t="shared" si="256"/>
        <v>0</v>
      </c>
      <c r="K299" s="194">
        <f t="shared" si="256"/>
        <v>0</v>
      </c>
      <c r="L299" s="194">
        <f t="shared" si="256"/>
        <v>0</v>
      </c>
      <c r="M299" s="194">
        <f t="shared" si="256"/>
        <v>0</v>
      </c>
      <c r="N299" s="194">
        <f t="shared" si="256"/>
        <v>0.05</v>
      </c>
      <c r="O299" s="194">
        <f t="shared" si="256"/>
        <v>0.05</v>
      </c>
      <c r="P299" s="194">
        <f t="shared" si="256"/>
        <v>0.05</v>
      </c>
      <c r="Q299" s="194">
        <f t="shared" si="256"/>
        <v>0.05</v>
      </c>
      <c r="R299" s="194">
        <f t="shared" si="256"/>
        <v>0.05</v>
      </c>
      <c r="S299" s="194">
        <f t="shared" si="256"/>
        <v>0.05</v>
      </c>
      <c r="T299" s="194">
        <f t="shared" si="256"/>
        <v>0.05</v>
      </c>
      <c r="U299" s="194">
        <f t="shared" si="256"/>
        <v>0.05</v>
      </c>
      <c r="V299" s="194">
        <f t="shared" si="256"/>
        <v>0.05</v>
      </c>
      <c r="W299" s="194">
        <f t="shared" si="256"/>
        <v>0.05</v>
      </c>
      <c r="X299" s="194">
        <f t="shared" si="256"/>
        <v>6.611111111111112E-2</v>
      </c>
      <c r="Y299" s="194">
        <f t="shared" si="256"/>
        <v>8.2222222222222238E-2</v>
      </c>
      <c r="Z299" s="194">
        <f t="shared" si="256"/>
        <v>9.8333333333333356E-2</v>
      </c>
      <c r="AA299" s="194">
        <f t="shared" si="256"/>
        <v>0.11444444444444447</v>
      </c>
      <c r="AB299" s="194">
        <f t="shared" si="256"/>
        <v>0.13055555555555559</v>
      </c>
      <c r="AC299" s="194">
        <f t="shared" si="256"/>
        <v>0.1466666666666667</v>
      </c>
      <c r="AD299" s="82">
        <f t="shared" si="256"/>
        <v>0.1627777777777778</v>
      </c>
      <c r="AE299" s="194">
        <f t="shared" si="256"/>
        <v>0.1788888888888889</v>
      </c>
      <c r="AF299" s="194">
        <f t="shared" si="256"/>
        <v>0.19500000000000001</v>
      </c>
      <c r="AG299" s="194">
        <f t="shared" si="256"/>
        <v>0.21111111111111111</v>
      </c>
      <c r="AH299" s="194">
        <f t="shared" si="256"/>
        <v>0.22722222222222221</v>
      </c>
      <c r="AI299" s="194">
        <f t="shared" si="256"/>
        <v>0.24333333333333332</v>
      </c>
      <c r="AJ299" s="194">
        <f t="shared" si="256"/>
        <v>0.25944444444444442</v>
      </c>
      <c r="AK299" s="194">
        <f t="shared" ref="AK299:BB299" si="257">+AJ299+AK298</f>
        <v>0.27555555555555555</v>
      </c>
      <c r="AL299" s="194">
        <f t="shared" si="257"/>
        <v>0.29166666666666669</v>
      </c>
      <c r="AM299" s="194">
        <f t="shared" si="257"/>
        <v>0.30777777777777782</v>
      </c>
      <c r="AN299" s="194">
        <f t="shared" si="257"/>
        <v>0.32388888888888895</v>
      </c>
      <c r="AO299" s="194">
        <f t="shared" si="257"/>
        <v>0.34000000000000008</v>
      </c>
      <c r="AP299" s="194">
        <f t="shared" si="257"/>
        <v>1</v>
      </c>
      <c r="AQ299" s="194">
        <f t="shared" si="257"/>
        <v>1</v>
      </c>
      <c r="AR299" s="194">
        <f t="shared" si="257"/>
        <v>1</v>
      </c>
      <c r="AS299" s="194">
        <f t="shared" si="257"/>
        <v>1</v>
      </c>
      <c r="AT299" s="194">
        <f t="shared" si="257"/>
        <v>1</v>
      </c>
      <c r="AU299" s="194">
        <f t="shared" si="257"/>
        <v>1</v>
      </c>
      <c r="AV299" s="194">
        <f t="shared" si="257"/>
        <v>1</v>
      </c>
      <c r="AW299" s="194">
        <f t="shared" si="257"/>
        <v>1</v>
      </c>
      <c r="AX299" s="194">
        <f t="shared" si="257"/>
        <v>1</v>
      </c>
      <c r="AY299" s="194">
        <f t="shared" si="257"/>
        <v>1</v>
      </c>
      <c r="AZ299" s="194">
        <f t="shared" si="257"/>
        <v>1</v>
      </c>
      <c r="BA299" s="194">
        <f t="shared" si="257"/>
        <v>1</v>
      </c>
      <c r="BB299" s="194">
        <f t="shared" si="257"/>
        <v>1</v>
      </c>
      <c r="BC299" s="195"/>
      <c r="BD299" s="193"/>
    </row>
    <row r="300" spans="1:89" s="211" customFormat="1" x14ac:dyDescent="0.2">
      <c r="A300" s="294"/>
      <c r="B300" s="208"/>
      <c r="C300" s="292"/>
      <c r="D300" s="209"/>
      <c r="E300" s="209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  <c r="AD300" s="83"/>
      <c r="AE300" s="209"/>
      <c r="AF300" s="209"/>
      <c r="AG300" s="209"/>
      <c r="AH300" s="209"/>
      <c r="AI300" s="209"/>
      <c r="AJ300" s="209"/>
      <c r="AK300" s="209"/>
      <c r="AL300" s="209"/>
      <c r="AM300" s="209"/>
      <c r="AN300" s="209"/>
      <c r="AO300" s="209"/>
      <c r="AP300" s="209"/>
      <c r="AQ300" s="209"/>
      <c r="AR300" s="209"/>
      <c r="AS300" s="209"/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10"/>
      <c r="BD300" s="208"/>
    </row>
    <row r="301" spans="1:89" s="197" customFormat="1" x14ac:dyDescent="0.2">
      <c r="A301" s="294"/>
      <c r="B301" s="197" t="s">
        <v>111</v>
      </c>
      <c r="C301" s="198">
        <v>14.5</v>
      </c>
      <c r="D301" s="199">
        <f t="shared" ref="D301:AI301" si="258">+D297*$C301</f>
        <v>0</v>
      </c>
      <c r="E301" s="199">
        <f t="shared" si="258"/>
        <v>0</v>
      </c>
      <c r="F301" s="199">
        <f t="shared" si="258"/>
        <v>0</v>
      </c>
      <c r="G301" s="199">
        <f t="shared" si="258"/>
        <v>0</v>
      </c>
      <c r="H301" s="199">
        <f t="shared" si="258"/>
        <v>0</v>
      </c>
      <c r="I301" s="199">
        <f t="shared" si="258"/>
        <v>0</v>
      </c>
      <c r="J301" s="199">
        <f t="shared" si="258"/>
        <v>0</v>
      </c>
      <c r="K301" s="199">
        <f t="shared" si="258"/>
        <v>0</v>
      </c>
      <c r="L301" s="199">
        <f t="shared" si="258"/>
        <v>0</v>
      </c>
      <c r="M301" s="199">
        <f t="shared" si="258"/>
        <v>0</v>
      </c>
      <c r="N301" s="199">
        <f t="shared" si="258"/>
        <v>0.72068452380952375</v>
      </c>
      <c r="O301" s="199">
        <f t="shared" si="258"/>
        <v>0.72068452380952375</v>
      </c>
      <c r="P301" s="199">
        <f t="shared" si="258"/>
        <v>0.72068452380952375</v>
      </c>
      <c r="Q301" s="199">
        <f t="shared" si="258"/>
        <v>0.72068452380952375</v>
      </c>
      <c r="R301" s="199">
        <f t="shared" si="258"/>
        <v>0.72068452380952375</v>
      </c>
      <c r="S301" s="199">
        <f t="shared" si="258"/>
        <v>0.72068452380952375</v>
      </c>
      <c r="T301" s="199">
        <f t="shared" si="258"/>
        <v>0.72068452380952375</v>
      </c>
      <c r="U301" s="199">
        <f t="shared" si="258"/>
        <v>0.72068452380952375</v>
      </c>
      <c r="V301" s="199">
        <f t="shared" si="258"/>
        <v>0.72068452380952375</v>
      </c>
      <c r="W301" s="199">
        <f t="shared" si="258"/>
        <v>0.72068452380952375</v>
      </c>
      <c r="X301" s="199">
        <f t="shared" si="258"/>
        <v>1.4459261904761906</v>
      </c>
      <c r="Y301" s="199">
        <f t="shared" si="258"/>
        <v>2.1711678571428576</v>
      </c>
      <c r="Z301" s="199">
        <f t="shared" si="258"/>
        <v>2.896409523809524</v>
      </c>
      <c r="AA301" s="199">
        <f t="shared" si="258"/>
        <v>3.6216511904761903</v>
      </c>
      <c r="AB301" s="199">
        <f t="shared" si="258"/>
        <v>4.3468928571428567</v>
      </c>
      <c r="AC301" s="199">
        <f t="shared" si="258"/>
        <v>5.072134523809523</v>
      </c>
      <c r="AD301" s="90">
        <f t="shared" si="258"/>
        <v>5.7973761904761902</v>
      </c>
      <c r="AE301" s="199">
        <f t="shared" si="258"/>
        <v>6.5226178571428566</v>
      </c>
      <c r="AF301" s="199">
        <f t="shared" si="258"/>
        <v>7.2478595238095229</v>
      </c>
      <c r="AG301" s="199">
        <f t="shared" si="258"/>
        <v>7.9731011904761893</v>
      </c>
      <c r="AH301" s="199">
        <f t="shared" si="258"/>
        <v>8.6983428571428565</v>
      </c>
      <c r="AI301" s="199">
        <f t="shared" si="258"/>
        <v>9.4235845238095237</v>
      </c>
      <c r="AJ301" s="199">
        <f t="shared" ref="AJ301:BB301" si="259">+AJ297*$C301</f>
        <v>10.148826190476191</v>
      </c>
      <c r="AK301" s="199">
        <f t="shared" si="259"/>
        <v>10.874067857142858</v>
      </c>
      <c r="AL301" s="199">
        <f t="shared" si="259"/>
        <v>11.599309523809525</v>
      </c>
      <c r="AM301" s="199">
        <f t="shared" si="259"/>
        <v>12.324551190476193</v>
      </c>
      <c r="AN301" s="199">
        <f t="shared" si="259"/>
        <v>13.04979285714286</v>
      </c>
      <c r="AO301" s="199">
        <f t="shared" si="259"/>
        <v>13.775034523809527</v>
      </c>
      <c r="AP301" s="199">
        <f t="shared" si="259"/>
        <v>13.775034523809527</v>
      </c>
      <c r="AQ301" s="199">
        <f t="shared" si="259"/>
        <v>13.775034523809527</v>
      </c>
      <c r="AR301" s="199">
        <f t="shared" si="259"/>
        <v>13.775034523809527</v>
      </c>
      <c r="AS301" s="199">
        <f t="shared" si="259"/>
        <v>13.775034523809527</v>
      </c>
      <c r="AT301" s="199">
        <f t="shared" si="259"/>
        <v>14.500034523809529</v>
      </c>
      <c r="AU301" s="199">
        <f t="shared" si="259"/>
        <v>14.500034523809529</v>
      </c>
      <c r="AV301" s="199">
        <f t="shared" si="259"/>
        <v>14.500034523809529</v>
      </c>
      <c r="AW301" s="199">
        <f t="shared" si="259"/>
        <v>14.500034523809529</v>
      </c>
      <c r="AX301" s="199">
        <f t="shared" si="259"/>
        <v>14.500034523809529</v>
      </c>
      <c r="AY301" s="199">
        <f t="shared" si="259"/>
        <v>14.500034523809529</v>
      </c>
      <c r="AZ301" s="199">
        <f t="shared" si="259"/>
        <v>14.500034523809529</v>
      </c>
      <c r="BA301" s="199">
        <f t="shared" si="259"/>
        <v>14.500034523809529</v>
      </c>
      <c r="BB301" s="199">
        <f t="shared" si="259"/>
        <v>14.500034523809529</v>
      </c>
      <c r="BC301" s="200"/>
      <c r="BD301" s="201"/>
      <c r="BE301" s="201"/>
      <c r="BF301" s="201"/>
      <c r="BG301" s="201"/>
      <c r="BH301" s="201"/>
      <c r="BI301" s="201"/>
      <c r="BJ301" s="201"/>
      <c r="BK301" s="201"/>
      <c r="BL301" s="201"/>
      <c r="BM301" s="201"/>
      <c r="BN301" s="201"/>
      <c r="BO301" s="201"/>
      <c r="BP301" s="201"/>
      <c r="BQ301" s="201"/>
      <c r="BR301" s="201"/>
      <c r="BS301" s="201"/>
      <c r="BT301" s="201"/>
      <c r="BU301" s="201"/>
      <c r="BV301" s="201"/>
      <c r="BW301" s="201"/>
      <c r="BX301" s="201"/>
      <c r="BY301" s="201"/>
      <c r="BZ301" s="201"/>
      <c r="CA301" s="201"/>
      <c r="CB301" s="201"/>
      <c r="CC301" s="201"/>
      <c r="CD301" s="201"/>
      <c r="CE301" s="201"/>
      <c r="CF301" s="201"/>
      <c r="CG301" s="201"/>
      <c r="CH301" s="201"/>
      <c r="CI301" s="201"/>
      <c r="CJ301" s="201"/>
      <c r="CK301" s="201"/>
    </row>
    <row r="302" spans="1:89" s="202" customFormat="1" ht="13.5" thickBot="1" x14ac:dyDescent="0.25">
      <c r="A302" s="295"/>
      <c r="B302" s="202" t="s">
        <v>112</v>
      </c>
      <c r="C302" s="203" t="str">
        <f>+'NTP or Sold'!C28</f>
        <v>Committed</v>
      </c>
      <c r="D302" s="204">
        <f t="shared" ref="D302:AI302" si="260">+D299*$C301</f>
        <v>0</v>
      </c>
      <c r="E302" s="204">
        <f t="shared" si="260"/>
        <v>0</v>
      </c>
      <c r="F302" s="204">
        <f t="shared" si="260"/>
        <v>0</v>
      </c>
      <c r="G302" s="204">
        <f t="shared" si="260"/>
        <v>0</v>
      </c>
      <c r="H302" s="204">
        <f t="shared" si="260"/>
        <v>0</v>
      </c>
      <c r="I302" s="204">
        <f t="shared" si="260"/>
        <v>0</v>
      </c>
      <c r="J302" s="204">
        <f t="shared" si="260"/>
        <v>0</v>
      </c>
      <c r="K302" s="204">
        <f t="shared" si="260"/>
        <v>0</v>
      </c>
      <c r="L302" s="204">
        <f t="shared" si="260"/>
        <v>0</v>
      </c>
      <c r="M302" s="204">
        <f t="shared" si="260"/>
        <v>0</v>
      </c>
      <c r="N302" s="204">
        <f t="shared" si="260"/>
        <v>0.72500000000000009</v>
      </c>
      <c r="O302" s="204">
        <f t="shared" si="260"/>
        <v>0.72500000000000009</v>
      </c>
      <c r="P302" s="204">
        <f t="shared" si="260"/>
        <v>0.72500000000000009</v>
      </c>
      <c r="Q302" s="204">
        <f t="shared" si="260"/>
        <v>0.72500000000000009</v>
      </c>
      <c r="R302" s="204">
        <f t="shared" si="260"/>
        <v>0.72500000000000009</v>
      </c>
      <c r="S302" s="204">
        <f t="shared" si="260"/>
        <v>0.72500000000000009</v>
      </c>
      <c r="T302" s="204">
        <f t="shared" si="260"/>
        <v>0.72500000000000009</v>
      </c>
      <c r="U302" s="204">
        <f t="shared" si="260"/>
        <v>0.72500000000000009</v>
      </c>
      <c r="V302" s="204">
        <f t="shared" si="260"/>
        <v>0.72500000000000009</v>
      </c>
      <c r="W302" s="204">
        <f t="shared" si="260"/>
        <v>0.72500000000000009</v>
      </c>
      <c r="X302" s="204">
        <f t="shared" si="260"/>
        <v>0.9586111111111113</v>
      </c>
      <c r="Y302" s="204">
        <f t="shared" si="260"/>
        <v>1.1922222222222225</v>
      </c>
      <c r="Z302" s="204">
        <f t="shared" si="260"/>
        <v>1.4258333333333337</v>
      </c>
      <c r="AA302" s="204">
        <f t="shared" si="260"/>
        <v>1.6594444444444449</v>
      </c>
      <c r="AB302" s="204">
        <f t="shared" si="260"/>
        <v>1.8930555555555562</v>
      </c>
      <c r="AC302" s="204">
        <f t="shared" si="260"/>
        <v>2.1266666666666669</v>
      </c>
      <c r="AD302" s="136">
        <f t="shared" si="260"/>
        <v>2.3602777777777781</v>
      </c>
      <c r="AE302" s="204">
        <f t="shared" si="260"/>
        <v>2.5938888888888889</v>
      </c>
      <c r="AF302" s="204">
        <f t="shared" si="260"/>
        <v>2.8275000000000001</v>
      </c>
      <c r="AG302" s="204">
        <f t="shared" si="260"/>
        <v>3.0611111111111109</v>
      </c>
      <c r="AH302" s="204">
        <f t="shared" si="260"/>
        <v>3.2947222222222221</v>
      </c>
      <c r="AI302" s="204">
        <f t="shared" si="260"/>
        <v>3.5283333333333333</v>
      </c>
      <c r="AJ302" s="204">
        <f t="shared" ref="AJ302:BB302" si="261">+AJ299*$C301</f>
        <v>3.7619444444444441</v>
      </c>
      <c r="AK302" s="204">
        <f t="shared" si="261"/>
        <v>3.9955555555555557</v>
      </c>
      <c r="AL302" s="204">
        <f t="shared" si="261"/>
        <v>4.229166666666667</v>
      </c>
      <c r="AM302" s="204">
        <f t="shared" si="261"/>
        <v>4.4627777777777782</v>
      </c>
      <c r="AN302" s="204">
        <f t="shared" si="261"/>
        <v>4.6963888888888894</v>
      </c>
      <c r="AO302" s="204">
        <f t="shared" si="261"/>
        <v>4.9300000000000015</v>
      </c>
      <c r="AP302" s="204">
        <f t="shared" si="261"/>
        <v>14.5</v>
      </c>
      <c r="AQ302" s="204">
        <f t="shared" si="261"/>
        <v>14.5</v>
      </c>
      <c r="AR302" s="204">
        <f t="shared" si="261"/>
        <v>14.5</v>
      </c>
      <c r="AS302" s="204">
        <f t="shared" si="261"/>
        <v>14.5</v>
      </c>
      <c r="AT302" s="204">
        <f t="shared" si="261"/>
        <v>14.5</v>
      </c>
      <c r="AU302" s="204">
        <f t="shared" si="261"/>
        <v>14.5</v>
      </c>
      <c r="AV302" s="204">
        <f t="shared" si="261"/>
        <v>14.5</v>
      </c>
      <c r="AW302" s="204">
        <f t="shared" si="261"/>
        <v>14.5</v>
      </c>
      <c r="AX302" s="204">
        <f t="shared" si="261"/>
        <v>14.5</v>
      </c>
      <c r="AY302" s="204">
        <f t="shared" si="261"/>
        <v>14.5</v>
      </c>
      <c r="AZ302" s="204">
        <f t="shared" si="261"/>
        <v>14.5</v>
      </c>
      <c r="BA302" s="204">
        <f t="shared" si="261"/>
        <v>14.5</v>
      </c>
      <c r="BB302" s="204">
        <f t="shared" si="261"/>
        <v>14.5</v>
      </c>
      <c r="BC302" s="205"/>
      <c r="BD302" s="206"/>
      <c r="BE302" s="206"/>
      <c r="BF302" s="206"/>
      <c r="BG302" s="206"/>
      <c r="BH302" s="206"/>
      <c r="BI302" s="206"/>
      <c r="BJ302" s="206"/>
      <c r="BK302" s="206"/>
      <c r="BL302" s="206"/>
      <c r="BM302" s="206"/>
      <c r="BN302" s="206"/>
      <c r="BO302" s="206"/>
      <c r="BP302" s="206"/>
      <c r="BQ302" s="206"/>
      <c r="BR302" s="206"/>
      <c r="BS302" s="206"/>
      <c r="BT302" s="206"/>
      <c r="BU302" s="206"/>
      <c r="BV302" s="206"/>
      <c r="BW302" s="206"/>
      <c r="BX302" s="206"/>
      <c r="BY302" s="206"/>
      <c r="BZ302" s="206"/>
      <c r="CA302" s="206"/>
      <c r="CB302" s="206"/>
      <c r="CC302" s="206"/>
      <c r="CD302" s="206"/>
      <c r="CE302" s="206"/>
      <c r="CF302" s="206"/>
      <c r="CG302" s="206"/>
      <c r="CH302" s="206"/>
      <c r="CI302" s="206"/>
      <c r="CJ302" s="206"/>
      <c r="CK302" s="206"/>
    </row>
    <row r="303" spans="1:89" s="192" customFormat="1" ht="15" customHeight="1" thickTop="1" x14ac:dyDescent="0.2">
      <c r="A303" s="293">
        <f>+A295+1</f>
        <v>8</v>
      </c>
      <c r="B303" s="189" t="str">
        <f>+'NTP or Sold'!H29</f>
        <v>LM6000</v>
      </c>
      <c r="C303" s="291" t="str">
        <f>+'NTP or Sold'!T29</f>
        <v>Fountain Valley PSCO (ENA) - 90%</v>
      </c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  <c r="AB303" s="190"/>
      <c r="AC303" s="190"/>
      <c r="AD303" s="84"/>
      <c r="AE303" s="190"/>
      <c r="AF303" s="190"/>
      <c r="AG303" s="190"/>
      <c r="AH303" s="190"/>
      <c r="AI303" s="190"/>
      <c r="AJ303" s="190"/>
      <c r="AK303" s="190"/>
      <c r="AL303" s="190"/>
      <c r="AM303" s="190"/>
      <c r="AN303" s="190"/>
      <c r="AO303" s="190"/>
      <c r="AP303" s="190"/>
      <c r="AQ303" s="190"/>
      <c r="AR303" s="190"/>
      <c r="AS303" s="190"/>
      <c r="AT303" s="190"/>
      <c r="AU303" s="190"/>
      <c r="AV303" s="190"/>
      <c r="AW303" s="190"/>
      <c r="AX303" s="190"/>
      <c r="AY303" s="190"/>
      <c r="AZ303" s="190"/>
      <c r="BA303" s="190"/>
      <c r="BB303" s="190"/>
      <c r="BC303" s="191"/>
    </row>
    <row r="304" spans="1:89" s="196" customFormat="1" x14ac:dyDescent="0.2">
      <c r="A304" s="294"/>
      <c r="B304" s="193" t="s">
        <v>107</v>
      </c>
      <c r="C304" s="292"/>
      <c r="D304" s="194">
        <v>0</v>
      </c>
      <c r="E304" s="194">
        <v>0</v>
      </c>
      <c r="F304" s="194">
        <v>0</v>
      </c>
      <c r="G304" s="194">
        <v>0</v>
      </c>
      <c r="H304" s="194">
        <v>0</v>
      </c>
      <c r="I304" s="194">
        <v>0</v>
      </c>
      <c r="J304" s="194">
        <v>0</v>
      </c>
      <c r="K304" s="194">
        <v>0</v>
      </c>
      <c r="L304" s="194">
        <v>0</v>
      </c>
      <c r="M304" s="194">
        <v>0</v>
      </c>
      <c r="N304" s="194">
        <f>16.7/336</f>
        <v>4.9702380952380949E-2</v>
      </c>
      <c r="O304" s="194">
        <v>0</v>
      </c>
      <c r="P304" s="194">
        <v>0</v>
      </c>
      <c r="Q304" s="194">
        <v>0</v>
      </c>
      <c r="R304" s="194">
        <v>0</v>
      </c>
      <c r="S304" s="194">
        <v>0</v>
      </c>
      <c r="T304" s="194">
        <v>0</v>
      </c>
      <c r="U304" s="194">
        <v>0</v>
      </c>
      <c r="V304" s="194">
        <v>0</v>
      </c>
      <c r="W304" s="194">
        <v>0</v>
      </c>
      <c r="X304" s="194">
        <f t="shared" ref="X304:AO304" si="262">+(0.95-0.0497)/18</f>
        <v>5.0016666666666668E-2</v>
      </c>
      <c r="Y304" s="194">
        <f t="shared" si="262"/>
        <v>5.0016666666666668E-2</v>
      </c>
      <c r="Z304" s="194">
        <f t="shared" si="262"/>
        <v>5.0016666666666668E-2</v>
      </c>
      <c r="AA304" s="194">
        <f t="shared" si="262"/>
        <v>5.0016666666666668E-2</v>
      </c>
      <c r="AB304" s="194">
        <f t="shared" si="262"/>
        <v>5.0016666666666668E-2</v>
      </c>
      <c r="AC304" s="194">
        <f t="shared" si="262"/>
        <v>5.0016666666666668E-2</v>
      </c>
      <c r="AD304" s="82">
        <f t="shared" si="262"/>
        <v>5.0016666666666668E-2</v>
      </c>
      <c r="AE304" s="194">
        <f t="shared" si="262"/>
        <v>5.0016666666666668E-2</v>
      </c>
      <c r="AF304" s="194">
        <f t="shared" si="262"/>
        <v>5.0016666666666668E-2</v>
      </c>
      <c r="AG304" s="194">
        <f t="shared" si="262"/>
        <v>5.0016666666666668E-2</v>
      </c>
      <c r="AH304" s="194">
        <f t="shared" si="262"/>
        <v>5.0016666666666668E-2</v>
      </c>
      <c r="AI304" s="194">
        <f t="shared" si="262"/>
        <v>5.0016666666666668E-2</v>
      </c>
      <c r="AJ304" s="194">
        <f t="shared" si="262"/>
        <v>5.0016666666666668E-2</v>
      </c>
      <c r="AK304" s="194">
        <f t="shared" si="262"/>
        <v>5.0016666666666668E-2</v>
      </c>
      <c r="AL304" s="194">
        <f t="shared" si="262"/>
        <v>5.0016666666666668E-2</v>
      </c>
      <c r="AM304" s="194">
        <f t="shared" si="262"/>
        <v>5.0016666666666668E-2</v>
      </c>
      <c r="AN304" s="194">
        <f t="shared" si="262"/>
        <v>5.0016666666666668E-2</v>
      </c>
      <c r="AO304" s="194">
        <f t="shared" si="262"/>
        <v>5.0016666666666668E-2</v>
      </c>
      <c r="AP304" s="194">
        <v>0</v>
      </c>
      <c r="AQ304" s="194">
        <v>0</v>
      </c>
      <c r="AR304" s="194">
        <v>0</v>
      </c>
      <c r="AS304" s="194">
        <v>0</v>
      </c>
      <c r="AT304" s="194">
        <v>0.05</v>
      </c>
      <c r="AU304" s="194">
        <v>0</v>
      </c>
      <c r="AV304" s="194">
        <v>0</v>
      </c>
      <c r="AW304" s="194">
        <v>0</v>
      </c>
      <c r="AX304" s="194">
        <v>0</v>
      </c>
      <c r="AY304" s="194">
        <v>0</v>
      </c>
      <c r="AZ304" s="194">
        <v>0</v>
      </c>
      <c r="BA304" s="194">
        <v>0</v>
      </c>
      <c r="BB304" s="194">
        <v>0</v>
      </c>
      <c r="BC304" s="195">
        <f>SUM(D304:BB304)</f>
        <v>1.0000023809523813</v>
      </c>
      <c r="BD304" s="193"/>
    </row>
    <row r="305" spans="1:89" s="196" customFormat="1" x14ac:dyDescent="0.2">
      <c r="A305" s="294"/>
      <c r="B305" s="193" t="s">
        <v>108</v>
      </c>
      <c r="C305" s="292"/>
      <c r="D305" s="194">
        <f>D304</f>
        <v>0</v>
      </c>
      <c r="E305" s="194">
        <f t="shared" ref="E305:AJ305" si="263">+D305+E304</f>
        <v>0</v>
      </c>
      <c r="F305" s="194">
        <f t="shared" si="263"/>
        <v>0</v>
      </c>
      <c r="G305" s="194">
        <f t="shared" si="263"/>
        <v>0</v>
      </c>
      <c r="H305" s="194">
        <f t="shared" si="263"/>
        <v>0</v>
      </c>
      <c r="I305" s="194">
        <f t="shared" si="263"/>
        <v>0</v>
      </c>
      <c r="J305" s="194">
        <f t="shared" si="263"/>
        <v>0</v>
      </c>
      <c r="K305" s="194">
        <f t="shared" si="263"/>
        <v>0</v>
      </c>
      <c r="L305" s="194">
        <f t="shared" si="263"/>
        <v>0</v>
      </c>
      <c r="M305" s="194">
        <f t="shared" si="263"/>
        <v>0</v>
      </c>
      <c r="N305" s="194">
        <f t="shared" si="263"/>
        <v>4.9702380952380949E-2</v>
      </c>
      <c r="O305" s="194">
        <f t="shared" si="263"/>
        <v>4.9702380952380949E-2</v>
      </c>
      <c r="P305" s="194">
        <f t="shared" si="263"/>
        <v>4.9702380952380949E-2</v>
      </c>
      <c r="Q305" s="194">
        <f t="shared" si="263"/>
        <v>4.9702380952380949E-2</v>
      </c>
      <c r="R305" s="194">
        <f t="shared" si="263"/>
        <v>4.9702380952380949E-2</v>
      </c>
      <c r="S305" s="194">
        <f t="shared" si="263"/>
        <v>4.9702380952380949E-2</v>
      </c>
      <c r="T305" s="194">
        <f t="shared" si="263"/>
        <v>4.9702380952380949E-2</v>
      </c>
      <c r="U305" s="194">
        <f t="shared" si="263"/>
        <v>4.9702380952380949E-2</v>
      </c>
      <c r="V305" s="194">
        <f t="shared" si="263"/>
        <v>4.9702380952380949E-2</v>
      </c>
      <c r="W305" s="194">
        <f t="shared" si="263"/>
        <v>4.9702380952380949E-2</v>
      </c>
      <c r="X305" s="194">
        <f t="shared" si="263"/>
        <v>9.9719047619047624E-2</v>
      </c>
      <c r="Y305" s="194">
        <f t="shared" si="263"/>
        <v>0.14973571428571431</v>
      </c>
      <c r="Z305" s="194">
        <f t="shared" si="263"/>
        <v>0.19975238095238096</v>
      </c>
      <c r="AA305" s="194">
        <f t="shared" si="263"/>
        <v>0.24976904761904761</v>
      </c>
      <c r="AB305" s="194">
        <f t="shared" si="263"/>
        <v>0.29978571428571427</v>
      </c>
      <c r="AC305" s="194">
        <f t="shared" si="263"/>
        <v>0.34980238095238092</v>
      </c>
      <c r="AD305" s="82">
        <f t="shared" si="263"/>
        <v>0.39981904761904757</v>
      </c>
      <c r="AE305" s="194">
        <f t="shared" si="263"/>
        <v>0.44983571428571423</v>
      </c>
      <c r="AF305" s="194">
        <f t="shared" si="263"/>
        <v>0.49985238095238088</v>
      </c>
      <c r="AG305" s="194">
        <f t="shared" si="263"/>
        <v>0.54986904761904754</v>
      </c>
      <c r="AH305" s="194">
        <f t="shared" si="263"/>
        <v>0.59988571428571424</v>
      </c>
      <c r="AI305" s="194">
        <f t="shared" si="263"/>
        <v>0.64990238095238095</v>
      </c>
      <c r="AJ305" s="194">
        <f t="shared" si="263"/>
        <v>0.69991904761904766</v>
      </c>
      <c r="AK305" s="194">
        <f t="shared" ref="AK305:BB305" si="264">+AJ305+AK304</f>
        <v>0.74993571428571437</v>
      </c>
      <c r="AL305" s="194">
        <f t="shared" si="264"/>
        <v>0.79995238095238108</v>
      </c>
      <c r="AM305" s="194">
        <f t="shared" si="264"/>
        <v>0.84996904761904779</v>
      </c>
      <c r="AN305" s="194">
        <f t="shared" si="264"/>
        <v>0.8999857142857145</v>
      </c>
      <c r="AO305" s="194">
        <f t="shared" si="264"/>
        <v>0.95000238095238121</v>
      </c>
      <c r="AP305" s="194">
        <f t="shared" si="264"/>
        <v>0.95000238095238121</v>
      </c>
      <c r="AQ305" s="194">
        <f t="shared" si="264"/>
        <v>0.95000238095238121</v>
      </c>
      <c r="AR305" s="194">
        <f t="shared" si="264"/>
        <v>0.95000238095238121</v>
      </c>
      <c r="AS305" s="194">
        <f t="shared" si="264"/>
        <v>0.95000238095238121</v>
      </c>
      <c r="AT305" s="194">
        <f t="shared" si="264"/>
        <v>1.0000023809523813</v>
      </c>
      <c r="AU305" s="194">
        <f t="shared" si="264"/>
        <v>1.0000023809523813</v>
      </c>
      <c r="AV305" s="194">
        <f t="shared" si="264"/>
        <v>1.0000023809523813</v>
      </c>
      <c r="AW305" s="194">
        <f t="shared" si="264"/>
        <v>1.0000023809523813</v>
      </c>
      <c r="AX305" s="194">
        <f t="shared" si="264"/>
        <v>1.0000023809523813</v>
      </c>
      <c r="AY305" s="194">
        <f t="shared" si="264"/>
        <v>1.0000023809523813</v>
      </c>
      <c r="AZ305" s="194">
        <f t="shared" si="264"/>
        <v>1.0000023809523813</v>
      </c>
      <c r="BA305" s="194">
        <f t="shared" si="264"/>
        <v>1.0000023809523813</v>
      </c>
      <c r="BB305" s="194">
        <f t="shared" si="264"/>
        <v>1.0000023809523813</v>
      </c>
      <c r="BC305" s="195"/>
      <c r="BD305" s="193"/>
    </row>
    <row r="306" spans="1:89" s="196" customFormat="1" x14ac:dyDescent="0.2">
      <c r="A306" s="294"/>
      <c r="B306" s="193" t="s">
        <v>109</v>
      </c>
      <c r="C306" s="292"/>
      <c r="D306" s="194">
        <v>0</v>
      </c>
      <c r="E306" s="194">
        <v>0</v>
      </c>
      <c r="F306" s="194">
        <v>0</v>
      </c>
      <c r="G306" s="194">
        <v>0</v>
      </c>
      <c r="H306" s="194">
        <v>0</v>
      </c>
      <c r="I306" s="194">
        <v>0</v>
      </c>
      <c r="J306" s="194">
        <v>0</v>
      </c>
      <c r="K306" s="194">
        <v>0</v>
      </c>
      <c r="L306" s="194">
        <v>0</v>
      </c>
      <c r="M306" s="194">
        <v>0</v>
      </c>
      <c r="N306" s="194">
        <v>0.05</v>
      </c>
      <c r="O306" s="194">
        <v>0</v>
      </c>
      <c r="P306" s="194">
        <v>0</v>
      </c>
      <c r="Q306" s="194">
        <v>0</v>
      </c>
      <c r="R306" s="194">
        <v>0</v>
      </c>
      <c r="S306" s="194">
        <v>0</v>
      </c>
      <c r="T306" s="194">
        <v>0</v>
      </c>
      <c r="U306" s="194">
        <v>0</v>
      </c>
      <c r="V306" s="194">
        <v>0</v>
      </c>
      <c r="W306" s="194">
        <v>0</v>
      </c>
      <c r="X306" s="194">
        <f t="shared" ref="X306:AO306" si="265">+(0.34-0.05)/18</f>
        <v>1.6111111111111114E-2</v>
      </c>
      <c r="Y306" s="194">
        <f t="shared" si="265"/>
        <v>1.6111111111111114E-2</v>
      </c>
      <c r="Z306" s="194">
        <f t="shared" si="265"/>
        <v>1.6111111111111114E-2</v>
      </c>
      <c r="AA306" s="194">
        <f t="shared" si="265"/>
        <v>1.6111111111111114E-2</v>
      </c>
      <c r="AB306" s="194">
        <f t="shared" si="265"/>
        <v>1.6111111111111114E-2</v>
      </c>
      <c r="AC306" s="194">
        <f t="shared" si="265"/>
        <v>1.6111111111111114E-2</v>
      </c>
      <c r="AD306" s="82">
        <f t="shared" si="265"/>
        <v>1.6111111111111114E-2</v>
      </c>
      <c r="AE306" s="194">
        <f t="shared" si="265"/>
        <v>1.6111111111111114E-2</v>
      </c>
      <c r="AF306" s="194">
        <f t="shared" si="265"/>
        <v>1.6111111111111114E-2</v>
      </c>
      <c r="AG306" s="194">
        <f t="shared" si="265"/>
        <v>1.6111111111111114E-2</v>
      </c>
      <c r="AH306" s="194">
        <f t="shared" si="265"/>
        <v>1.6111111111111114E-2</v>
      </c>
      <c r="AI306" s="194">
        <f t="shared" si="265"/>
        <v>1.6111111111111114E-2</v>
      </c>
      <c r="AJ306" s="194">
        <f t="shared" si="265"/>
        <v>1.6111111111111114E-2</v>
      </c>
      <c r="AK306" s="194">
        <f t="shared" si="265"/>
        <v>1.6111111111111114E-2</v>
      </c>
      <c r="AL306" s="194">
        <f t="shared" si="265"/>
        <v>1.6111111111111114E-2</v>
      </c>
      <c r="AM306" s="194">
        <f t="shared" si="265"/>
        <v>1.6111111111111114E-2</v>
      </c>
      <c r="AN306" s="194">
        <f t="shared" si="265"/>
        <v>1.6111111111111114E-2</v>
      </c>
      <c r="AO306" s="194">
        <f t="shared" si="265"/>
        <v>1.6111111111111114E-2</v>
      </c>
      <c r="AP306" s="194">
        <v>0.66</v>
      </c>
      <c r="AQ306" s="194">
        <v>0</v>
      </c>
      <c r="AR306" s="194">
        <v>0</v>
      </c>
      <c r="AS306" s="194">
        <v>0</v>
      </c>
      <c r="AT306" s="194">
        <v>0</v>
      </c>
      <c r="AU306" s="194">
        <v>0</v>
      </c>
      <c r="AV306" s="194">
        <v>0</v>
      </c>
      <c r="AW306" s="194">
        <v>0</v>
      </c>
      <c r="AX306" s="194">
        <v>0</v>
      </c>
      <c r="AY306" s="194">
        <v>0</v>
      </c>
      <c r="AZ306" s="194">
        <v>0</v>
      </c>
      <c r="BA306" s="194">
        <v>0</v>
      </c>
      <c r="BB306" s="194">
        <v>0</v>
      </c>
      <c r="BC306" s="195">
        <f>SUM(D306:BB306)</f>
        <v>1</v>
      </c>
      <c r="BD306" s="193"/>
    </row>
    <row r="307" spans="1:89" s="196" customFormat="1" x14ac:dyDescent="0.2">
      <c r="A307" s="294"/>
      <c r="B307" s="193" t="s">
        <v>110</v>
      </c>
      <c r="C307" s="292"/>
      <c r="D307" s="194">
        <f>D306</f>
        <v>0</v>
      </c>
      <c r="E307" s="194">
        <f t="shared" ref="E307:AJ307" si="266">+D307+E306</f>
        <v>0</v>
      </c>
      <c r="F307" s="194">
        <f t="shared" si="266"/>
        <v>0</v>
      </c>
      <c r="G307" s="194">
        <f t="shared" si="266"/>
        <v>0</v>
      </c>
      <c r="H307" s="194">
        <f t="shared" si="266"/>
        <v>0</v>
      </c>
      <c r="I307" s="194">
        <f t="shared" si="266"/>
        <v>0</v>
      </c>
      <c r="J307" s="194">
        <f t="shared" si="266"/>
        <v>0</v>
      </c>
      <c r="K307" s="194">
        <f t="shared" si="266"/>
        <v>0</v>
      </c>
      <c r="L307" s="194">
        <f t="shared" si="266"/>
        <v>0</v>
      </c>
      <c r="M307" s="194">
        <f t="shared" si="266"/>
        <v>0</v>
      </c>
      <c r="N307" s="194">
        <f t="shared" si="266"/>
        <v>0.05</v>
      </c>
      <c r="O307" s="194">
        <f t="shared" si="266"/>
        <v>0.05</v>
      </c>
      <c r="P307" s="194">
        <f t="shared" si="266"/>
        <v>0.05</v>
      </c>
      <c r="Q307" s="194">
        <f t="shared" si="266"/>
        <v>0.05</v>
      </c>
      <c r="R307" s="194">
        <f t="shared" si="266"/>
        <v>0.05</v>
      </c>
      <c r="S307" s="194">
        <f t="shared" si="266"/>
        <v>0.05</v>
      </c>
      <c r="T307" s="194">
        <f t="shared" si="266"/>
        <v>0.05</v>
      </c>
      <c r="U307" s="194">
        <f t="shared" si="266"/>
        <v>0.05</v>
      </c>
      <c r="V307" s="194">
        <f t="shared" si="266"/>
        <v>0.05</v>
      </c>
      <c r="W307" s="194">
        <f t="shared" si="266"/>
        <v>0.05</v>
      </c>
      <c r="X307" s="194">
        <f t="shared" si="266"/>
        <v>6.611111111111112E-2</v>
      </c>
      <c r="Y307" s="194">
        <f t="shared" si="266"/>
        <v>8.2222222222222238E-2</v>
      </c>
      <c r="Z307" s="194">
        <f t="shared" si="266"/>
        <v>9.8333333333333356E-2</v>
      </c>
      <c r="AA307" s="194">
        <f t="shared" si="266"/>
        <v>0.11444444444444447</v>
      </c>
      <c r="AB307" s="194">
        <f t="shared" si="266"/>
        <v>0.13055555555555559</v>
      </c>
      <c r="AC307" s="194">
        <f t="shared" si="266"/>
        <v>0.1466666666666667</v>
      </c>
      <c r="AD307" s="82">
        <f t="shared" si="266"/>
        <v>0.1627777777777778</v>
      </c>
      <c r="AE307" s="194">
        <f t="shared" si="266"/>
        <v>0.1788888888888889</v>
      </c>
      <c r="AF307" s="194">
        <f t="shared" si="266"/>
        <v>0.19500000000000001</v>
      </c>
      <c r="AG307" s="194">
        <f t="shared" si="266"/>
        <v>0.21111111111111111</v>
      </c>
      <c r="AH307" s="194">
        <f t="shared" si="266"/>
        <v>0.22722222222222221</v>
      </c>
      <c r="AI307" s="194">
        <f t="shared" si="266"/>
        <v>0.24333333333333332</v>
      </c>
      <c r="AJ307" s="194">
        <f t="shared" si="266"/>
        <v>0.25944444444444442</v>
      </c>
      <c r="AK307" s="194">
        <f t="shared" ref="AK307:BB307" si="267">+AJ307+AK306</f>
        <v>0.27555555555555555</v>
      </c>
      <c r="AL307" s="194">
        <f t="shared" si="267"/>
        <v>0.29166666666666669</v>
      </c>
      <c r="AM307" s="194">
        <f t="shared" si="267"/>
        <v>0.30777777777777782</v>
      </c>
      <c r="AN307" s="194">
        <f t="shared" si="267"/>
        <v>0.32388888888888895</v>
      </c>
      <c r="AO307" s="194">
        <f t="shared" si="267"/>
        <v>0.34000000000000008</v>
      </c>
      <c r="AP307" s="194">
        <f t="shared" si="267"/>
        <v>1</v>
      </c>
      <c r="AQ307" s="194">
        <f t="shared" si="267"/>
        <v>1</v>
      </c>
      <c r="AR307" s="194">
        <f t="shared" si="267"/>
        <v>1</v>
      </c>
      <c r="AS307" s="194">
        <f t="shared" si="267"/>
        <v>1</v>
      </c>
      <c r="AT307" s="194">
        <f t="shared" si="267"/>
        <v>1</v>
      </c>
      <c r="AU307" s="194">
        <f t="shared" si="267"/>
        <v>1</v>
      </c>
      <c r="AV307" s="194">
        <f t="shared" si="267"/>
        <v>1</v>
      </c>
      <c r="AW307" s="194">
        <f t="shared" si="267"/>
        <v>1</v>
      </c>
      <c r="AX307" s="194">
        <f t="shared" si="267"/>
        <v>1</v>
      </c>
      <c r="AY307" s="194">
        <f t="shared" si="267"/>
        <v>1</v>
      </c>
      <c r="AZ307" s="194">
        <f t="shared" si="267"/>
        <v>1</v>
      </c>
      <c r="BA307" s="194">
        <f t="shared" si="267"/>
        <v>1</v>
      </c>
      <c r="BB307" s="194">
        <f t="shared" si="267"/>
        <v>1</v>
      </c>
      <c r="BC307" s="195"/>
      <c r="BD307" s="193"/>
    </row>
    <row r="308" spans="1:89" s="211" customFormat="1" x14ac:dyDescent="0.2">
      <c r="A308" s="294"/>
      <c r="B308" s="208"/>
      <c r="C308" s="292"/>
      <c r="D308" s="209"/>
      <c r="E308" s="209"/>
      <c r="F308" s="209"/>
      <c r="G308" s="209"/>
      <c r="H308" s="209"/>
      <c r="I308" s="209"/>
      <c r="J308" s="209"/>
      <c r="K308" s="209"/>
      <c r="L308" s="209"/>
      <c r="M308" s="209"/>
      <c r="N308" s="209"/>
      <c r="O308" s="209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09"/>
      <c r="AA308" s="209"/>
      <c r="AB308" s="209"/>
      <c r="AC308" s="209"/>
      <c r="AD308" s="83"/>
      <c r="AE308" s="209"/>
      <c r="AF308" s="209"/>
      <c r="AG308" s="209"/>
      <c r="AH308" s="209"/>
      <c r="AI308" s="209"/>
      <c r="AJ308" s="209"/>
      <c r="AK308" s="209"/>
      <c r="AL308" s="209"/>
      <c r="AM308" s="209"/>
      <c r="AN308" s="209"/>
      <c r="AO308" s="209"/>
      <c r="AP308" s="209"/>
      <c r="AQ308" s="209"/>
      <c r="AR308" s="209"/>
      <c r="AS308" s="209"/>
      <c r="AT308" s="209"/>
      <c r="AU308" s="209"/>
      <c r="AV308" s="209"/>
      <c r="AW308" s="209"/>
      <c r="AX308" s="209"/>
      <c r="AY308" s="209"/>
      <c r="AZ308" s="209"/>
      <c r="BA308" s="209"/>
      <c r="BB308" s="209"/>
      <c r="BC308" s="210"/>
      <c r="BD308" s="208"/>
    </row>
    <row r="309" spans="1:89" s="197" customFormat="1" x14ac:dyDescent="0.2">
      <c r="A309" s="294"/>
      <c r="B309" s="197" t="s">
        <v>111</v>
      </c>
      <c r="C309" s="198">
        <v>14.8</v>
      </c>
      <c r="D309" s="199">
        <f t="shared" ref="D309:AI309" si="268">+D305*$C309</f>
        <v>0</v>
      </c>
      <c r="E309" s="199">
        <f t="shared" si="268"/>
        <v>0</v>
      </c>
      <c r="F309" s="199">
        <f t="shared" si="268"/>
        <v>0</v>
      </c>
      <c r="G309" s="199">
        <f t="shared" si="268"/>
        <v>0</v>
      </c>
      <c r="H309" s="199">
        <f t="shared" si="268"/>
        <v>0</v>
      </c>
      <c r="I309" s="199">
        <f t="shared" si="268"/>
        <v>0</v>
      </c>
      <c r="J309" s="199">
        <f t="shared" si="268"/>
        <v>0</v>
      </c>
      <c r="K309" s="199">
        <f t="shared" si="268"/>
        <v>0</v>
      </c>
      <c r="L309" s="199">
        <f t="shared" si="268"/>
        <v>0</v>
      </c>
      <c r="M309" s="199">
        <f t="shared" si="268"/>
        <v>0</v>
      </c>
      <c r="N309" s="199">
        <f t="shared" si="268"/>
        <v>0.73559523809523808</v>
      </c>
      <c r="O309" s="199">
        <f t="shared" si="268"/>
        <v>0.73559523809523808</v>
      </c>
      <c r="P309" s="199">
        <f t="shared" si="268"/>
        <v>0.73559523809523808</v>
      </c>
      <c r="Q309" s="199">
        <f t="shared" si="268"/>
        <v>0.73559523809523808</v>
      </c>
      <c r="R309" s="199">
        <f t="shared" si="268"/>
        <v>0.73559523809523808</v>
      </c>
      <c r="S309" s="199">
        <f t="shared" si="268"/>
        <v>0.73559523809523808</v>
      </c>
      <c r="T309" s="199">
        <f t="shared" si="268"/>
        <v>0.73559523809523808</v>
      </c>
      <c r="U309" s="199">
        <f t="shared" si="268"/>
        <v>0.73559523809523808</v>
      </c>
      <c r="V309" s="199">
        <f t="shared" si="268"/>
        <v>0.73559523809523808</v>
      </c>
      <c r="W309" s="199">
        <f t="shared" si="268"/>
        <v>0.73559523809523808</v>
      </c>
      <c r="X309" s="199">
        <f t="shared" si="268"/>
        <v>1.4758419047619049</v>
      </c>
      <c r="Y309" s="199">
        <f t="shared" si="268"/>
        <v>2.2160885714285716</v>
      </c>
      <c r="Z309" s="199">
        <f t="shared" si="268"/>
        <v>2.9563352380952383</v>
      </c>
      <c r="AA309" s="199">
        <f t="shared" si="268"/>
        <v>3.6965819047619046</v>
      </c>
      <c r="AB309" s="199">
        <f t="shared" si="268"/>
        <v>4.4368285714285713</v>
      </c>
      <c r="AC309" s="199">
        <f t="shared" si="268"/>
        <v>5.1770752380952381</v>
      </c>
      <c r="AD309" s="90">
        <f t="shared" si="268"/>
        <v>5.9173219047619048</v>
      </c>
      <c r="AE309" s="199">
        <f t="shared" si="268"/>
        <v>6.6575685714285706</v>
      </c>
      <c r="AF309" s="199">
        <f t="shared" si="268"/>
        <v>7.3978152380952373</v>
      </c>
      <c r="AG309" s="199">
        <f t="shared" si="268"/>
        <v>8.1380619047619032</v>
      </c>
      <c r="AH309" s="199">
        <f t="shared" si="268"/>
        <v>8.8783085714285708</v>
      </c>
      <c r="AI309" s="199">
        <f t="shared" si="268"/>
        <v>9.6185552380952384</v>
      </c>
      <c r="AJ309" s="199">
        <f t="shared" ref="AJ309:BB309" si="269">+AJ305*$C309</f>
        <v>10.358801904761906</v>
      </c>
      <c r="AK309" s="199">
        <f t="shared" si="269"/>
        <v>11.099048571428574</v>
      </c>
      <c r="AL309" s="199">
        <f t="shared" si="269"/>
        <v>11.839295238095241</v>
      </c>
      <c r="AM309" s="199">
        <f t="shared" si="269"/>
        <v>12.579541904761907</v>
      </c>
      <c r="AN309" s="199">
        <f t="shared" si="269"/>
        <v>13.319788571428575</v>
      </c>
      <c r="AO309" s="199">
        <f t="shared" si="269"/>
        <v>14.060035238095242</v>
      </c>
      <c r="AP309" s="199">
        <f t="shared" si="269"/>
        <v>14.060035238095242</v>
      </c>
      <c r="AQ309" s="199">
        <f t="shared" si="269"/>
        <v>14.060035238095242</v>
      </c>
      <c r="AR309" s="199">
        <f t="shared" si="269"/>
        <v>14.060035238095242</v>
      </c>
      <c r="AS309" s="199">
        <f t="shared" si="269"/>
        <v>14.060035238095242</v>
      </c>
      <c r="AT309" s="199">
        <f t="shared" si="269"/>
        <v>14.800035238095242</v>
      </c>
      <c r="AU309" s="199">
        <f t="shared" si="269"/>
        <v>14.800035238095242</v>
      </c>
      <c r="AV309" s="199">
        <f t="shared" si="269"/>
        <v>14.800035238095242</v>
      </c>
      <c r="AW309" s="199">
        <f t="shared" si="269"/>
        <v>14.800035238095242</v>
      </c>
      <c r="AX309" s="199">
        <f t="shared" si="269"/>
        <v>14.800035238095242</v>
      </c>
      <c r="AY309" s="199">
        <f t="shared" si="269"/>
        <v>14.800035238095242</v>
      </c>
      <c r="AZ309" s="199">
        <f t="shared" si="269"/>
        <v>14.800035238095242</v>
      </c>
      <c r="BA309" s="199">
        <f t="shared" si="269"/>
        <v>14.800035238095242</v>
      </c>
      <c r="BB309" s="199">
        <f t="shared" si="269"/>
        <v>14.800035238095242</v>
      </c>
      <c r="BC309" s="200"/>
      <c r="BD309" s="201"/>
      <c r="BE309" s="201"/>
      <c r="BF309" s="201"/>
      <c r="BG309" s="201"/>
      <c r="BH309" s="201"/>
      <c r="BI309" s="201"/>
      <c r="BJ309" s="201"/>
      <c r="BK309" s="201"/>
      <c r="BL309" s="201"/>
      <c r="BM309" s="201"/>
      <c r="BN309" s="201"/>
      <c r="BO309" s="201"/>
      <c r="BP309" s="201"/>
      <c r="BQ309" s="201"/>
      <c r="BR309" s="201"/>
      <c r="BS309" s="201"/>
      <c r="BT309" s="201"/>
      <c r="BU309" s="201"/>
      <c r="BV309" s="201"/>
      <c r="BW309" s="201"/>
      <c r="BX309" s="201"/>
      <c r="BY309" s="201"/>
      <c r="BZ309" s="201"/>
      <c r="CA309" s="201"/>
      <c r="CB309" s="201"/>
      <c r="CC309" s="201"/>
      <c r="CD309" s="201"/>
      <c r="CE309" s="201"/>
      <c r="CF309" s="201"/>
      <c r="CG309" s="201"/>
      <c r="CH309" s="201"/>
      <c r="CI309" s="201"/>
      <c r="CJ309" s="201"/>
      <c r="CK309" s="201"/>
    </row>
    <row r="310" spans="1:89" s="202" customFormat="1" ht="13.5" thickBot="1" x14ac:dyDescent="0.25">
      <c r="A310" s="295"/>
      <c r="B310" s="202" t="s">
        <v>112</v>
      </c>
      <c r="C310" s="203" t="str">
        <f>+'NTP or Sold'!C29</f>
        <v>Committed</v>
      </c>
      <c r="D310" s="204">
        <f t="shared" ref="D310:AI310" si="270">+D307*$C309</f>
        <v>0</v>
      </c>
      <c r="E310" s="204">
        <f t="shared" si="270"/>
        <v>0</v>
      </c>
      <c r="F310" s="204">
        <f t="shared" si="270"/>
        <v>0</v>
      </c>
      <c r="G310" s="204">
        <f t="shared" si="270"/>
        <v>0</v>
      </c>
      <c r="H310" s="204">
        <f t="shared" si="270"/>
        <v>0</v>
      </c>
      <c r="I310" s="204">
        <f t="shared" si="270"/>
        <v>0</v>
      </c>
      <c r="J310" s="204">
        <f t="shared" si="270"/>
        <v>0</v>
      </c>
      <c r="K310" s="204">
        <f t="shared" si="270"/>
        <v>0</v>
      </c>
      <c r="L310" s="204">
        <f t="shared" si="270"/>
        <v>0</v>
      </c>
      <c r="M310" s="204">
        <f t="shared" si="270"/>
        <v>0</v>
      </c>
      <c r="N310" s="204">
        <f t="shared" si="270"/>
        <v>0.7400000000000001</v>
      </c>
      <c r="O310" s="204">
        <f t="shared" si="270"/>
        <v>0.7400000000000001</v>
      </c>
      <c r="P310" s="204">
        <f t="shared" si="270"/>
        <v>0.7400000000000001</v>
      </c>
      <c r="Q310" s="204">
        <f t="shared" si="270"/>
        <v>0.7400000000000001</v>
      </c>
      <c r="R310" s="204">
        <f t="shared" si="270"/>
        <v>0.7400000000000001</v>
      </c>
      <c r="S310" s="204">
        <f t="shared" si="270"/>
        <v>0.7400000000000001</v>
      </c>
      <c r="T310" s="204">
        <f t="shared" si="270"/>
        <v>0.7400000000000001</v>
      </c>
      <c r="U310" s="204">
        <f t="shared" si="270"/>
        <v>0.7400000000000001</v>
      </c>
      <c r="V310" s="204">
        <f t="shared" si="270"/>
        <v>0.7400000000000001</v>
      </c>
      <c r="W310" s="204">
        <f t="shared" si="270"/>
        <v>0.7400000000000001</v>
      </c>
      <c r="X310" s="204">
        <f t="shared" si="270"/>
        <v>0.97844444444444467</v>
      </c>
      <c r="Y310" s="204">
        <f t="shared" si="270"/>
        <v>1.2168888888888891</v>
      </c>
      <c r="Z310" s="204">
        <f t="shared" si="270"/>
        <v>1.4553333333333338</v>
      </c>
      <c r="AA310" s="204">
        <f t="shared" si="270"/>
        <v>1.6937777777777783</v>
      </c>
      <c r="AB310" s="204">
        <f t="shared" si="270"/>
        <v>1.932222222222223</v>
      </c>
      <c r="AC310" s="204">
        <f t="shared" si="270"/>
        <v>2.1706666666666674</v>
      </c>
      <c r="AD310" s="136">
        <f t="shared" si="270"/>
        <v>2.4091111111111116</v>
      </c>
      <c r="AE310" s="204">
        <f t="shared" si="270"/>
        <v>2.6475555555555559</v>
      </c>
      <c r="AF310" s="204">
        <f t="shared" si="270"/>
        <v>2.8860000000000001</v>
      </c>
      <c r="AG310" s="204">
        <f t="shared" si="270"/>
        <v>3.1244444444444448</v>
      </c>
      <c r="AH310" s="204">
        <f t="shared" si="270"/>
        <v>3.362888888888889</v>
      </c>
      <c r="AI310" s="204">
        <f t="shared" si="270"/>
        <v>3.6013333333333333</v>
      </c>
      <c r="AJ310" s="204">
        <f t="shared" ref="AJ310:BB310" si="271">+AJ307*$C309</f>
        <v>3.8397777777777775</v>
      </c>
      <c r="AK310" s="204">
        <f t="shared" si="271"/>
        <v>4.0782222222222222</v>
      </c>
      <c r="AL310" s="204">
        <f t="shared" si="271"/>
        <v>4.3166666666666673</v>
      </c>
      <c r="AM310" s="204">
        <f t="shared" si="271"/>
        <v>4.5551111111111116</v>
      </c>
      <c r="AN310" s="204">
        <f t="shared" si="271"/>
        <v>4.7935555555555567</v>
      </c>
      <c r="AO310" s="204">
        <f t="shared" si="271"/>
        <v>5.0320000000000018</v>
      </c>
      <c r="AP310" s="204">
        <f t="shared" si="271"/>
        <v>14.8</v>
      </c>
      <c r="AQ310" s="204">
        <f t="shared" si="271"/>
        <v>14.8</v>
      </c>
      <c r="AR310" s="204">
        <f t="shared" si="271"/>
        <v>14.8</v>
      </c>
      <c r="AS310" s="204">
        <f t="shared" si="271"/>
        <v>14.8</v>
      </c>
      <c r="AT310" s="204">
        <f t="shared" si="271"/>
        <v>14.8</v>
      </c>
      <c r="AU310" s="204">
        <f t="shared" si="271"/>
        <v>14.8</v>
      </c>
      <c r="AV310" s="204">
        <f t="shared" si="271"/>
        <v>14.8</v>
      </c>
      <c r="AW310" s="204">
        <f t="shared" si="271"/>
        <v>14.8</v>
      </c>
      <c r="AX310" s="204">
        <f t="shared" si="271"/>
        <v>14.8</v>
      </c>
      <c r="AY310" s="204">
        <f t="shared" si="271"/>
        <v>14.8</v>
      </c>
      <c r="AZ310" s="204">
        <f t="shared" si="271"/>
        <v>14.8</v>
      </c>
      <c r="BA310" s="204">
        <f t="shared" si="271"/>
        <v>14.8</v>
      </c>
      <c r="BB310" s="204">
        <f t="shared" si="271"/>
        <v>14.8</v>
      </c>
      <c r="BC310" s="205"/>
      <c r="BD310" s="206"/>
      <c r="BE310" s="206"/>
      <c r="BF310" s="206"/>
      <c r="BG310" s="206"/>
      <c r="BH310" s="206"/>
      <c r="BI310" s="206"/>
      <c r="BJ310" s="206"/>
      <c r="BK310" s="206"/>
      <c r="BL310" s="206"/>
      <c r="BM310" s="206"/>
      <c r="BN310" s="206"/>
      <c r="BO310" s="206"/>
      <c r="BP310" s="206"/>
      <c r="BQ310" s="206"/>
      <c r="BR310" s="206"/>
      <c r="BS310" s="206"/>
      <c r="BT310" s="206"/>
      <c r="BU310" s="206"/>
      <c r="BV310" s="206"/>
      <c r="BW310" s="206"/>
      <c r="BX310" s="206"/>
      <c r="BY310" s="206"/>
      <c r="BZ310" s="206"/>
      <c r="CA310" s="206"/>
      <c r="CB310" s="206"/>
      <c r="CC310" s="206"/>
      <c r="CD310" s="206"/>
      <c r="CE310" s="206"/>
      <c r="CF310" s="206"/>
      <c r="CG310" s="206"/>
      <c r="CH310" s="206"/>
      <c r="CI310" s="206"/>
      <c r="CJ310" s="206"/>
      <c r="CK310" s="206"/>
    </row>
    <row r="311" spans="1:89" s="192" customFormat="1" ht="15" customHeight="1" thickTop="1" x14ac:dyDescent="0.2">
      <c r="A311" s="293">
        <f>+A303+1</f>
        <v>9</v>
      </c>
      <c r="B311" s="189" t="str">
        <f>+'NTP or Sold'!H30</f>
        <v>LM6000</v>
      </c>
      <c r="C311" s="291" t="str">
        <f>+'NTP or Sold'!T30</f>
        <v>Fountain Valley PSCO (ENA) - 90%</v>
      </c>
      <c r="D311" s="190"/>
      <c r="E311" s="190"/>
      <c r="F311" s="190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  <c r="AA311" s="190"/>
      <c r="AB311" s="190"/>
      <c r="AC311" s="190"/>
      <c r="AD311" s="84"/>
      <c r="AE311" s="190"/>
      <c r="AF311" s="190"/>
      <c r="AG311" s="190"/>
      <c r="AH311" s="190"/>
      <c r="AI311" s="190"/>
      <c r="AJ311" s="190"/>
      <c r="AK311" s="190"/>
      <c r="AL311" s="190"/>
      <c r="AM311" s="190"/>
      <c r="AN311" s="190"/>
      <c r="AO311" s="190"/>
      <c r="AP311" s="190"/>
      <c r="AQ311" s="190"/>
      <c r="AR311" s="190"/>
      <c r="AS311" s="190"/>
      <c r="AT311" s="190"/>
      <c r="AU311" s="190"/>
      <c r="AV311" s="190"/>
      <c r="AW311" s="190"/>
      <c r="AX311" s="190"/>
      <c r="AY311" s="190"/>
      <c r="AZ311" s="190"/>
      <c r="BA311" s="190"/>
      <c r="BB311" s="190"/>
      <c r="BC311" s="191"/>
    </row>
    <row r="312" spans="1:89" s="196" customFormat="1" x14ac:dyDescent="0.2">
      <c r="A312" s="294"/>
      <c r="B312" s="193" t="s">
        <v>107</v>
      </c>
      <c r="C312" s="292"/>
      <c r="D312" s="194">
        <v>0</v>
      </c>
      <c r="E312" s="194">
        <v>0</v>
      </c>
      <c r="F312" s="194">
        <v>0</v>
      </c>
      <c r="G312" s="194">
        <v>0</v>
      </c>
      <c r="H312" s="194">
        <v>0</v>
      </c>
      <c r="I312" s="194">
        <v>0</v>
      </c>
      <c r="J312" s="194">
        <v>0</v>
      </c>
      <c r="K312" s="194">
        <v>0</v>
      </c>
      <c r="L312" s="194">
        <v>0</v>
      </c>
      <c r="M312" s="194">
        <v>0</v>
      </c>
      <c r="N312" s="194">
        <f>16.7/336</f>
        <v>4.9702380952380949E-2</v>
      </c>
      <c r="O312" s="194">
        <v>0</v>
      </c>
      <c r="P312" s="194">
        <v>0</v>
      </c>
      <c r="Q312" s="194">
        <v>0</v>
      </c>
      <c r="R312" s="194">
        <v>0</v>
      </c>
      <c r="S312" s="194">
        <v>0</v>
      </c>
      <c r="T312" s="194">
        <v>0</v>
      </c>
      <c r="U312" s="194">
        <v>0</v>
      </c>
      <c r="V312" s="194">
        <v>0</v>
      </c>
      <c r="W312" s="194">
        <v>0</v>
      </c>
      <c r="X312" s="194">
        <f t="shared" ref="X312:AO312" si="272">+(0.95-0.0497)/18</f>
        <v>5.0016666666666668E-2</v>
      </c>
      <c r="Y312" s="194">
        <f t="shared" si="272"/>
        <v>5.0016666666666668E-2</v>
      </c>
      <c r="Z312" s="194">
        <f t="shared" si="272"/>
        <v>5.0016666666666668E-2</v>
      </c>
      <c r="AA312" s="194">
        <f t="shared" si="272"/>
        <v>5.0016666666666668E-2</v>
      </c>
      <c r="AB312" s="194">
        <f t="shared" si="272"/>
        <v>5.0016666666666668E-2</v>
      </c>
      <c r="AC312" s="194">
        <f t="shared" si="272"/>
        <v>5.0016666666666668E-2</v>
      </c>
      <c r="AD312" s="82">
        <f t="shared" si="272"/>
        <v>5.0016666666666668E-2</v>
      </c>
      <c r="AE312" s="194">
        <f t="shared" si="272"/>
        <v>5.0016666666666668E-2</v>
      </c>
      <c r="AF312" s="194">
        <f t="shared" si="272"/>
        <v>5.0016666666666668E-2</v>
      </c>
      <c r="AG312" s="194">
        <f t="shared" si="272"/>
        <v>5.0016666666666668E-2</v>
      </c>
      <c r="AH312" s="194">
        <f t="shared" si="272"/>
        <v>5.0016666666666668E-2</v>
      </c>
      <c r="AI312" s="194">
        <f t="shared" si="272"/>
        <v>5.0016666666666668E-2</v>
      </c>
      <c r="AJ312" s="194">
        <f t="shared" si="272"/>
        <v>5.0016666666666668E-2</v>
      </c>
      <c r="AK312" s="194">
        <f t="shared" si="272"/>
        <v>5.0016666666666668E-2</v>
      </c>
      <c r="AL312" s="194">
        <f t="shared" si="272"/>
        <v>5.0016666666666668E-2</v>
      </c>
      <c r="AM312" s="194">
        <f t="shared" si="272"/>
        <v>5.0016666666666668E-2</v>
      </c>
      <c r="AN312" s="194">
        <f t="shared" si="272"/>
        <v>5.0016666666666668E-2</v>
      </c>
      <c r="AO312" s="194">
        <f t="shared" si="272"/>
        <v>5.0016666666666668E-2</v>
      </c>
      <c r="AP312" s="194">
        <v>0</v>
      </c>
      <c r="AQ312" s="194">
        <v>0</v>
      </c>
      <c r="AR312" s="194">
        <v>0</v>
      </c>
      <c r="AS312" s="194">
        <v>0</v>
      </c>
      <c r="AT312" s="194">
        <v>0.05</v>
      </c>
      <c r="AU312" s="194">
        <v>0</v>
      </c>
      <c r="AV312" s="194">
        <v>0</v>
      </c>
      <c r="AW312" s="194">
        <v>0</v>
      </c>
      <c r="AX312" s="194">
        <v>0</v>
      </c>
      <c r="AY312" s="194">
        <v>0</v>
      </c>
      <c r="AZ312" s="194">
        <v>0</v>
      </c>
      <c r="BA312" s="194">
        <v>0</v>
      </c>
      <c r="BB312" s="194">
        <v>0</v>
      </c>
      <c r="BC312" s="195">
        <f>SUM(D312:BB312)</f>
        <v>1.0000023809523813</v>
      </c>
      <c r="BD312" s="193"/>
    </row>
    <row r="313" spans="1:89" s="196" customFormat="1" x14ac:dyDescent="0.2">
      <c r="A313" s="294"/>
      <c r="B313" s="193" t="s">
        <v>108</v>
      </c>
      <c r="C313" s="292"/>
      <c r="D313" s="194">
        <f>D312</f>
        <v>0</v>
      </c>
      <c r="E313" s="194">
        <f t="shared" ref="E313:AJ313" si="273">+D313+E312</f>
        <v>0</v>
      </c>
      <c r="F313" s="194">
        <f t="shared" si="273"/>
        <v>0</v>
      </c>
      <c r="G313" s="194">
        <f t="shared" si="273"/>
        <v>0</v>
      </c>
      <c r="H313" s="194">
        <f t="shared" si="273"/>
        <v>0</v>
      </c>
      <c r="I313" s="194">
        <f t="shared" si="273"/>
        <v>0</v>
      </c>
      <c r="J313" s="194">
        <f t="shared" si="273"/>
        <v>0</v>
      </c>
      <c r="K313" s="194">
        <f t="shared" si="273"/>
        <v>0</v>
      </c>
      <c r="L313" s="194">
        <f t="shared" si="273"/>
        <v>0</v>
      </c>
      <c r="M313" s="194">
        <f t="shared" si="273"/>
        <v>0</v>
      </c>
      <c r="N313" s="194">
        <f t="shared" si="273"/>
        <v>4.9702380952380949E-2</v>
      </c>
      <c r="O313" s="194">
        <f t="shared" si="273"/>
        <v>4.9702380952380949E-2</v>
      </c>
      <c r="P313" s="194">
        <f t="shared" si="273"/>
        <v>4.9702380952380949E-2</v>
      </c>
      <c r="Q313" s="194">
        <f t="shared" si="273"/>
        <v>4.9702380952380949E-2</v>
      </c>
      <c r="R313" s="194">
        <f t="shared" si="273"/>
        <v>4.9702380952380949E-2</v>
      </c>
      <c r="S313" s="194">
        <f t="shared" si="273"/>
        <v>4.9702380952380949E-2</v>
      </c>
      <c r="T313" s="194">
        <f t="shared" si="273"/>
        <v>4.9702380952380949E-2</v>
      </c>
      <c r="U313" s="194">
        <f t="shared" si="273"/>
        <v>4.9702380952380949E-2</v>
      </c>
      <c r="V313" s="194">
        <f t="shared" si="273"/>
        <v>4.9702380952380949E-2</v>
      </c>
      <c r="W313" s="194">
        <f t="shared" si="273"/>
        <v>4.9702380952380949E-2</v>
      </c>
      <c r="X313" s="194">
        <f t="shared" si="273"/>
        <v>9.9719047619047624E-2</v>
      </c>
      <c r="Y313" s="194">
        <f t="shared" si="273"/>
        <v>0.14973571428571431</v>
      </c>
      <c r="Z313" s="194">
        <f t="shared" si="273"/>
        <v>0.19975238095238096</v>
      </c>
      <c r="AA313" s="194">
        <f t="shared" si="273"/>
        <v>0.24976904761904761</v>
      </c>
      <c r="AB313" s="194">
        <f t="shared" si="273"/>
        <v>0.29978571428571427</v>
      </c>
      <c r="AC313" s="194">
        <f t="shared" si="273"/>
        <v>0.34980238095238092</v>
      </c>
      <c r="AD313" s="82">
        <f t="shared" si="273"/>
        <v>0.39981904761904757</v>
      </c>
      <c r="AE313" s="194">
        <f t="shared" si="273"/>
        <v>0.44983571428571423</v>
      </c>
      <c r="AF313" s="194">
        <f t="shared" si="273"/>
        <v>0.49985238095238088</v>
      </c>
      <c r="AG313" s="194">
        <f t="shared" si="273"/>
        <v>0.54986904761904754</v>
      </c>
      <c r="AH313" s="194">
        <f t="shared" si="273"/>
        <v>0.59988571428571424</v>
      </c>
      <c r="AI313" s="194">
        <f t="shared" si="273"/>
        <v>0.64990238095238095</v>
      </c>
      <c r="AJ313" s="194">
        <f t="shared" si="273"/>
        <v>0.69991904761904766</v>
      </c>
      <c r="AK313" s="194">
        <f t="shared" ref="AK313:BB313" si="274">+AJ313+AK312</f>
        <v>0.74993571428571437</v>
      </c>
      <c r="AL313" s="194">
        <f t="shared" si="274"/>
        <v>0.79995238095238108</v>
      </c>
      <c r="AM313" s="194">
        <f t="shared" si="274"/>
        <v>0.84996904761904779</v>
      </c>
      <c r="AN313" s="194">
        <f t="shared" si="274"/>
        <v>0.8999857142857145</v>
      </c>
      <c r="AO313" s="194">
        <f t="shared" si="274"/>
        <v>0.95000238095238121</v>
      </c>
      <c r="AP313" s="194">
        <f t="shared" si="274"/>
        <v>0.95000238095238121</v>
      </c>
      <c r="AQ313" s="194">
        <f t="shared" si="274"/>
        <v>0.95000238095238121</v>
      </c>
      <c r="AR313" s="194">
        <f t="shared" si="274"/>
        <v>0.95000238095238121</v>
      </c>
      <c r="AS313" s="194">
        <f t="shared" si="274"/>
        <v>0.95000238095238121</v>
      </c>
      <c r="AT313" s="194">
        <f t="shared" si="274"/>
        <v>1.0000023809523813</v>
      </c>
      <c r="AU313" s="194">
        <f t="shared" si="274"/>
        <v>1.0000023809523813</v>
      </c>
      <c r="AV313" s="194">
        <f t="shared" si="274"/>
        <v>1.0000023809523813</v>
      </c>
      <c r="AW313" s="194">
        <f t="shared" si="274"/>
        <v>1.0000023809523813</v>
      </c>
      <c r="AX313" s="194">
        <f t="shared" si="274"/>
        <v>1.0000023809523813</v>
      </c>
      <c r="AY313" s="194">
        <f t="shared" si="274"/>
        <v>1.0000023809523813</v>
      </c>
      <c r="AZ313" s="194">
        <f t="shared" si="274"/>
        <v>1.0000023809523813</v>
      </c>
      <c r="BA313" s="194">
        <f t="shared" si="274"/>
        <v>1.0000023809523813</v>
      </c>
      <c r="BB313" s="194">
        <f t="shared" si="274"/>
        <v>1.0000023809523813</v>
      </c>
      <c r="BC313" s="195"/>
      <c r="BD313" s="193"/>
    </row>
    <row r="314" spans="1:89" s="196" customFormat="1" x14ac:dyDescent="0.2">
      <c r="A314" s="294"/>
      <c r="B314" s="193" t="s">
        <v>109</v>
      </c>
      <c r="C314" s="292"/>
      <c r="D314" s="194">
        <v>0</v>
      </c>
      <c r="E314" s="194">
        <v>0</v>
      </c>
      <c r="F314" s="194">
        <v>0</v>
      </c>
      <c r="G314" s="194">
        <v>0</v>
      </c>
      <c r="H314" s="194">
        <v>0</v>
      </c>
      <c r="I314" s="194">
        <v>0</v>
      </c>
      <c r="J314" s="194">
        <v>0</v>
      </c>
      <c r="K314" s="194">
        <v>0</v>
      </c>
      <c r="L314" s="194">
        <v>0</v>
      </c>
      <c r="M314" s="194">
        <v>0</v>
      </c>
      <c r="N314" s="194">
        <v>0.05</v>
      </c>
      <c r="O314" s="194">
        <v>0</v>
      </c>
      <c r="P314" s="194">
        <v>0</v>
      </c>
      <c r="Q314" s="194">
        <v>0</v>
      </c>
      <c r="R314" s="194">
        <v>0</v>
      </c>
      <c r="S314" s="194">
        <v>0</v>
      </c>
      <c r="T314" s="194">
        <v>0</v>
      </c>
      <c r="U314" s="194">
        <v>0</v>
      </c>
      <c r="V314" s="194">
        <v>0</v>
      </c>
      <c r="W314" s="194">
        <v>0</v>
      </c>
      <c r="X314" s="194">
        <f t="shared" ref="X314:AO314" si="275">+(0.34-0.05)/18</f>
        <v>1.6111111111111114E-2</v>
      </c>
      <c r="Y314" s="194">
        <f t="shared" si="275"/>
        <v>1.6111111111111114E-2</v>
      </c>
      <c r="Z314" s="194">
        <f t="shared" si="275"/>
        <v>1.6111111111111114E-2</v>
      </c>
      <c r="AA314" s="194">
        <f t="shared" si="275"/>
        <v>1.6111111111111114E-2</v>
      </c>
      <c r="AB314" s="194">
        <f t="shared" si="275"/>
        <v>1.6111111111111114E-2</v>
      </c>
      <c r="AC314" s="194">
        <f t="shared" si="275"/>
        <v>1.6111111111111114E-2</v>
      </c>
      <c r="AD314" s="82">
        <f t="shared" si="275"/>
        <v>1.6111111111111114E-2</v>
      </c>
      <c r="AE314" s="194">
        <f t="shared" si="275"/>
        <v>1.6111111111111114E-2</v>
      </c>
      <c r="AF314" s="194">
        <f t="shared" si="275"/>
        <v>1.6111111111111114E-2</v>
      </c>
      <c r="AG314" s="194">
        <f t="shared" si="275"/>
        <v>1.6111111111111114E-2</v>
      </c>
      <c r="AH314" s="194">
        <f t="shared" si="275"/>
        <v>1.6111111111111114E-2</v>
      </c>
      <c r="AI314" s="194">
        <f t="shared" si="275"/>
        <v>1.6111111111111114E-2</v>
      </c>
      <c r="AJ314" s="194">
        <f t="shared" si="275"/>
        <v>1.6111111111111114E-2</v>
      </c>
      <c r="AK314" s="194">
        <f t="shared" si="275"/>
        <v>1.6111111111111114E-2</v>
      </c>
      <c r="AL314" s="194">
        <f t="shared" si="275"/>
        <v>1.6111111111111114E-2</v>
      </c>
      <c r="AM314" s="194">
        <f t="shared" si="275"/>
        <v>1.6111111111111114E-2</v>
      </c>
      <c r="AN314" s="194">
        <f t="shared" si="275"/>
        <v>1.6111111111111114E-2</v>
      </c>
      <c r="AO314" s="194">
        <f t="shared" si="275"/>
        <v>1.6111111111111114E-2</v>
      </c>
      <c r="AP314" s="194">
        <v>0.66</v>
      </c>
      <c r="AQ314" s="194">
        <v>0</v>
      </c>
      <c r="AR314" s="194">
        <v>0</v>
      </c>
      <c r="AS314" s="194">
        <v>0</v>
      </c>
      <c r="AT314" s="194">
        <v>0</v>
      </c>
      <c r="AU314" s="194">
        <v>0</v>
      </c>
      <c r="AV314" s="194">
        <v>0</v>
      </c>
      <c r="AW314" s="194">
        <v>0</v>
      </c>
      <c r="AX314" s="194">
        <v>0</v>
      </c>
      <c r="AY314" s="194">
        <v>0</v>
      </c>
      <c r="AZ314" s="194">
        <v>0</v>
      </c>
      <c r="BA314" s="194">
        <v>0</v>
      </c>
      <c r="BB314" s="194">
        <v>0</v>
      </c>
      <c r="BC314" s="195">
        <f>SUM(D314:BB314)</f>
        <v>1</v>
      </c>
      <c r="BD314" s="193"/>
    </row>
    <row r="315" spans="1:89" s="196" customFormat="1" x14ac:dyDescent="0.2">
      <c r="A315" s="294"/>
      <c r="B315" s="193" t="s">
        <v>110</v>
      </c>
      <c r="C315" s="292"/>
      <c r="D315" s="194">
        <f>D314</f>
        <v>0</v>
      </c>
      <c r="E315" s="194">
        <f t="shared" ref="E315:AJ315" si="276">+D315+E314</f>
        <v>0</v>
      </c>
      <c r="F315" s="194">
        <f t="shared" si="276"/>
        <v>0</v>
      </c>
      <c r="G315" s="194">
        <f t="shared" si="276"/>
        <v>0</v>
      </c>
      <c r="H315" s="194">
        <f t="shared" si="276"/>
        <v>0</v>
      </c>
      <c r="I315" s="194">
        <f t="shared" si="276"/>
        <v>0</v>
      </c>
      <c r="J315" s="194">
        <f t="shared" si="276"/>
        <v>0</v>
      </c>
      <c r="K315" s="194">
        <f t="shared" si="276"/>
        <v>0</v>
      </c>
      <c r="L315" s="194">
        <f t="shared" si="276"/>
        <v>0</v>
      </c>
      <c r="M315" s="194">
        <f t="shared" si="276"/>
        <v>0</v>
      </c>
      <c r="N315" s="194">
        <f t="shared" si="276"/>
        <v>0.05</v>
      </c>
      <c r="O315" s="194">
        <f t="shared" si="276"/>
        <v>0.05</v>
      </c>
      <c r="P315" s="194">
        <f t="shared" si="276"/>
        <v>0.05</v>
      </c>
      <c r="Q315" s="194">
        <f t="shared" si="276"/>
        <v>0.05</v>
      </c>
      <c r="R315" s="194">
        <f t="shared" si="276"/>
        <v>0.05</v>
      </c>
      <c r="S315" s="194">
        <f t="shared" si="276"/>
        <v>0.05</v>
      </c>
      <c r="T315" s="194">
        <f t="shared" si="276"/>
        <v>0.05</v>
      </c>
      <c r="U315" s="194">
        <f t="shared" si="276"/>
        <v>0.05</v>
      </c>
      <c r="V315" s="194">
        <f t="shared" si="276"/>
        <v>0.05</v>
      </c>
      <c r="W315" s="194">
        <f t="shared" si="276"/>
        <v>0.05</v>
      </c>
      <c r="X315" s="194">
        <f t="shared" si="276"/>
        <v>6.611111111111112E-2</v>
      </c>
      <c r="Y315" s="194">
        <f t="shared" si="276"/>
        <v>8.2222222222222238E-2</v>
      </c>
      <c r="Z315" s="194">
        <f t="shared" si="276"/>
        <v>9.8333333333333356E-2</v>
      </c>
      <c r="AA315" s="194">
        <f t="shared" si="276"/>
        <v>0.11444444444444447</v>
      </c>
      <c r="AB315" s="194">
        <f t="shared" si="276"/>
        <v>0.13055555555555559</v>
      </c>
      <c r="AC315" s="194">
        <f t="shared" si="276"/>
        <v>0.1466666666666667</v>
      </c>
      <c r="AD315" s="82">
        <f t="shared" si="276"/>
        <v>0.1627777777777778</v>
      </c>
      <c r="AE315" s="194">
        <f t="shared" si="276"/>
        <v>0.1788888888888889</v>
      </c>
      <c r="AF315" s="194">
        <f t="shared" si="276"/>
        <v>0.19500000000000001</v>
      </c>
      <c r="AG315" s="194">
        <f t="shared" si="276"/>
        <v>0.21111111111111111</v>
      </c>
      <c r="AH315" s="194">
        <f t="shared" si="276"/>
        <v>0.22722222222222221</v>
      </c>
      <c r="AI315" s="194">
        <f t="shared" si="276"/>
        <v>0.24333333333333332</v>
      </c>
      <c r="AJ315" s="194">
        <f t="shared" si="276"/>
        <v>0.25944444444444442</v>
      </c>
      <c r="AK315" s="194">
        <f t="shared" ref="AK315:BB315" si="277">+AJ315+AK314</f>
        <v>0.27555555555555555</v>
      </c>
      <c r="AL315" s="194">
        <f t="shared" si="277"/>
        <v>0.29166666666666669</v>
      </c>
      <c r="AM315" s="194">
        <f t="shared" si="277"/>
        <v>0.30777777777777782</v>
      </c>
      <c r="AN315" s="194">
        <f t="shared" si="277"/>
        <v>0.32388888888888895</v>
      </c>
      <c r="AO315" s="194">
        <f t="shared" si="277"/>
        <v>0.34000000000000008</v>
      </c>
      <c r="AP315" s="194">
        <f t="shared" si="277"/>
        <v>1</v>
      </c>
      <c r="AQ315" s="194">
        <f t="shared" si="277"/>
        <v>1</v>
      </c>
      <c r="AR315" s="194">
        <f t="shared" si="277"/>
        <v>1</v>
      </c>
      <c r="AS315" s="194">
        <f t="shared" si="277"/>
        <v>1</v>
      </c>
      <c r="AT315" s="194">
        <f t="shared" si="277"/>
        <v>1</v>
      </c>
      <c r="AU315" s="194">
        <f t="shared" si="277"/>
        <v>1</v>
      </c>
      <c r="AV315" s="194">
        <f t="shared" si="277"/>
        <v>1</v>
      </c>
      <c r="AW315" s="194">
        <f t="shared" si="277"/>
        <v>1</v>
      </c>
      <c r="AX315" s="194">
        <f t="shared" si="277"/>
        <v>1</v>
      </c>
      <c r="AY315" s="194">
        <f t="shared" si="277"/>
        <v>1</v>
      </c>
      <c r="AZ315" s="194">
        <f t="shared" si="277"/>
        <v>1</v>
      </c>
      <c r="BA315" s="194">
        <f t="shared" si="277"/>
        <v>1</v>
      </c>
      <c r="BB315" s="194">
        <f t="shared" si="277"/>
        <v>1</v>
      </c>
      <c r="BC315" s="195"/>
      <c r="BD315" s="193"/>
    </row>
    <row r="316" spans="1:89" s="211" customFormat="1" x14ac:dyDescent="0.2">
      <c r="A316" s="294"/>
      <c r="B316" s="208"/>
      <c r="C316" s="292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83"/>
      <c r="AE316" s="209"/>
      <c r="AF316" s="209"/>
      <c r="AG316" s="209"/>
      <c r="AH316" s="209"/>
      <c r="AI316" s="209"/>
      <c r="AJ316" s="209"/>
      <c r="AK316" s="209"/>
      <c r="AL316" s="209"/>
      <c r="AM316" s="209"/>
      <c r="AN316" s="209"/>
      <c r="AO316" s="209"/>
      <c r="AP316" s="209"/>
      <c r="AQ316" s="209"/>
      <c r="AR316" s="209"/>
      <c r="AS316" s="209"/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10"/>
      <c r="BD316" s="208"/>
    </row>
    <row r="317" spans="1:89" s="197" customFormat="1" x14ac:dyDescent="0.2">
      <c r="A317" s="294"/>
      <c r="B317" s="197" t="s">
        <v>111</v>
      </c>
      <c r="C317" s="198">
        <v>14.8</v>
      </c>
      <c r="D317" s="199">
        <f t="shared" ref="D317:AI317" si="278">+D313*$C317</f>
        <v>0</v>
      </c>
      <c r="E317" s="199">
        <f t="shared" si="278"/>
        <v>0</v>
      </c>
      <c r="F317" s="199">
        <f t="shared" si="278"/>
        <v>0</v>
      </c>
      <c r="G317" s="199">
        <f t="shared" si="278"/>
        <v>0</v>
      </c>
      <c r="H317" s="199">
        <f t="shared" si="278"/>
        <v>0</v>
      </c>
      <c r="I317" s="199">
        <f t="shared" si="278"/>
        <v>0</v>
      </c>
      <c r="J317" s="199">
        <f t="shared" si="278"/>
        <v>0</v>
      </c>
      <c r="K317" s="199">
        <f t="shared" si="278"/>
        <v>0</v>
      </c>
      <c r="L317" s="199">
        <f t="shared" si="278"/>
        <v>0</v>
      </c>
      <c r="M317" s="199">
        <f t="shared" si="278"/>
        <v>0</v>
      </c>
      <c r="N317" s="199">
        <f t="shared" si="278"/>
        <v>0.73559523809523808</v>
      </c>
      <c r="O317" s="199">
        <f t="shared" si="278"/>
        <v>0.73559523809523808</v>
      </c>
      <c r="P317" s="199">
        <f t="shared" si="278"/>
        <v>0.73559523809523808</v>
      </c>
      <c r="Q317" s="199">
        <f t="shared" si="278"/>
        <v>0.73559523809523808</v>
      </c>
      <c r="R317" s="199">
        <f t="shared" si="278"/>
        <v>0.73559523809523808</v>
      </c>
      <c r="S317" s="199">
        <f t="shared" si="278"/>
        <v>0.73559523809523808</v>
      </c>
      <c r="T317" s="199">
        <f t="shared" si="278"/>
        <v>0.73559523809523808</v>
      </c>
      <c r="U317" s="199">
        <f t="shared" si="278"/>
        <v>0.73559523809523808</v>
      </c>
      <c r="V317" s="199">
        <f t="shared" si="278"/>
        <v>0.73559523809523808</v>
      </c>
      <c r="W317" s="199">
        <f t="shared" si="278"/>
        <v>0.73559523809523808</v>
      </c>
      <c r="X317" s="199">
        <f t="shared" si="278"/>
        <v>1.4758419047619049</v>
      </c>
      <c r="Y317" s="199">
        <f t="shared" si="278"/>
        <v>2.2160885714285716</v>
      </c>
      <c r="Z317" s="199">
        <f t="shared" si="278"/>
        <v>2.9563352380952383</v>
      </c>
      <c r="AA317" s="199">
        <f t="shared" si="278"/>
        <v>3.6965819047619046</v>
      </c>
      <c r="AB317" s="199">
        <f t="shared" si="278"/>
        <v>4.4368285714285713</v>
      </c>
      <c r="AC317" s="199">
        <f t="shared" si="278"/>
        <v>5.1770752380952381</v>
      </c>
      <c r="AD317" s="90">
        <f t="shared" si="278"/>
        <v>5.9173219047619048</v>
      </c>
      <c r="AE317" s="199">
        <f t="shared" si="278"/>
        <v>6.6575685714285706</v>
      </c>
      <c r="AF317" s="199">
        <f t="shared" si="278"/>
        <v>7.3978152380952373</v>
      </c>
      <c r="AG317" s="199">
        <f t="shared" si="278"/>
        <v>8.1380619047619032</v>
      </c>
      <c r="AH317" s="199">
        <f t="shared" si="278"/>
        <v>8.8783085714285708</v>
      </c>
      <c r="AI317" s="199">
        <f t="shared" si="278"/>
        <v>9.6185552380952384</v>
      </c>
      <c r="AJ317" s="199">
        <f t="shared" ref="AJ317:BB317" si="279">+AJ313*$C317</f>
        <v>10.358801904761906</v>
      </c>
      <c r="AK317" s="199">
        <f t="shared" si="279"/>
        <v>11.099048571428574</v>
      </c>
      <c r="AL317" s="199">
        <f t="shared" si="279"/>
        <v>11.839295238095241</v>
      </c>
      <c r="AM317" s="199">
        <f t="shared" si="279"/>
        <v>12.579541904761907</v>
      </c>
      <c r="AN317" s="199">
        <f t="shared" si="279"/>
        <v>13.319788571428575</v>
      </c>
      <c r="AO317" s="199">
        <f t="shared" si="279"/>
        <v>14.060035238095242</v>
      </c>
      <c r="AP317" s="199">
        <f t="shared" si="279"/>
        <v>14.060035238095242</v>
      </c>
      <c r="AQ317" s="199">
        <f t="shared" si="279"/>
        <v>14.060035238095242</v>
      </c>
      <c r="AR317" s="199">
        <f t="shared" si="279"/>
        <v>14.060035238095242</v>
      </c>
      <c r="AS317" s="199">
        <f t="shared" si="279"/>
        <v>14.060035238095242</v>
      </c>
      <c r="AT317" s="199">
        <f t="shared" si="279"/>
        <v>14.800035238095242</v>
      </c>
      <c r="AU317" s="199">
        <f t="shared" si="279"/>
        <v>14.800035238095242</v>
      </c>
      <c r="AV317" s="199">
        <f t="shared" si="279"/>
        <v>14.800035238095242</v>
      </c>
      <c r="AW317" s="199">
        <f t="shared" si="279"/>
        <v>14.800035238095242</v>
      </c>
      <c r="AX317" s="199">
        <f t="shared" si="279"/>
        <v>14.800035238095242</v>
      </c>
      <c r="AY317" s="199">
        <f t="shared" si="279"/>
        <v>14.800035238095242</v>
      </c>
      <c r="AZ317" s="199">
        <f t="shared" si="279"/>
        <v>14.800035238095242</v>
      </c>
      <c r="BA317" s="199">
        <f t="shared" si="279"/>
        <v>14.800035238095242</v>
      </c>
      <c r="BB317" s="199">
        <f t="shared" si="279"/>
        <v>14.800035238095242</v>
      </c>
      <c r="BC317" s="200"/>
      <c r="BD317" s="201"/>
      <c r="BE317" s="201"/>
      <c r="BF317" s="201"/>
      <c r="BG317" s="201"/>
      <c r="BH317" s="201"/>
      <c r="BI317" s="201"/>
      <c r="BJ317" s="201"/>
      <c r="BK317" s="201"/>
      <c r="BL317" s="201"/>
      <c r="BM317" s="201"/>
      <c r="BN317" s="201"/>
      <c r="BO317" s="201"/>
      <c r="BP317" s="201"/>
      <c r="BQ317" s="201"/>
      <c r="BR317" s="201"/>
      <c r="BS317" s="201"/>
      <c r="BT317" s="201"/>
      <c r="BU317" s="201"/>
      <c r="BV317" s="201"/>
      <c r="BW317" s="201"/>
      <c r="BX317" s="201"/>
      <c r="BY317" s="201"/>
      <c r="BZ317" s="201"/>
      <c r="CA317" s="201"/>
      <c r="CB317" s="201"/>
      <c r="CC317" s="201"/>
      <c r="CD317" s="201"/>
      <c r="CE317" s="201"/>
      <c r="CF317" s="201"/>
      <c r="CG317" s="201"/>
      <c r="CH317" s="201"/>
      <c r="CI317" s="201"/>
      <c r="CJ317" s="201"/>
      <c r="CK317" s="201"/>
    </row>
    <row r="318" spans="1:89" s="202" customFormat="1" ht="13.5" thickBot="1" x14ac:dyDescent="0.25">
      <c r="A318" s="295"/>
      <c r="B318" s="202" t="s">
        <v>112</v>
      </c>
      <c r="C318" s="203" t="str">
        <f>+'NTP or Sold'!C30</f>
        <v>Committed</v>
      </c>
      <c r="D318" s="204">
        <f t="shared" ref="D318:AI318" si="280">+D315*$C317</f>
        <v>0</v>
      </c>
      <c r="E318" s="204">
        <f t="shared" si="280"/>
        <v>0</v>
      </c>
      <c r="F318" s="204">
        <f t="shared" si="280"/>
        <v>0</v>
      </c>
      <c r="G318" s="204">
        <f t="shared" si="280"/>
        <v>0</v>
      </c>
      <c r="H318" s="204">
        <f t="shared" si="280"/>
        <v>0</v>
      </c>
      <c r="I318" s="204">
        <f t="shared" si="280"/>
        <v>0</v>
      </c>
      <c r="J318" s="204">
        <f t="shared" si="280"/>
        <v>0</v>
      </c>
      <c r="K318" s="204">
        <f t="shared" si="280"/>
        <v>0</v>
      </c>
      <c r="L318" s="204">
        <f t="shared" si="280"/>
        <v>0</v>
      </c>
      <c r="M318" s="204">
        <f t="shared" si="280"/>
        <v>0</v>
      </c>
      <c r="N318" s="204">
        <f t="shared" si="280"/>
        <v>0.7400000000000001</v>
      </c>
      <c r="O318" s="204">
        <f t="shared" si="280"/>
        <v>0.7400000000000001</v>
      </c>
      <c r="P318" s="204">
        <f t="shared" si="280"/>
        <v>0.7400000000000001</v>
      </c>
      <c r="Q318" s="204">
        <f t="shared" si="280"/>
        <v>0.7400000000000001</v>
      </c>
      <c r="R318" s="204">
        <f t="shared" si="280"/>
        <v>0.7400000000000001</v>
      </c>
      <c r="S318" s="204">
        <f t="shared" si="280"/>
        <v>0.7400000000000001</v>
      </c>
      <c r="T318" s="204">
        <f t="shared" si="280"/>
        <v>0.7400000000000001</v>
      </c>
      <c r="U318" s="204">
        <f t="shared" si="280"/>
        <v>0.7400000000000001</v>
      </c>
      <c r="V318" s="204">
        <f t="shared" si="280"/>
        <v>0.7400000000000001</v>
      </c>
      <c r="W318" s="204">
        <f t="shared" si="280"/>
        <v>0.7400000000000001</v>
      </c>
      <c r="X318" s="204">
        <f t="shared" si="280"/>
        <v>0.97844444444444467</v>
      </c>
      <c r="Y318" s="204">
        <f t="shared" si="280"/>
        <v>1.2168888888888891</v>
      </c>
      <c r="Z318" s="204">
        <f t="shared" si="280"/>
        <v>1.4553333333333338</v>
      </c>
      <c r="AA318" s="204">
        <f t="shared" si="280"/>
        <v>1.6937777777777783</v>
      </c>
      <c r="AB318" s="204">
        <f t="shared" si="280"/>
        <v>1.932222222222223</v>
      </c>
      <c r="AC318" s="204">
        <f t="shared" si="280"/>
        <v>2.1706666666666674</v>
      </c>
      <c r="AD318" s="136">
        <f t="shared" si="280"/>
        <v>2.4091111111111116</v>
      </c>
      <c r="AE318" s="204">
        <f t="shared" si="280"/>
        <v>2.6475555555555559</v>
      </c>
      <c r="AF318" s="204">
        <f t="shared" si="280"/>
        <v>2.8860000000000001</v>
      </c>
      <c r="AG318" s="204">
        <f t="shared" si="280"/>
        <v>3.1244444444444448</v>
      </c>
      <c r="AH318" s="204">
        <f t="shared" si="280"/>
        <v>3.362888888888889</v>
      </c>
      <c r="AI318" s="204">
        <f t="shared" si="280"/>
        <v>3.6013333333333333</v>
      </c>
      <c r="AJ318" s="204">
        <f t="shared" ref="AJ318:BB318" si="281">+AJ315*$C317</f>
        <v>3.8397777777777775</v>
      </c>
      <c r="AK318" s="204">
        <f t="shared" si="281"/>
        <v>4.0782222222222222</v>
      </c>
      <c r="AL318" s="204">
        <f t="shared" si="281"/>
        <v>4.3166666666666673</v>
      </c>
      <c r="AM318" s="204">
        <f t="shared" si="281"/>
        <v>4.5551111111111116</v>
      </c>
      <c r="AN318" s="204">
        <f t="shared" si="281"/>
        <v>4.7935555555555567</v>
      </c>
      <c r="AO318" s="204">
        <f t="shared" si="281"/>
        <v>5.0320000000000018</v>
      </c>
      <c r="AP318" s="204">
        <f t="shared" si="281"/>
        <v>14.8</v>
      </c>
      <c r="AQ318" s="204">
        <f t="shared" si="281"/>
        <v>14.8</v>
      </c>
      <c r="AR318" s="204">
        <f t="shared" si="281"/>
        <v>14.8</v>
      </c>
      <c r="AS318" s="204">
        <f t="shared" si="281"/>
        <v>14.8</v>
      </c>
      <c r="AT318" s="204">
        <f t="shared" si="281"/>
        <v>14.8</v>
      </c>
      <c r="AU318" s="204">
        <f t="shared" si="281"/>
        <v>14.8</v>
      </c>
      <c r="AV318" s="204">
        <f t="shared" si="281"/>
        <v>14.8</v>
      </c>
      <c r="AW318" s="204">
        <f t="shared" si="281"/>
        <v>14.8</v>
      </c>
      <c r="AX318" s="204">
        <f t="shared" si="281"/>
        <v>14.8</v>
      </c>
      <c r="AY318" s="204">
        <f t="shared" si="281"/>
        <v>14.8</v>
      </c>
      <c r="AZ318" s="204">
        <f t="shared" si="281"/>
        <v>14.8</v>
      </c>
      <c r="BA318" s="204">
        <f t="shared" si="281"/>
        <v>14.8</v>
      </c>
      <c r="BB318" s="204">
        <f t="shared" si="281"/>
        <v>14.8</v>
      </c>
      <c r="BC318" s="205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06"/>
      <c r="BN318" s="206"/>
      <c r="BO318" s="206"/>
      <c r="BP318" s="206"/>
      <c r="BQ318" s="206"/>
      <c r="BR318" s="206"/>
      <c r="BS318" s="206"/>
      <c r="BT318" s="206"/>
      <c r="BU318" s="206"/>
      <c r="BV318" s="206"/>
      <c r="BW318" s="206"/>
      <c r="BX318" s="206"/>
      <c r="BY318" s="206"/>
      <c r="BZ318" s="206"/>
      <c r="CA318" s="206"/>
      <c r="CB318" s="206"/>
      <c r="CC318" s="206"/>
      <c r="CD318" s="206"/>
      <c r="CE318" s="206"/>
      <c r="CF318" s="206"/>
      <c r="CG318" s="206"/>
      <c r="CH318" s="206"/>
      <c r="CI318" s="206"/>
      <c r="CJ318" s="206"/>
      <c r="CK318" s="206"/>
    </row>
    <row r="319" spans="1:89" s="92" customFormat="1" ht="15" customHeight="1" thickTop="1" x14ac:dyDescent="0.2">
      <c r="A319" s="293">
        <f>+'NTP or Sold'!A391+1</f>
        <v>10</v>
      </c>
      <c r="B319" s="98" t="str">
        <f>+'NTP or Sold'!G31</f>
        <v>7FA</v>
      </c>
      <c r="C319" s="289" t="str">
        <f>+'NTP or Sold'!S31</f>
        <v>Pastoria (ENA)</v>
      </c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84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100"/>
    </row>
    <row r="320" spans="1:89" s="105" customFormat="1" x14ac:dyDescent="0.2">
      <c r="A320" s="294"/>
      <c r="B320" s="101" t="s">
        <v>107</v>
      </c>
      <c r="C320" s="290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>
        <f>SUM(D320:BB320)</f>
        <v>0</v>
      </c>
      <c r="BD320" s="101"/>
    </row>
    <row r="321" spans="1:89" s="105" customFormat="1" x14ac:dyDescent="0.2">
      <c r="A321" s="294"/>
      <c r="B321" s="101" t="s">
        <v>108</v>
      </c>
      <c r="C321" s="290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/>
      <c r="BD321" s="101"/>
    </row>
    <row r="322" spans="1:89" s="105" customFormat="1" x14ac:dyDescent="0.2">
      <c r="A322" s="294"/>
      <c r="B322" s="101" t="s">
        <v>109</v>
      </c>
      <c r="C322" s="290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">
      <c r="A323" s="294"/>
      <c r="B323" s="101" t="s">
        <v>110</v>
      </c>
      <c r="C323" s="290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">
      <c r="A324" s="294"/>
      <c r="B324" s="101"/>
      <c r="C324" s="102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/>
      <c r="BD324" s="101"/>
    </row>
    <row r="325" spans="1:89" s="91" customFormat="1" x14ac:dyDescent="0.2">
      <c r="A325" s="294"/>
      <c r="B325" s="91" t="s">
        <v>111</v>
      </c>
      <c r="C325" s="93"/>
      <c r="D325" s="94">
        <f t="shared" ref="D325:AI325" si="282">+D321*$C325</f>
        <v>0</v>
      </c>
      <c r="E325" s="94">
        <f t="shared" si="282"/>
        <v>0</v>
      </c>
      <c r="F325" s="94">
        <f t="shared" si="282"/>
        <v>0</v>
      </c>
      <c r="G325" s="94">
        <f t="shared" si="282"/>
        <v>0</v>
      </c>
      <c r="H325" s="94">
        <f t="shared" si="282"/>
        <v>0</v>
      </c>
      <c r="I325" s="94">
        <f t="shared" si="282"/>
        <v>0</v>
      </c>
      <c r="J325" s="94">
        <f t="shared" si="282"/>
        <v>0</v>
      </c>
      <c r="K325" s="94">
        <f t="shared" si="282"/>
        <v>0</v>
      </c>
      <c r="L325" s="94">
        <f t="shared" si="282"/>
        <v>0</v>
      </c>
      <c r="M325" s="94">
        <f t="shared" si="282"/>
        <v>0</v>
      </c>
      <c r="N325" s="94">
        <f t="shared" si="282"/>
        <v>0</v>
      </c>
      <c r="O325" s="94">
        <f t="shared" si="282"/>
        <v>0</v>
      </c>
      <c r="P325" s="94">
        <f t="shared" si="282"/>
        <v>0</v>
      </c>
      <c r="Q325" s="94">
        <f t="shared" si="282"/>
        <v>0</v>
      </c>
      <c r="R325" s="94">
        <f t="shared" si="282"/>
        <v>0</v>
      </c>
      <c r="S325" s="94">
        <f t="shared" si="282"/>
        <v>0</v>
      </c>
      <c r="T325" s="94">
        <f t="shared" si="282"/>
        <v>0</v>
      </c>
      <c r="U325" s="94">
        <f t="shared" si="282"/>
        <v>0</v>
      </c>
      <c r="V325" s="94">
        <f t="shared" si="282"/>
        <v>0</v>
      </c>
      <c r="W325" s="94">
        <f t="shared" si="282"/>
        <v>0</v>
      </c>
      <c r="X325" s="94">
        <f t="shared" si="282"/>
        <v>0</v>
      </c>
      <c r="Y325" s="94">
        <f t="shared" si="282"/>
        <v>0</v>
      </c>
      <c r="Z325" s="94">
        <f t="shared" si="282"/>
        <v>0</v>
      </c>
      <c r="AA325" s="94">
        <f t="shared" si="282"/>
        <v>0</v>
      </c>
      <c r="AB325" s="94">
        <f t="shared" si="282"/>
        <v>0</v>
      </c>
      <c r="AC325" s="94">
        <f t="shared" si="282"/>
        <v>0</v>
      </c>
      <c r="AD325" s="90">
        <f t="shared" si="282"/>
        <v>0</v>
      </c>
      <c r="AE325" s="94">
        <f t="shared" si="282"/>
        <v>0</v>
      </c>
      <c r="AF325" s="94">
        <f t="shared" si="282"/>
        <v>0</v>
      </c>
      <c r="AG325" s="94">
        <f t="shared" si="282"/>
        <v>0</v>
      </c>
      <c r="AH325" s="94">
        <f t="shared" si="282"/>
        <v>0</v>
      </c>
      <c r="AI325" s="94">
        <f t="shared" si="282"/>
        <v>0</v>
      </c>
      <c r="AJ325" s="94">
        <f t="shared" ref="AJ325:BB325" si="283">+AJ321*$C325</f>
        <v>0</v>
      </c>
      <c r="AK325" s="94">
        <f t="shared" si="283"/>
        <v>0</v>
      </c>
      <c r="AL325" s="94">
        <f t="shared" si="283"/>
        <v>0</v>
      </c>
      <c r="AM325" s="94">
        <f t="shared" si="283"/>
        <v>0</v>
      </c>
      <c r="AN325" s="94">
        <f t="shared" si="283"/>
        <v>0</v>
      </c>
      <c r="AO325" s="94">
        <f t="shared" si="283"/>
        <v>0</v>
      </c>
      <c r="AP325" s="94">
        <f t="shared" si="283"/>
        <v>0</v>
      </c>
      <c r="AQ325" s="94">
        <f t="shared" si="283"/>
        <v>0</v>
      </c>
      <c r="AR325" s="94">
        <f t="shared" si="283"/>
        <v>0</v>
      </c>
      <c r="AS325" s="94">
        <f t="shared" si="283"/>
        <v>0</v>
      </c>
      <c r="AT325" s="94">
        <f t="shared" si="283"/>
        <v>0</v>
      </c>
      <c r="AU325" s="94">
        <f t="shared" si="283"/>
        <v>0</v>
      </c>
      <c r="AV325" s="94">
        <f t="shared" si="283"/>
        <v>0</v>
      </c>
      <c r="AW325" s="94">
        <f t="shared" si="283"/>
        <v>0</v>
      </c>
      <c r="AX325" s="94">
        <f t="shared" si="283"/>
        <v>0</v>
      </c>
      <c r="AY325" s="94">
        <f t="shared" si="283"/>
        <v>0</v>
      </c>
      <c r="AZ325" s="94">
        <f t="shared" si="283"/>
        <v>0</v>
      </c>
      <c r="BA325" s="94">
        <f t="shared" si="283"/>
        <v>0</v>
      </c>
      <c r="BB325" s="94">
        <f t="shared" si="283"/>
        <v>0</v>
      </c>
      <c r="BC325" s="95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</row>
    <row r="326" spans="1:89" s="133" customFormat="1" ht="13.5" thickBot="1" x14ac:dyDescent="0.25">
      <c r="A326" s="295"/>
      <c r="B326" s="133" t="s">
        <v>112</v>
      </c>
      <c r="C326" s="134" t="str">
        <f>+'NTP or Sold'!B31</f>
        <v>Tentative</v>
      </c>
      <c r="D326" s="135">
        <f t="shared" ref="D326:AI326" si="284">+D323*$C325</f>
        <v>0</v>
      </c>
      <c r="E326" s="135">
        <f t="shared" si="284"/>
        <v>0</v>
      </c>
      <c r="F326" s="135">
        <f t="shared" si="284"/>
        <v>0</v>
      </c>
      <c r="G326" s="135">
        <f t="shared" si="284"/>
        <v>0</v>
      </c>
      <c r="H326" s="135">
        <f t="shared" si="284"/>
        <v>0</v>
      </c>
      <c r="I326" s="135">
        <f t="shared" si="284"/>
        <v>0</v>
      </c>
      <c r="J326" s="135">
        <f t="shared" si="284"/>
        <v>0</v>
      </c>
      <c r="K326" s="135">
        <f t="shared" si="284"/>
        <v>0</v>
      </c>
      <c r="L326" s="135">
        <f t="shared" si="284"/>
        <v>0</v>
      </c>
      <c r="M326" s="135">
        <f t="shared" si="284"/>
        <v>0</v>
      </c>
      <c r="N326" s="135">
        <f t="shared" si="284"/>
        <v>0</v>
      </c>
      <c r="O326" s="135">
        <f t="shared" si="284"/>
        <v>0</v>
      </c>
      <c r="P326" s="135">
        <f t="shared" si="284"/>
        <v>0</v>
      </c>
      <c r="Q326" s="135">
        <f t="shared" si="284"/>
        <v>0</v>
      </c>
      <c r="R326" s="135">
        <f t="shared" si="284"/>
        <v>0</v>
      </c>
      <c r="S326" s="135">
        <f t="shared" si="284"/>
        <v>0</v>
      </c>
      <c r="T326" s="135">
        <f t="shared" si="284"/>
        <v>0</v>
      </c>
      <c r="U326" s="135">
        <f t="shared" si="284"/>
        <v>0</v>
      </c>
      <c r="V326" s="135">
        <f t="shared" si="284"/>
        <v>0</v>
      </c>
      <c r="W326" s="135">
        <f t="shared" si="284"/>
        <v>0</v>
      </c>
      <c r="X326" s="135">
        <f t="shared" si="284"/>
        <v>0</v>
      </c>
      <c r="Y326" s="135">
        <f t="shared" si="284"/>
        <v>0</v>
      </c>
      <c r="Z326" s="135">
        <f t="shared" si="284"/>
        <v>0</v>
      </c>
      <c r="AA326" s="135">
        <f t="shared" si="284"/>
        <v>0</v>
      </c>
      <c r="AB326" s="135">
        <f t="shared" si="284"/>
        <v>0</v>
      </c>
      <c r="AC326" s="135">
        <f t="shared" si="284"/>
        <v>0</v>
      </c>
      <c r="AD326" s="136">
        <f t="shared" si="284"/>
        <v>0</v>
      </c>
      <c r="AE326" s="135">
        <f t="shared" si="284"/>
        <v>0</v>
      </c>
      <c r="AF326" s="135">
        <f t="shared" si="284"/>
        <v>0</v>
      </c>
      <c r="AG326" s="135">
        <f t="shared" si="284"/>
        <v>0</v>
      </c>
      <c r="AH326" s="135">
        <f t="shared" si="284"/>
        <v>0</v>
      </c>
      <c r="AI326" s="135">
        <f t="shared" si="284"/>
        <v>0</v>
      </c>
      <c r="AJ326" s="135">
        <f t="shared" ref="AJ326:BB326" si="285">+AJ323*$C325</f>
        <v>0</v>
      </c>
      <c r="AK326" s="135">
        <f t="shared" si="285"/>
        <v>0</v>
      </c>
      <c r="AL326" s="135">
        <f t="shared" si="285"/>
        <v>0</v>
      </c>
      <c r="AM326" s="135">
        <f t="shared" si="285"/>
        <v>0</v>
      </c>
      <c r="AN326" s="135">
        <f t="shared" si="285"/>
        <v>0</v>
      </c>
      <c r="AO326" s="135">
        <f t="shared" si="285"/>
        <v>0</v>
      </c>
      <c r="AP326" s="135">
        <f t="shared" si="285"/>
        <v>0</v>
      </c>
      <c r="AQ326" s="135">
        <f t="shared" si="285"/>
        <v>0</v>
      </c>
      <c r="AR326" s="135">
        <f t="shared" si="285"/>
        <v>0</v>
      </c>
      <c r="AS326" s="135">
        <f t="shared" si="285"/>
        <v>0</v>
      </c>
      <c r="AT326" s="135">
        <f t="shared" si="285"/>
        <v>0</v>
      </c>
      <c r="AU326" s="135">
        <f t="shared" si="285"/>
        <v>0</v>
      </c>
      <c r="AV326" s="135">
        <f t="shared" si="285"/>
        <v>0</v>
      </c>
      <c r="AW326" s="135">
        <f t="shared" si="285"/>
        <v>0</v>
      </c>
      <c r="AX326" s="135">
        <f t="shared" si="285"/>
        <v>0</v>
      </c>
      <c r="AY326" s="135">
        <f t="shared" si="285"/>
        <v>0</v>
      </c>
      <c r="AZ326" s="135">
        <f t="shared" si="285"/>
        <v>0</v>
      </c>
      <c r="BA326" s="135">
        <f t="shared" si="285"/>
        <v>0</v>
      </c>
      <c r="BB326" s="135">
        <f t="shared" si="285"/>
        <v>0</v>
      </c>
      <c r="BC326" s="137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  <c r="BO326" s="138"/>
      <c r="BP326" s="138"/>
      <c r="BQ326" s="138"/>
      <c r="BR326" s="138"/>
      <c r="BS326" s="138"/>
      <c r="BT326" s="138"/>
      <c r="BU326" s="138"/>
      <c r="BV326" s="138"/>
      <c r="BW326" s="138"/>
      <c r="BX326" s="138"/>
      <c r="BY326" s="138"/>
      <c r="BZ326" s="138"/>
      <c r="CA326" s="138"/>
      <c r="CB326" s="138"/>
      <c r="CC326" s="138"/>
      <c r="CD326" s="138"/>
      <c r="CE326" s="138"/>
      <c r="CF326" s="138"/>
      <c r="CG326" s="138"/>
      <c r="CH326" s="138"/>
      <c r="CI326" s="138"/>
      <c r="CJ326" s="138"/>
      <c r="CK326" s="138"/>
    </row>
    <row r="327" spans="1:89" s="192" customFormat="1" ht="15" customHeight="1" thickTop="1" x14ac:dyDescent="0.2">
      <c r="A327" s="293">
        <v>4</v>
      </c>
      <c r="B327" s="189" t="str">
        <f>+'NTP or Sold'!G32</f>
        <v>LM6000</v>
      </c>
      <c r="C327" s="291" t="str">
        <f>+'NTP or Sold'!S32</f>
        <v>Elektrobolt (ESA) - 85%</v>
      </c>
      <c r="D327" s="190"/>
      <c r="E327" s="190"/>
      <c r="F327" s="190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  <c r="AA327" s="190"/>
      <c r="AB327" s="190"/>
      <c r="AC327" s="190"/>
      <c r="AD327" s="190"/>
      <c r="AE327" s="190"/>
      <c r="AF327" s="84"/>
      <c r="AG327" s="190"/>
      <c r="AH327" s="190"/>
      <c r="AI327" s="190"/>
      <c r="AJ327" s="190"/>
      <c r="AK327" s="190"/>
      <c r="AL327" s="190"/>
      <c r="AM327" s="190"/>
      <c r="AN327" s="190"/>
      <c r="AO327" s="190"/>
      <c r="AP327" s="190"/>
      <c r="AQ327" s="190"/>
      <c r="AR327" s="190"/>
      <c r="AS327" s="190"/>
      <c r="AT327" s="190"/>
      <c r="AU327" s="190"/>
      <c r="AV327" s="190"/>
      <c r="AW327" s="190"/>
      <c r="AX327" s="190"/>
      <c r="AY327" s="190"/>
      <c r="AZ327" s="190"/>
      <c r="BA327" s="190"/>
      <c r="BB327" s="190"/>
      <c r="BC327" s="191"/>
    </row>
    <row r="328" spans="1:89" s="196" customFormat="1" x14ac:dyDescent="0.2">
      <c r="A328" s="294"/>
      <c r="B328" s="193" t="s">
        <v>107</v>
      </c>
      <c r="C328" s="292"/>
      <c r="D328" s="194">
        <v>0</v>
      </c>
      <c r="E328" s="194">
        <v>0</v>
      </c>
      <c r="F328" s="194">
        <v>0</v>
      </c>
      <c r="G328" s="194">
        <v>0</v>
      </c>
      <c r="H328" s="194">
        <v>0</v>
      </c>
      <c r="I328" s="194">
        <v>0</v>
      </c>
      <c r="J328" s="194">
        <v>0</v>
      </c>
      <c r="K328" s="194">
        <v>0</v>
      </c>
      <c r="L328" s="194">
        <v>0</v>
      </c>
      <c r="M328" s="194">
        <v>0</v>
      </c>
      <c r="N328" s="194">
        <f>16.7/336</f>
        <v>4.9702380952380949E-2</v>
      </c>
      <c r="O328" s="194">
        <v>0</v>
      </c>
      <c r="P328" s="194">
        <v>0</v>
      </c>
      <c r="Q328" s="194">
        <v>0</v>
      </c>
      <c r="R328" s="194">
        <v>0</v>
      </c>
      <c r="S328" s="194">
        <v>0</v>
      </c>
      <c r="T328" s="194">
        <v>0</v>
      </c>
      <c r="U328" s="194">
        <v>0</v>
      </c>
      <c r="V328" s="194">
        <v>0</v>
      </c>
      <c r="W328" s="194">
        <v>0</v>
      </c>
      <c r="X328" s="194">
        <f t="shared" ref="X328:AO328" si="286">+(0.95-0.0497)/18</f>
        <v>5.0016666666666668E-2</v>
      </c>
      <c r="Y328" s="194">
        <f t="shared" si="286"/>
        <v>5.0016666666666668E-2</v>
      </c>
      <c r="Z328" s="194">
        <f t="shared" si="286"/>
        <v>5.0016666666666668E-2</v>
      </c>
      <c r="AA328" s="194">
        <f t="shared" si="286"/>
        <v>5.0016666666666668E-2</v>
      </c>
      <c r="AB328" s="194">
        <f t="shared" si="286"/>
        <v>5.0016666666666668E-2</v>
      </c>
      <c r="AC328" s="194">
        <f t="shared" si="286"/>
        <v>5.0016666666666668E-2</v>
      </c>
      <c r="AD328" s="194">
        <f t="shared" si="286"/>
        <v>5.0016666666666668E-2</v>
      </c>
      <c r="AE328" s="194">
        <f t="shared" si="286"/>
        <v>5.0016666666666668E-2</v>
      </c>
      <c r="AF328" s="82">
        <f t="shared" si="286"/>
        <v>5.0016666666666668E-2</v>
      </c>
      <c r="AG328" s="194">
        <f t="shared" si="286"/>
        <v>5.0016666666666668E-2</v>
      </c>
      <c r="AH328" s="194">
        <f t="shared" si="286"/>
        <v>5.0016666666666668E-2</v>
      </c>
      <c r="AI328" s="194">
        <f t="shared" si="286"/>
        <v>5.0016666666666668E-2</v>
      </c>
      <c r="AJ328" s="194">
        <f t="shared" si="286"/>
        <v>5.0016666666666668E-2</v>
      </c>
      <c r="AK328" s="194">
        <f t="shared" si="286"/>
        <v>5.0016666666666668E-2</v>
      </c>
      <c r="AL328" s="194">
        <f t="shared" si="286"/>
        <v>5.0016666666666668E-2</v>
      </c>
      <c r="AM328" s="194">
        <f t="shared" si="286"/>
        <v>5.0016666666666668E-2</v>
      </c>
      <c r="AN328" s="194">
        <f t="shared" si="286"/>
        <v>5.0016666666666668E-2</v>
      </c>
      <c r="AO328" s="194">
        <f t="shared" si="286"/>
        <v>5.0016666666666668E-2</v>
      </c>
      <c r="AP328" s="194">
        <v>0</v>
      </c>
      <c r="AQ328" s="194">
        <v>0</v>
      </c>
      <c r="AR328" s="194">
        <v>0</v>
      </c>
      <c r="AS328" s="194">
        <v>0</v>
      </c>
      <c r="AT328" s="194">
        <v>0.05</v>
      </c>
      <c r="AU328" s="194">
        <v>0</v>
      </c>
      <c r="AV328" s="194">
        <v>0</v>
      </c>
      <c r="AW328" s="194">
        <v>0</v>
      </c>
      <c r="AX328" s="194">
        <v>0</v>
      </c>
      <c r="AY328" s="194">
        <v>0</v>
      </c>
      <c r="AZ328" s="194">
        <v>0</v>
      </c>
      <c r="BA328" s="194">
        <v>0</v>
      </c>
      <c r="BB328" s="194">
        <v>0</v>
      </c>
      <c r="BC328" s="195">
        <f>SUM(N328:BB328)</f>
        <v>1.0000023809523813</v>
      </c>
      <c r="BD328" s="193"/>
    </row>
    <row r="329" spans="1:89" s="196" customFormat="1" x14ac:dyDescent="0.2">
      <c r="A329" s="294"/>
      <c r="B329" s="193" t="s">
        <v>108</v>
      </c>
      <c r="C329" s="292"/>
      <c r="D329" s="194">
        <f>D328</f>
        <v>0</v>
      </c>
      <c r="E329" s="194">
        <f t="shared" ref="E329:AJ329" si="287">+D329+E328</f>
        <v>0</v>
      </c>
      <c r="F329" s="194">
        <f t="shared" si="287"/>
        <v>0</v>
      </c>
      <c r="G329" s="194">
        <f t="shared" si="287"/>
        <v>0</v>
      </c>
      <c r="H329" s="194">
        <f t="shared" si="287"/>
        <v>0</v>
      </c>
      <c r="I329" s="194">
        <f t="shared" si="287"/>
        <v>0</v>
      </c>
      <c r="J329" s="194">
        <f t="shared" si="287"/>
        <v>0</v>
      </c>
      <c r="K329" s="194">
        <f t="shared" si="287"/>
        <v>0</v>
      </c>
      <c r="L329" s="194">
        <f t="shared" si="287"/>
        <v>0</v>
      </c>
      <c r="M329" s="194">
        <f t="shared" si="287"/>
        <v>0</v>
      </c>
      <c r="N329" s="194">
        <f t="shared" si="287"/>
        <v>4.9702380952380949E-2</v>
      </c>
      <c r="O329" s="194">
        <f t="shared" si="287"/>
        <v>4.9702380952380949E-2</v>
      </c>
      <c r="P329" s="194">
        <f t="shared" si="287"/>
        <v>4.9702380952380949E-2</v>
      </c>
      <c r="Q329" s="194">
        <f t="shared" si="287"/>
        <v>4.9702380952380949E-2</v>
      </c>
      <c r="R329" s="194">
        <f t="shared" si="287"/>
        <v>4.9702380952380949E-2</v>
      </c>
      <c r="S329" s="194">
        <f t="shared" si="287"/>
        <v>4.9702380952380949E-2</v>
      </c>
      <c r="T329" s="194">
        <f t="shared" si="287"/>
        <v>4.9702380952380949E-2</v>
      </c>
      <c r="U329" s="194">
        <f t="shared" si="287"/>
        <v>4.9702380952380949E-2</v>
      </c>
      <c r="V329" s="194">
        <f t="shared" si="287"/>
        <v>4.9702380952380949E-2</v>
      </c>
      <c r="W329" s="194">
        <f t="shared" si="287"/>
        <v>4.9702380952380949E-2</v>
      </c>
      <c r="X329" s="194">
        <f t="shared" si="287"/>
        <v>9.9719047619047624E-2</v>
      </c>
      <c r="Y329" s="194">
        <f t="shared" si="287"/>
        <v>0.14973571428571431</v>
      </c>
      <c r="Z329" s="194">
        <f t="shared" si="287"/>
        <v>0.19975238095238096</v>
      </c>
      <c r="AA329" s="194">
        <f t="shared" si="287"/>
        <v>0.24976904761904761</v>
      </c>
      <c r="AB329" s="194">
        <f t="shared" si="287"/>
        <v>0.29978571428571427</v>
      </c>
      <c r="AC329" s="194">
        <f t="shared" si="287"/>
        <v>0.34980238095238092</v>
      </c>
      <c r="AD329" s="194">
        <f t="shared" si="287"/>
        <v>0.39981904761904757</v>
      </c>
      <c r="AE329" s="194">
        <f t="shared" si="287"/>
        <v>0.44983571428571423</v>
      </c>
      <c r="AF329" s="82">
        <f t="shared" si="287"/>
        <v>0.49985238095238088</v>
      </c>
      <c r="AG329" s="194">
        <f t="shared" si="287"/>
        <v>0.54986904761904754</v>
      </c>
      <c r="AH329" s="194">
        <f t="shared" si="287"/>
        <v>0.59988571428571424</v>
      </c>
      <c r="AI329" s="194">
        <f t="shared" si="287"/>
        <v>0.64990238095238095</v>
      </c>
      <c r="AJ329" s="194">
        <f t="shared" si="287"/>
        <v>0.69991904761904766</v>
      </c>
      <c r="AK329" s="194">
        <f t="shared" ref="AK329:BB329" si="288">+AJ329+AK328</f>
        <v>0.74993571428571437</v>
      </c>
      <c r="AL329" s="194">
        <f t="shared" si="288"/>
        <v>0.79995238095238108</v>
      </c>
      <c r="AM329" s="194">
        <f t="shared" si="288"/>
        <v>0.84996904761904779</v>
      </c>
      <c r="AN329" s="194">
        <f t="shared" si="288"/>
        <v>0.8999857142857145</v>
      </c>
      <c r="AO329" s="194">
        <f t="shared" si="288"/>
        <v>0.95000238095238121</v>
      </c>
      <c r="AP329" s="194">
        <f t="shared" si="288"/>
        <v>0.95000238095238121</v>
      </c>
      <c r="AQ329" s="194">
        <f t="shared" si="288"/>
        <v>0.95000238095238121</v>
      </c>
      <c r="AR329" s="194">
        <f t="shared" si="288"/>
        <v>0.95000238095238121</v>
      </c>
      <c r="AS329" s="194">
        <f t="shared" si="288"/>
        <v>0.95000238095238121</v>
      </c>
      <c r="AT329" s="194">
        <f t="shared" si="288"/>
        <v>1.0000023809523813</v>
      </c>
      <c r="AU329" s="194">
        <f t="shared" si="288"/>
        <v>1.0000023809523813</v>
      </c>
      <c r="AV329" s="194">
        <f t="shared" si="288"/>
        <v>1.0000023809523813</v>
      </c>
      <c r="AW329" s="194">
        <f t="shared" si="288"/>
        <v>1.0000023809523813</v>
      </c>
      <c r="AX329" s="194">
        <f t="shared" si="288"/>
        <v>1.0000023809523813</v>
      </c>
      <c r="AY329" s="194">
        <f t="shared" si="288"/>
        <v>1.0000023809523813</v>
      </c>
      <c r="AZ329" s="194">
        <f t="shared" si="288"/>
        <v>1.0000023809523813</v>
      </c>
      <c r="BA329" s="194">
        <f t="shared" si="288"/>
        <v>1.0000023809523813</v>
      </c>
      <c r="BB329" s="194">
        <f t="shared" si="288"/>
        <v>1.0000023809523813</v>
      </c>
      <c r="BC329" s="195"/>
      <c r="BD329" s="193"/>
    </row>
    <row r="330" spans="1:89" s="196" customFormat="1" x14ac:dyDescent="0.2">
      <c r="A330" s="294"/>
      <c r="B330" s="193" t="s">
        <v>109</v>
      </c>
      <c r="C330" s="292"/>
      <c r="D330" s="194">
        <v>0</v>
      </c>
      <c r="E330" s="194">
        <v>0</v>
      </c>
      <c r="F330" s="194">
        <v>0</v>
      </c>
      <c r="G330" s="194">
        <v>0</v>
      </c>
      <c r="H330" s="194">
        <v>0</v>
      </c>
      <c r="I330" s="194">
        <v>0</v>
      </c>
      <c r="J330" s="194">
        <v>0</v>
      </c>
      <c r="K330" s="194">
        <v>0</v>
      </c>
      <c r="L330" s="194">
        <v>0</v>
      </c>
      <c r="M330" s="194">
        <v>0</v>
      </c>
      <c r="N330" s="194">
        <v>0.05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f t="shared" ref="X330:AO330" si="289">+(0.34-0.05)/18</f>
        <v>1.6111111111111114E-2</v>
      </c>
      <c r="Y330" s="194">
        <f t="shared" si="289"/>
        <v>1.6111111111111114E-2</v>
      </c>
      <c r="Z330" s="194">
        <f t="shared" si="289"/>
        <v>1.6111111111111114E-2</v>
      </c>
      <c r="AA330" s="194">
        <f t="shared" si="289"/>
        <v>1.6111111111111114E-2</v>
      </c>
      <c r="AB330" s="194">
        <f t="shared" si="289"/>
        <v>1.6111111111111114E-2</v>
      </c>
      <c r="AC330" s="194">
        <f t="shared" si="289"/>
        <v>1.6111111111111114E-2</v>
      </c>
      <c r="AD330" s="194">
        <f t="shared" si="289"/>
        <v>1.6111111111111114E-2</v>
      </c>
      <c r="AE330" s="194">
        <f t="shared" si="289"/>
        <v>1.6111111111111114E-2</v>
      </c>
      <c r="AF330" s="82">
        <f t="shared" si="289"/>
        <v>1.6111111111111114E-2</v>
      </c>
      <c r="AG330" s="194">
        <f t="shared" si="289"/>
        <v>1.6111111111111114E-2</v>
      </c>
      <c r="AH330" s="194">
        <f t="shared" si="289"/>
        <v>1.6111111111111114E-2</v>
      </c>
      <c r="AI330" s="194">
        <f t="shared" si="289"/>
        <v>1.6111111111111114E-2</v>
      </c>
      <c r="AJ330" s="194">
        <f t="shared" si="289"/>
        <v>1.6111111111111114E-2</v>
      </c>
      <c r="AK330" s="194">
        <f t="shared" si="289"/>
        <v>1.6111111111111114E-2</v>
      </c>
      <c r="AL330" s="194">
        <f t="shared" si="289"/>
        <v>1.6111111111111114E-2</v>
      </c>
      <c r="AM330" s="194">
        <f t="shared" si="289"/>
        <v>1.6111111111111114E-2</v>
      </c>
      <c r="AN330" s="194">
        <f t="shared" si="289"/>
        <v>1.6111111111111114E-2</v>
      </c>
      <c r="AO330" s="194">
        <f t="shared" si="289"/>
        <v>1.6111111111111114E-2</v>
      </c>
      <c r="AP330" s="194">
        <v>0.66</v>
      </c>
      <c r="AQ330" s="194">
        <v>0</v>
      </c>
      <c r="AR330" s="194">
        <v>0</v>
      </c>
      <c r="AS330" s="194">
        <v>0</v>
      </c>
      <c r="AT330" s="194">
        <v>0</v>
      </c>
      <c r="AU330" s="194">
        <v>0</v>
      </c>
      <c r="AV330" s="194">
        <v>0</v>
      </c>
      <c r="AW330" s="194">
        <v>0</v>
      </c>
      <c r="AX330" s="194">
        <v>0</v>
      </c>
      <c r="AY330" s="194">
        <v>0</v>
      </c>
      <c r="AZ330" s="194">
        <v>0</v>
      </c>
      <c r="BA330" s="194">
        <v>0</v>
      </c>
      <c r="BB330" s="194">
        <v>0</v>
      </c>
      <c r="BC330" s="195">
        <f>SUM(N330:BB330)</f>
        <v>1</v>
      </c>
      <c r="BD330" s="193"/>
    </row>
    <row r="331" spans="1:89" s="196" customFormat="1" x14ac:dyDescent="0.2">
      <c r="A331" s="294"/>
      <c r="B331" s="193" t="s">
        <v>110</v>
      </c>
      <c r="C331" s="292"/>
      <c r="D331" s="194">
        <f>+D330</f>
        <v>0</v>
      </c>
      <c r="E331" s="194">
        <f t="shared" ref="E331:AJ331" si="290">+D331+E330</f>
        <v>0</v>
      </c>
      <c r="F331" s="194">
        <f t="shared" si="290"/>
        <v>0</v>
      </c>
      <c r="G331" s="194">
        <f t="shared" si="290"/>
        <v>0</v>
      </c>
      <c r="H331" s="194">
        <f t="shared" si="290"/>
        <v>0</v>
      </c>
      <c r="I331" s="194">
        <f t="shared" si="290"/>
        <v>0</v>
      </c>
      <c r="J331" s="194">
        <f t="shared" si="290"/>
        <v>0</v>
      </c>
      <c r="K331" s="194">
        <f t="shared" si="290"/>
        <v>0</v>
      </c>
      <c r="L331" s="194">
        <f t="shared" si="290"/>
        <v>0</v>
      </c>
      <c r="M331" s="194">
        <f t="shared" si="290"/>
        <v>0</v>
      </c>
      <c r="N331" s="194">
        <f t="shared" si="290"/>
        <v>0.05</v>
      </c>
      <c r="O331" s="194">
        <f t="shared" si="290"/>
        <v>0.05</v>
      </c>
      <c r="P331" s="194">
        <f t="shared" si="290"/>
        <v>0.05</v>
      </c>
      <c r="Q331" s="194">
        <f t="shared" si="290"/>
        <v>0.05</v>
      </c>
      <c r="R331" s="194">
        <f t="shared" si="290"/>
        <v>0.05</v>
      </c>
      <c r="S331" s="194">
        <f t="shared" si="290"/>
        <v>0.05</v>
      </c>
      <c r="T331" s="194">
        <f t="shared" si="290"/>
        <v>0.05</v>
      </c>
      <c r="U331" s="194">
        <f t="shared" si="290"/>
        <v>0.05</v>
      </c>
      <c r="V331" s="194">
        <f t="shared" si="290"/>
        <v>0.05</v>
      </c>
      <c r="W331" s="194">
        <f t="shared" si="290"/>
        <v>0.05</v>
      </c>
      <c r="X331" s="194">
        <f t="shared" si="290"/>
        <v>6.611111111111112E-2</v>
      </c>
      <c r="Y331" s="194">
        <f t="shared" si="290"/>
        <v>8.2222222222222238E-2</v>
      </c>
      <c r="Z331" s="194">
        <f t="shared" si="290"/>
        <v>9.8333333333333356E-2</v>
      </c>
      <c r="AA331" s="194">
        <f t="shared" si="290"/>
        <v>0.11444444444444447</v>
      </c>
      <c r="AB331" s="194">
        <f t="shared" si="290"/>
        <v>0.13055555555555559</v>
      </c>
      <c r="AC331" s="194">
        <f t="shared" si="290"/>
        <v>0.1466666666666667</v>
      </c>
      <c r="AD331" s="194">
        <f t="shared" si="290"/>
        <v>0.1627777777777778</v>
      </c>
      <c r="AE331" s="194">
        <f t="shared" si="290"/>
        <v>0.1788888888888889</v>
      </c>
      <c r="AF331" s="82">
        <f t="shared" si="290"/>
        <v>0.19500000000000001</v>
      </c>
      <c r="AG331" s="194">
        <f t="shared" si="290"/>
        <v>0.21111111111111111</v>
      </c>
      <c r="AH331" s="194">
        <f t="shared" si="290"/>
        <v>0.22722222222222221</v>
      </c>
      <c r="AI331" s="194">
        <f t="shared" si="290"/>
        <v>0.24333333333333332</v>
      </c>
      <c r="AJ331" s="194">
        <f t="shared" si="290"/>
        <v>0.25944444444444442</v>
      </c>
      <c r="AK331" s="194">
        <f t="shared" ref="AK331:BB331" si="291">+AJ331+AK330</f>
        <v>0.27555555555555555</v>
      </c>
      <c r="AL331" s="194">
        <f t="shared" si="291"/>
        <v>0.29166666666666669</v>
      </c>
      <c r="AM331" s="194">
        <f t="shared" si="291"/>
        <v>0.30777777777777782</v>
      </c>
      <c r="AN331" s="194">
        <f t="shared" si="291"/>
        <v>0.32388888888888895</v>
      </c>
      <c r="AO331" s="194">
        <f t="shared" si="291"/>
        <v>0.34000000000000008</v>
      </c>
      <c r="AP331" s="194">
        <f t="shared" si="291"/>
        <v>1</v>
      </c>
      <c r="AQ331" s="194">
        <f t="shared" si="291"/>
        <v>1</v>
      </c>
      <c r="AR331" s="194">
        <f t="shared" si="291"/>
        <v>1</v>
      </c>
      <c r="AS331" s="194">
        <f t="shared" si="291"/>
        <v>1</v>
      </c>
      <c r="AT331" s="194">
        <f t="shared" si="291"/>
        <v>1</v>
      </c>
      <c r="AU331" s="194">
        <f t="shared" si="291"/>
        <v>1</v>
      </c>
      <c r="AV331" s="194">
        <f t="shared" si="291"/>
        <v>1</v>
      </c>
      <c r="AW331" s="194">
        <f t="shared" si="291"/>
        <v>1</v>
      </c>
      <c r="AX331" s="194">
        <f t="shared" si="291"/>
        <v>1</v>
      </c>
      <c r="AY331" s="194">
        <f t="shared" si="291"/>
        <v>1</v>
      </c>
      <c r="AZ331" s="194">
        <f t="shared" si="291"/>
        <v>1</v>
      </c>
      <c r="BA331" s="194">
        <f t="shared" si="291"/>
        <v>1</v>
      </c>
      <c r="BB331" s="194">
        <f t="shared" si="291"/>
        <v>1</v>
      </c>
      <c r="BC331" s="195"/>
      <c r="BD331" s="193"/>
    </row>
    <row r="332" spans="1:89" s="211" customFormat="1" x14ac:dyDescent="0.2">
      <c r="A332" s="294"/>
      <c r="B332" s="208"/>
      <c r="C332" s="292"/>
      <c r="D332" s="209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83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09"/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10"/>
      <c r="BD332" s="208"/>
    </row>
    <row r="333" spans="1:89" s="197" customFormat="1" x14ac:dyDescent="0.2">
      <c r="A333" s="294"/>
      <c r="B333" s="197" t="s">
        <v>111</v>
      </c>
      <c r="C333" s="198">
        <v>14.2</v>
      </c>
      <c r="D333" s="199">
        <f t="shared" ref="D333:AI333" si="292">+D329*$C333</f>
        <v>0</v>
      </c>
      <c r="E333" s="199">
        <f t="shared" si="292"/>
        <v>0</v>
      </c>
      <c r="F333" s="199">
        <f t="shared" si="292"/>
        <v>0</v>
      </c>
      <c r="G333" s="199">
        <f t="shared" si="292"/>
        <v>0</v>
      </c>
      <c r="H333" s="199">
        <f t="shared" si="292"/>
        <v>0</v>
      </c>
      <c r="I333" s="199">
        <f t="shared" si="292"/>
        <v>0</v>
      </c>
      <c r="J333" s="199">
        <f t="shared" si="292"/>
        <v>0</v>
      </c>
      <c r="K333" s="199">
        <f t="shared" si="292"/>
        <v>0</v>
      </c>
      <c r="L333" s="199">
        <f t="shared" si="292"/>
        <v>0</v>
      </c>
      <c r="M333" s="199">
        <f t="shared" si="292"/>
        <v>0</v>
      </c>
      <c r="N333" s="199">
        <f t="shared" si="292"/>
        <v>0.70577380952380941</v>
      </c>
      <c r="O333" s="199">
        <f t="shared" si="292"/>
        <v>0.70577380952380941</v>
      </c>
      <c r="P333" s="199">
        <f t="shared" si="292"/>
        <v>0.70577380952380941</v>
      </c>
      <c r="Q333" s="199">
        <f t="shared" si="292"/>
        <v>0.70577380952380941</v>
      </c>
      <c r="R333" s="199">
        <f t="shared" si="292"/>
        <v>0.70577380952380941</v>
      </c>
      <c r="S333" s="199">
        <f t="shared" si="292"/>
        <v>0.70577380952380941</v>
      </c>
      <c r="T333" s="199">
        <f t="shared" si="292"/>
        <v>0.70577380952380941</v>
      </c>
      <c r="U333" s="199">
        <f t="shared" si="292"/>
        <v>0.70577380952380941</v>
      </c>
      <c r="V333" s="199">
        <f t="shared" si="292"/>
        <v>0.70577380952380941</v>
      </c>
      <c r="W333" s="199">
        <f t="shared" si="292"/>
        <v>0.70577380952380941</v>
      </c>
      <c r="X333" s="199">
        <f t="shared" si="292"/>
        <v>1.4160104761904762</v>
      </c>
      <c r="Y333" s="199">
        <f t="shared" si="292"/>
        <v>2.1262471428571432</v>
      </c>
      <c r="Z333" s="199">
        <f t="shared" si="292"/>
        <v>2.8364838095238096</v>
      </c>
      <c r="AA333" s="199">
        <f t="shared" si="292"/>
        <v>3.546720476190476</v>
      </c>
      <c r="AB333" s="199">
        <f t="shared" si="292"/>
        <v>4.256957142857142</v>
      </c>
      <c r="AC333" s="199">
        <f t="shared" si="292"/>
        <v>4.9671938095238088</v>
      </c>
      <c r="AD333" s="199">
        <f t="shared" si="292"/>
        <v>5.6774304761904757</v>
      </c>
      <c r="AE333" s="199">
        <f t="shared" si="292"/>
        <v>6.3876671428571417</v>
      </c>
      <c r="AF333" s="90">
        <f t="shared" si="292"/>
        <v>7.0979038095238085</v>
      </c>
      <c r="AG333" s="199">
        <f t="shared" si="292"/>
        <v>7.8081404761904745</v>
      </c>
      <c r="AH333" s="199">
        <f t="shared" si="292"/>
        <v>8.5183771428571422</v>
      </c>
      <c r="AI333" s="199">
        <f t="shared" si="292"/>
        <v>9.2286138095238091</v>
      </c>
      <c r="AJ333" s="199">
        <f t="shared" ref="AJ333:BB333" si="293">+AJ329*$C333</f>
        <v>9.9388504761904759</v>
      </c>
      <c r="AK333" s="199">
        <f t="shared" si="293"/>
        <v>10.649087142857143</v>
      </c>
      <c r="AL333" s="199">
        <f t="shared" si="293"/>
        <v>11.359323809523811</v>
      </c>
      <c r="AM333" s="199">
        <f t="shared" si="293"/>
        <v>12.069560476190478</v>
      </c>
      <c r="AN333" s="199">
        <f t="shared" si="293"/>
        <v>12.779797142857145</v>
      </c>
      <c r="AO333" s="199">
        <f t="shared" si="293"/>
        <v>13.490033809523812</v>
      </c>
      <c r="AP333" s="199">
        <f t="shared" si="293"/>
        <v>13.490033809523812</v>
      </c>
      <c r="AQ333" s="199">
        <f t="shared" si="293"/>
        <v>13.490033809523812</v>
      </c>
      <c r="AR333" s="199">
        <f t="shared" si="293"/>
        <v>13.490033809523812</v>
      </c>
      <c r="AS333" s="199">
        <f t="shared" si="293"/>
        <v>13.490033809523812</v>
      </c>
      <c r="AT333" s="199">
        <f t="shared" si="293"/>
        <v>14.200033809523813</v>
      </c>
      <c r="AU333" s="199">
        <f t="shared" si="293"/>
        <v>14.200033809523813</v>
      </c>
      <c r="AV333" s="199">
        <f t="shared" si="293"/>
        <v>14.200033809523813</v>
      </c>
      <c r="AW333" s="199">
        <f t="shared" si="293"/>
        <v>14.200033809523813</v>
      </c>
      <c r="AX333" s="199">
        <f t="shared" si="293"/>
        <v>14.200033809523813</v>
      </c>
      <c r="AY333" s="199">
        <f t="shared" si="293"/>
        <v>14.200033809523813</v>
      </c>
      <c r="AZ333" s="199">
        <f t="shared" si="293"/>
        <v>14.200033809523813</v>
      </c>
      <c r="BA333" s="199">
        <f t="shared" si="293"/>
        <v>14.200033809523813</v>
      </c>
      <c r="BB333" s="199">
        <f t="shared" si="293"/>
        <v>14.200033809523813</v>
      </c>
      <c r="BC333" s="200"/>
      <c r="BD333" s="201"/>
      <c r="BE333" s="201"/>
      <c r="BF333" s="201"/>
      <c r="BG333" s="201"/>
      <c r="BH333" s="201"/>
      <c r="BI333" s="201"/>
      <c r="BJ333" s="201"/>
      <c r="BK333" s="201"/>
      <c r="BL333" s="201"/>
      <c r="BM333" s="201"/>
      <c r="BN333" s="201"/>
      <c r="BO333" s="201"/>
      <c r="BP333" s="201"/>
      <c r="BQ333" s="201"/>
      <c r="BR333" s="201"/>
      <c r="BS333" s="201"/>
      <c r="BT333" s="201"/>
      <c r="BU333" s="201"/>
      <c r="BV333" s="201"/>
      <c r="BW333" s="201"/>
      <c r="BX333" s="201"/>
      <c r="BY333" s="201"/>
      <c r="BZ333" s="201"/>
      <c r="CA333" s="201"/>
      <c r="CB333" s="201"/>
      <c r="CC333" s="201"/>
      <c r="CD333" s="201"/>
      <c r="CE333" s="201"/>
      <c r="CF333" s="201"/>
      <c r="CG333" s="201"/>
      <c r="CH333" s="201"/>
      <c r="CI333" s="201"/>
      <c r="CJ333" s="201"/>
      <c r="CK333" s="201"/>
    </row>
    <row r="334" spans="1:89" s="202" customFormat="1" ht="13.5" thickBot="1" x14ac:dyDescent="0.25">
      <c r="A334" s="295"/>
      <c r="B334" s="202" t="s">
        <v>112</v>
      </c>
      <c r="C334" s="203" t="str">
        <f>+'NTP or Sold'!B32</f>
        <v>Committed</v>
      </c>
      <c r="D334" s="204">
        <f t="shared" ref="D334:AI334" si="294">+D331*$C333</f>
        <v>0</v>
      </c>
      <c r="E334" s="204">
        <f t="shared" si="294"/>
        <v>0</v>
      </c>
      <c r="F334" s="204">
        <f t="shared" si="294"/>
        <v>0</v>
      </c>
      <c r="G334" s="204">
        <f t="shared" si="294"/>
        <v>0</v>
      </c>
      <c r="H334" s="204">
        <f t="shared" si="294"/>
        <v>0</v>
      </c>
      <c r="I334" s="204">
        <f t="shared" si="294"/>
        <v>0</v>
      </c>
      <c r="J334" s="204">
        <f t="shared" si="294"/>
        <v>0</v>
      </c>
      <c r="K334" s="204">
        <f t="shared" si="294"/>
        <v>0</v>
      </c>
      <c r="L334" s="204">
        <f t="shared" si="294"/>
        <v>0</v>
      </c>
      <c r="M334" s="204">
        <f t="shared" si="294"/>
        <v>0</v>
      </c>
      <c r="N334" s="204">
        <f t="shared" si="294"/>
        <v>0.71</v>
      </c>
      <c r="O334" s="204">
        <f t="shared" si="294"/>
        <v>0.71</v>
      </c>
      <c r="P334" s="204">
        <f t="shared" si="294"/>
        <v>0.71</v>
      </c>
      <c r="Q334" s="204">
        <f t="shared" si="294"/>
        <v>0.71</v>
      </c>
      <c r="R334" s="204">
        <f t="shared" si="294"/>
        <v>0.71</v>
      </c>
      <c r="S334" s="204">
        <f t="shared" si="294"/>
        <v>0.71</v>
      </c>
      <c r="T334" s="204">
        <f t="shared" si="294"/>
        <v>0.71</v>
      </c>
      <c r="U334" s="204">
        <f t="shared" si="294"/>
        <v>0.71</v>
      </c>
      <c r="V334" s="204">
        <f t="shared" si="294"/>
        <v>0.71</v>
      </c>
      <c r="W334" s="204">
        <f t="shared" si="294"/>
        <v>0.71</v>
      </c>
      <c r="X334" s="204">
        <f t="shared" si="294"/>
        <v>0.93877777777777782</v>
      </c>
      <c r="Y334" s="204">
        <f t="shared" si="294"/>
        <v>1.1675555555555557</v>
      </c>
      <c r="Z334" s="204">
        <f t="shared" si="294"/>
        <v>1.3963333333333336</v>
      </c>
      <c r="AA334" s="204">
        <f t="shared" si="294"/>
        <v>1.6251111111111114</v>
      </c>
      <c r="AB334" s="204">
        <f t="shared" si="294"/>
        <v>1.8538888888888894</v>
      </c>
      <c r="AC334" s="204">
        <f t="shared" si="294"/>
        <v>2.0826666666666669</v>
      </c>
      <c r="AD334" s="204">
        <f t="shared" si="294"/>
        <v>2.3114444444444446</v>
      </c>
      <c r="AE334" s="204">
        <f t="shared" si="294"/>
        <v>2.5402222222222224</v>
      </c>
      <c r="AF334" s="136">
        <f t="shared" si="294"/>
        <v>2.7690000000000001</v>
      </c>
      <c r="AG334" s="204">
        <f t="shared" si="294"/>
        <v>2.9977777777777774</v>
      </c>
      <c r="AH334" s="204">
        <f t="shared" si="294"/>
        <v>3.2265555555555552</v>
      </c>
      <c r="AI334" s="204">
        <f t="shared" si="294"/>
        <v>3.4553333333333329</v>
      </c>
      <c r="AJ334" s="204">
        <f t="shared" ref="AJ334:BB334" si="295">+AJ331*$C333</f>
        <v>3.6841111111111107</v>
      </c>
      <c r="AK334" s="204">
        <f t="shared" si="295"/>
        <v>3.9128888888888889</v>
      </c>
      <c r="AL334" s="204">
        <f t="shared" si="295"/>
        <v>4.1416666666666666</v>
      </c>
      <c r="AM334" s="204">
        <f t="shared" si="295"/>
        <v>4.3704444444444448</v>
      </c>
      <c r="AN334" s="204">
        <f t="shared" si="295"/>
        <v>4.599222222222223</v>
      </c>
      <c r="AO334" s="204">
        <f t="shared" si="295"/>
        <v>4.8280000000000012</v>
      </c>
      <c r="AP334" s="204">
        <f t="shared" si="295"/>
        <v>14.2</v>
      </c>
      <c r="AQ334" s="204">
        <f t="shared" si="295"/>
        <v>14.2</v>
      </c>
      <c r="AR334" s="204">
        <f t="shared" si="295"/>
        <v>14.2</v>
      </c>
      <c r="AS334" s="204">
        <f t="shared" si="295"/>
        <v>14.2</v>
      </c>
      <c r="AT334" s="204">
        <f t="shared" si="295"/>
        <v>14.2</v>
      </c>
      <c r="AU334" s="204">
        <f t="shared" si="295"/>
        <v>14.2</v>
      </c>
      <c r="AV334" s="204">
        <f t="shared" si="295"/>
        <v>14.2</v>
      </c>
      <c r="AW334" s="204">
        <f t="shared" si="295"/>
        <v>14.2</v>
      </c>
      <c r="AX334" s="204">
        <f t="shared" si="295"/>
        <v>14.2</v>
      </c>
      <c r="AY334" s="204">
        <f t="shared" si="295"/>
        <v>14.2</v>
      </c>
      <c r="AZ334" s="204">
        <f t="shared" si="295"/>
        <v>14.2</v>
      </c>
      <c r="BA334" s="204">
        <f t="shared" si="295"/>
        <v>14.2</v>
      </c>
      <c r="BB334" s="204">
        <f t="shared" si="295"/>
        <v>14.2</v>
      </c>
      <c r="BC334" s="205"/>
      <c r="BD334" s="206"/>
      <c r="BE334" s="206"/>
      <c r="BF334" s="206"/>
      <c r="BG334" s="206"/>
      <c r="BH334" s="206"/>
      <c r="BI334" s="206"/>
      <c r="BJ334" s="206"/>
      <c r="BK334" s="206"/>
      <c r="BL334" s="206"/>
      <c r="BM334" s="206"/>
      <c r="BN334" s="206"/>
      <c r="BO334" s="206"/>
      <c r="BP334" s="206"/>
      <c r="BQ334" s="206"/>
      <c r="BR334" s="206"/>
      <c r="BS334" s="206"/>
      <c r="BT334" s="206"/>
      <c r="BU334" s="206"/>
      <c r="BV334" s="206"/>
      <c r="BW334" s="206"/>
      <c r="BX334" s="206"/>
      <c r="BY334" s="206"/>
      <c r="BZ334" s="206"/>
      <c r="CA334" s="206"/>
      <c r="CB334" s="206"/>
      <c r="CC334" s="206"/>
      <c r="CD334" s="206"/>
      <c r="CE334" s="206"/>
      <c r="CF334" s="206"/>
      <c r="CG334" s="206"/>
      <c r="CH334" s="206"/>
      <c r="CI334" s="206"/>
      <c r="CJ334" s="206"/>
      <c r="CK334" s="206"/>
    </row>
    <row r="335" spans="1:89" s="192" customFormat="1" ht="15" customHeight="1" thickTop="1" x14ac:dyDescent="0.2">
      <c r="A335" s="293">
        <f>+A327+1</f>
        <v>5</v>
      </c>
      <c r="B335" s="189" t="str">
        <f>+'NTP or Sold'!G33</f>
        <v>LM6000</v>
      </c>
      <c r="C335" s="291" t="str">
        <f>+'NTP or Sold'!S33</f>
        <v>Elektrobolt (ESA) - 85%</v>
      </c>
      <c r="D335" s="190"/>
      <c r="E335" s="190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  <c r="AE335" s="190"/>
      <c r="AF335" s="84"/>
      <c r="AG335" s="190"/>
      <c r="AH335" s="190"/>
      <c r="AI335" s="190"/>
      <c r="AJ335" s="190"/>
      <c r="AK335" s="190"/>
      <c r="AL335" s="190"/>
      <c r="AM335" s="190"/>
      <c r="AN335" s="190"/>
      <c r="AO335" s="190"/>
      <c r="AP335" s="190"/>
      <c r="AQ335" s="190"/>
      <c r="AR335" s="190"/>
      <c r="AS335" s="190"/>
      <c r="AT335" s="190"/>
      <c r="AU335" s="190"/>
      <c r="AV335" s="190"/>
      <c r="AW335" s="190"/>
      <c r="AX335" s="190"/>
      <c r="AY335" s="190"/>
      <c r="AZ335" s="190"/>
      <c r="BA335" s="190"/>
      <c r="BB335" s="190"/>
      <c r="BC335" s="191"/>
    </row>
    <row r="336" spans="1:89" s="196" customFormat="1" x14ac:dyDescent="0.2">
      <c r="A336" s="294"/>
      <c r="B336" s="193" t="s">
        <v>107</v>
      </c>
      <c r="C336" s="292"/>
      <c r="D336" s="194">
        <v>0</v>
      </c>
      <c r="E336" s="194">
        <v>0</v>
      </c>
      <c r="F336" s="194">
        <v>0</v>
      </c>
      <c r="G336" s="194">
        <v>0</v>
      </c>
      <c r="H336" s="194">
        <v>0</v>
      </c>
      <c r="I336" s="194">
        <v>0</v>
      </c>
      <c r="J336" s="194">
        <v>0</v>
      </c>
      <c r="K336" s="194">
        <v>0</v>
      </c>
      <c r="L336" s="194">
        <v>0</v>
      </c>
      <c r="M336" s="194">
        <v>0</v>
      </c>
      <c r="N336" s="194">
        <f>16.7/336</f>
        <v>4.9702380952380949E-2</v>
      </c>
      <c r="O336" s="194">
        <v>0</v>
      </c>
      <c r="P336" s="194">
        <v>0</v>
      </c>
      <c r="Q336" s="194">
        <v>0</v>
      </c>
      <c r="R336" s="194">
        <v>0</v>
      </c>
      <c r="S336" s="194">
        <v>0</v>
      </c>
      <c r="T336" s="194">
        <v>0</v>
      </c>
      <c r="U336" s="194">
        <v>0</v>
      </c>
      <c r="V336" s="194">
        <v>0</v>
      </c>
      <c r="W336" s="194">
        <v>0</v>
      </c>
      <c r="X336" s="194">
        <f t="shared" ref="X336:AO336" si="296">+(0.95-0.0497)/18</f>
        <v>5.0016666666666668E-2</v>
      </c>
      <c r="Y336" s="194">
        <f t="shared" si="296"/>
        <v>5.0016666666666668E-2</v>
      </c>
      <c r="Z336" s="194">
        <f t="shared" si="296"/>
        <v>5.0016666666666668E-2</v>
      </c>
      <c r="AA336" s="194">
        <f t="shared" si="296"/>
        <v>5.0016666666666668E-2</v>
      </c>
      <c r="AB336" s="194">
        <f t="shared" si="296"/>
        <v>5.0016666666666668E-2</v>
      </c>
      <c r="AC336" s="194">
        <f t="shared" si="296"/>
        <v>5.0016666666666668E-2</v>
      </c>
      <c r="AD336" s="194">
        <f t="shared" si="296"/>
        <v>5.0016666666666668E-2</v>
      </c>
      <c r="AE336" s="194">
        <f t="shared" si="296"/>
        <v>5.0016666666666668E-2</v>
      </c>
      <c r="AF336" s="82">
        <f t="shared" si="296"/>
        <v>5.0016666666666668E-2</v>
      </c>
      <c r="AG336" s="194">
        <f t="shared" si="296"/>
        <v>5.0016666666666668E-2</v>
      </c>
      <c r="AH336" s="194">
        <f t="shared" si="296"/>
        <v>5.0016666666666668E-2</v>
      </c>
      <c r="AI336" s="194">
        <f t="shared" si="296"/>
        <v>5.0016666666666668E-2</v>
      </c>
      <c r="AJ336" s="194">
        <f t="shared" si="296"/>
        <v>5.0016666666666668E-2</v>
      </c>
      <c r="AK336" s="194">
        <f t="shared" si="296"/>
        <v>5.0016666666666668E-2</v>
      </c>
      <c r="AL336" s="194">
        <f t="shared" si="296"/>
        <v>5.0016666666666668E-2</v>
      </c>
      <c r="AM336" s="194">
        <f t="shared" si="296"/>
        <v>5.0016666666666668E-2</v>
      </c>
      <c r="AN336" s="194">
        <f t="shared" si="296"/>
        <v>5.0016666666666668E-2</v>
      </c>
      <c r="AO336" s="194">
        <f t="shared" si="296"/>
        <v>5.0016666666666668E-2</v>
      </c>
      <c r="AP336" s="194">
        <v>0</v>
      </c>
      <c r="AQ336" s="194">
        <v>0</v>
      </c>
      <c r="AR336" s="194">
        <v>0</v>
      </c>
      <c r="AS336" s="194">
        <v>0</v>
      </c>
      <c r="AT336" s="194">
        <v>0.05</v>
      </c>
      <c r="AU336" s="194">
        <v>0</v>
      </c>
      <c r="AV336" s="194">
        <v>0</v>
      </c>
      <c r="AW336" s="194">
        <v>0</v>
      </c>
      <c r="AX336" s="194">
        <v>0</v>
      </c>
      <c r="AY336" s="194">
        <v>0</v>
      </c>
      <c r="AZ336" s="194">
        <v>0</v>
      </c>
      <c r="BA336" s="194">
        <v>0</v>
      </c>
      <c r="BB336" s="194">
        <v>0</v>
      </c>
      <c r="BC336" s="195">
        <f>SUM(N336:BB336)</f>
        <v>1.0000023809523813</v>
      </c>
      <c r="BD336" s="193"/>
    </row>
    <row r="337" spans="1:89" s="196" customFormat="1" x14ac:dyDescent="0.2">
      <c r="A337" s="294"/>
      <c r="B337" s="193" t="s">
        <v>108</v>
      </c>
      <c r="C337" s="292"/>
      <c r="D337" s="194">
        <f>+D336</f>
        <v>0</v>
      </c>
      <c r="E337" s="194">
        <f t="shared" ref="E337:AJ337" si="297">+D337+E336</f>
        <v>0</v>
      </c>
      <c r="F337" s="194">
        <f t="shared" si="297"/>
        <v>0</v>
      </c>
      <c r="G337" s="194">
        <f t="shared" si="297"/>
        <v>0</v>
      </c>
      <c r="H337" s="194">
        <f t="shared" si="297"/>
        <v>0</v>
      </c>
      <c r="I337" s="194">
        <f t="shared" si="297"/>
        <v>0</v>
      </c>
      <c r="J337" s="194">
        <f t="shared" si="297"/>
        <v>0</v>
      </c>
      <c r="K337" s="194">
        <f t="shared" si="297"/>
        <v>0</v>
      </c>
      <c r="L337" s="194">
        <f t="shared" si="297"/>
        <v>0</v>
      </c>
      <c r="M337" s="194">
        <f t="shared" si="297"/>
        <v>0</v>
      </c>
      <c r="N337" s="194">
        <f t="shared" si="297"/>
        <v>4.9702380952380949E-2</v>
      </c>
      <c r="O337" s="194">
        <f t="shared" si="297"/>
        <v>4.9702380952380949E-2</v>
      </c>
      <c r="P337" s="194">
        <f t="shared" si="297"/>
        <v>4.9702380952380949E-2</v>
      </c>
      <c r="Q337" s="194">
        <f t="shared" si="297"/>
        <v>4.9702380952380949E-2</v>
      </c>
      <c r="R337" s="194">
        <f t="shared" si="297"/>
        <v>4.9702380952380949E-2</v>
      </c>
      <c r="S337" s="194">
        <f t="shared" si="297"/>
        <v>4.9702380952380949E-2</v>
      </c>
      <c r="T337" s="194">
        <f t="shared" si="297"/>
        <v>4.9702380952380949E-2</v>
      </c>
      <c r="U337" s="194">
        <f t="shared" si="297"/>
        <v>4.9702380952380949E-2</v>
      </c>
      <c r="V337" s="194">
        <f t="shared" si="297"/>
        <v>4.9702380952380949E-2</v>
      </c>
      <c r="W337" s="194">
        <f t="shared" si="297"/>
        <v>4.9702380952380949E-2</v>
      </c>
      <c r="X337" s="194">
        <f t="shared" si="297"/>
        <v>9.9719047619047624E-2</v>
      </c>
      <c r="Y337" s="194">
        <f t="shared" si="297"/>
        <v>0.14973571428571431</v>
      </c>
      <c r="Z337" s="194">
        <f t="shared" si="297"/>
        <v>0.19975238095238096</v>
      </c>
      <c r="AA337" s="194">
        <f t="shared" si="297"/>
        <v>0.24976904761904761</v>
      </c>
      <c r="AB337" s="194">
        <f t="shared" si="297"/>
        <v>0.29978571428571427</v>
      </c>
      <c r="AC337" s="194">
        <f t="shared" si="297"/>
        <v>0.34980238095238092</v>
      </c>
      <c r="AD337" s="194">
        <f t="shared" si="297"/>
        <v>0.39981904761904757</v>
      </c>
      <c r="AE337" s="194">
        <f t="shared" si="297"/>
        <v>0.44983571428571423</v>
      </c>
      <c r="AF337" s="82">
        <f t="shared" si="297"/>
        <v>0.49985238095238088</v>
      </c>
      <c r="AG337" s="194">
        <f t="shared" si="297"/>
        <v>0.54986904761904754</v>
      </c>
      <c r="AH337" s="194">
        <f t="shared" si="297"/>
        <v>0.59988571428571424</v>
      </c>
      <c r="AI337" s="194">
        <f t="shared" si="297"/>
        <v>0.64990238095238095</v>
      </c>
      <c r="AJ337" s="194">
        <f t="shared" si="297"/>
        <v>0.69991904761904766</v>
      </c>
      <c r="AK337" s="194">
        <f t="shared" ref="AK337:BB337" si="298">+AJ337+AK336</f>
        <v>0.74993571428571437</v>
      </c>
      <c r="AL337" s="194">
        <f t="shared" si="298"/>
        <v>0.79995238095238108</v>
      </c>
      <c r="AM337" s="194">
        <f t="shared" si="298"/>
        <v>0.84996904761904779</v>
      </c>
      <c r="AN337" s="194">
        <f t="shared" si="298"/>
        <v>0.8999857142857145</v>
      </c>
      <c r="AO337" s="194">
        <f t="shared" si="298"/>
        <v>0.95000238095238121</v>
      </c>
      <c r="AP337" s="194">
        <f t="shared" si="298"/>
        <v>0.95000238095238121</v>
      </c>
      <c r="AQ337" s="194">
        <f t="shared" si="298"/>
        <v>0.95000238095238121</v>
      </c>
      <c r="AR337" s="194">
        <f t="shared" si="298"/>
        <v>0.95000238095238121</v>
      </c>
      <c r="AS337" s="194">
        <f t="shared" si="298"/>
        <v>0.95000238095238121</v>
      </c>
      <c r="AT337" s="194">
        <f t="shared" si="298"/>
        <v>1.0000023809523813</v>
      </c>
      <c r="AU337" s="194">
        <f t="shared" si="298"/>
        <v>1.0000023809523813</v>
      </c>
      <c r="AV337" s="194">
        <f t="shared" si="298"/>
        <v>1.0000023809523813</v>
      </c>
      <c r="AW337" s="194">
        <f t="shared" si="298"/>
        <v>1.0000023809523813</v>
      </c>
      <c r="AX337" s="194">
        <f t="shared" si="298"/>
        <v>1.0000023809523813</v>
      </c>
      <c r="AY337" s="194">
        <f t="shared" si="298"/>
        <v>1.0000023809523813</v>
      </c>
      <c r="AZ337" s="194">
        <f t="shared" si="298"/>
        <v>1.0000023809523813</v>
      </c>
      <c r="BA337" s="194">
        <f t="shared" si="298"/>
        <v>1.0000023809523813</v>
      </c>
      <c r="BB337" s="194">
        <f t="shared" si="298"/>
        <v>1.0000023809523813</v>
      </c>
      <c r="BC337" s="195"/>
      <c r="BD337" s="193"/>
    </row>
    <row r="338" spans="1:89" s="196" customFormat="1" x14ac:dyDescent="0.2">
      <c r="A338" s="294"/>
      <c r="B338" s="193" t="s">
        <v>109</v>
      </c>
      <c r="C338" s="292"/>
      <c r="D338" s="194">
        <v>0</v>
      </c>
      <c r="E338" s="194">
        <v>0</v>
      </c>
      <c r="F338" s="194">
        <v>0</v>
      </c>
      <c r="G338" s="194">
        <v>0</v>
      </c>
      <c r="H338" s="194">
        <v>0</v>
      </c>
      <c r="I338" s="194">
        <v>0</v>
      </c>
      <c r="J338" s="194">
        <v>0</v>
      </c>
      <c r="K338" s="194">
        <v>0</v>
      </c>
      <c r="L338" s="194">
        <v>0</v>
      </c>
      <c r="M338" s="194">
        <v>0</v>
      </c>
      <c r="N338" s="194">
        <v>0.05</v>
      </c>
      <c r="O338" s="194">
        <v>0</v>
      </c>
      <c r="P338" s="194">
        <v>0</v>
      </c>
      <c r="Q338" s="194">
        <v>0</v>
      </c>
      <c r="R338" s="194">
        <v>0</v>
      </c>
      <c r="S338" s="194">
        <v>0</v>
      </c>
      <c r="T338" s="194">
        <v>0</v>
      </c>
      <c r="U338" s="194">
        <v>0</v>
      </c>
      <c r="V338" s="194">
        <v>0</v>
      </c>
      <c r="W338" s="194">
        <v>0</v>
      </c>
      <c r="X338" s="194">
        <f t="shared" ref="X338:AO338" si="299">+(0.34-0.05)/18</f>
        <v>1.6111111111111114E-2</v>
      </c>
      <c r="Y338" s="194">
        <f t="shared" si="299"/>
        <v>1.6111111111111114E-2</v>
      </c>
      <c r="Z338" s="194">
        <f t="shared" si="299"/>
        <v>1.6111111111111114E-2</v>
      </c>
      <c r="AA338" s="194">
        <f t="shared" si="299"/>
        <v>1.6111111111111114E-2</v>
      </c>
      <c r="AB338" s="194">
        <f t="shared" si="299"/>
        <v>1.6111111111111114E-2</v>
      </c>
      <c r="AC338" s="194">
        <f t="shared" si="299"/>
        <v>1.6111111111111114E-2</v>
      </c>
      <c r="AD338" s="194">
        <f t="shared" si="299"/>
        <v>1.6111111111111114E-2</v>
      </c>
      <c r="AE338" s="194">
        <f t="shared" si="299"/>
        <v>1.6111111111111114E-2</v>
      </c>
      <c r="AF338" s="82">
        <f t="shared" si="299"/>
        <v>1.6111111111111114E-2</v>
      </c>
      <c r="AG338" s="194">
        <f t="shared" si="299"/>
        <v>1.6111111111111114E-2</v>
      </c>
      <c r="AH338" s="194">
        <f t="shared" si="299"/>
        <v>1.6111111111111114E-2</v>
      </c>
      <c r="AI338" s="194">
        <f t="shared" si="299"/>
        <v>1.6111111111111114E-2</v>
      </c>
      <c r="AJ338" s="194">
        <f t="shared" si="299"/>
        <v>1.6111111111111114E-2</v>
      </c>
      <c r="AK338" s="194">
        <f t="shared" si="299"/>
        <v>1.6111111111111114E-2</v>
      </c>
      <c r="AL338" s="194">
        <f t="shared" si="299"/>
        <v>1.6111111111111114E-2</v>
      </c>
      <c r="AM338" s="194">
        <f t="shared" si="299"/>
        <v>1.6111111111111114E-2</v>
      </c>
      <c r="AN338" s="194">
        <f t="shared" si="299"/>
        <v>1.6111111111111114E-2</v>
      </c>
      <c r="AO338" s="194">
        <f t="shared" si="299"/>
        <v>1.6111111111111114E-2</v>
      </c>
      <c r="AP338" s="194">
        <v>0.66</v>
      </c>
      <c r="AQ338" s="194">
        <v>0</v>
      </c>
      <c r="AR338" s="194">
        <v>0</v>
      </c>
      <c r="AS338" s="194">
        <v>0</v>
      </c>
      <c r="AT338" s="194">
        <v>0</v>
      </c>
      <c r="AU338" s="194">
        <v>0</v>
      </c>
      <c r="AV338" s="194">
        <v>0</v>
      </c>
      <c r="AW338" s="194">
        <v>0</v>
      </c>
      <c r="AX338" s="194">
        <v>0</v>
      </c>
      <c r="AY338" s="194">
        <v>0</v>
      </c>
      <c r="AZ338" s="194">
        <v>0</v>
      </c>
      <c r="BA338" s="194">
        <v>0</v>
      </c>
      <c r="BB338" s="194">
        <v>0</v>
      </c>
      <c r="BC338" s="195">
        <f>SUM(N338:BB338)</f>
        <v>1</v>
      </c>
      <c r="BD338" s="193"/>
    </row>
    <row r="339" spans="1:89" s="196" customFormat="1" x14ac:dyDescent="0.2">
      <c r="A339" s="294"/>
      <c r="B339" s="193" t="s">
        <v>110</v>
      </c>
      <c r="C339" s="292"/>
      <c r="D339" s="194">
        <f>+D338</f>
        <v>0</v>
      </c>
      <c r="E339" s="194">
        <f t="shared" ref="E339:AJ339" si="300">+D339+E338</f>
        <v>0</v>
      </c>
      <c r="F339" s="194">
        <f t="shared" si="300"/>
        <v>0</v>
      </c>
      <c r="G339" s="194">
        <f t="shared" si="300"/>
        <v>0</v>
      </c>
      <c r="H339" s="194">
        <f t="shared" si="300"/>
        <v>0</v>
      </c>
      <c r="I339" s="194">
        <f t="shared" si="300"/>
        <v>0</v>
      </c>
      <c r="J339" s="194">
        <f t="shared" si="300"/>
        <v>0</v>
      </c>
      <c r="K339" s="194">
        <f t="shared" si="300"/>
        <v>0</v>
      </c>
      <c r="L339" s="194">
        <f t="shared" si="300"/>
        <v>0</v>
      </c>
      <c r="M339" s="194">
        <f t="shared" si="300"/>
        <v>0</v>
      </c>
      <c r="N339" s="194">
        <f t="shared" si="300"/>
        <v>0.05</v>
      </c>
      <c r="O339" s="194">
        <f t="shared" si="300"/>
        <v>0.05</v>
      </c>
      <c r="P339" s="194">
        <f t="shared" si="300"/>
        <v>0.05</v>
      </c>
      <c r="Q339" s="194">
        <f t="shared" si="300"/>
        <v>0.05</v>
      </c>
      <c r="R339" s="194">
        <f t="shared" si="300"/>
        <v>0.05</v>
      </c>
      <c r="S339" s="194">
        <f t="shared" si="300"/>
        <v>0.05</v>
      </c>
      <c r="T339" s="194">
        <f t="shared" si="300"/>
        <v>0.05</v>
      </c>
      <c r="U339" s="194">
        <f t="shared" si="300"/>
        <v>0.05</v>
      </c>
      <c r="V339" s="194">
        <f t="shared" si="300"/>
        <v>0.05</v>
      </c>
      <c r="W339" s="194">
        <f t="shared" si="300"/>
        <v>0.05</v>
      </c>
      <c r="X339" s="194">
        <f t="shared" si="300"/>
        <v>6.611111111111112E-2</v>
      </c>
      <c r="Y339" s="194">
        <f t="shared" si="300"/>
        <v>8.2222222222222238E-2</v>
      </c>
      <c r="Z339" s="194">
        <f t="shared" si="300"/>
        <v>9.8333333333333356E-2</v>
      </c>
      <c r="AA339" s="194">
        <f t="shared" si="300"/>
        <v>0.11444444444444447</v>
      </c>
      <c r="AB339" s="194">
        <f t="shared" si="300"/>
        <v>0.13055555555555559</v>
      </c>
      <c r="AC339" s="194">
        <f t="shared" si="300"/>
        <v>0.1466666666666667</v>
      </c>
      <c r="AD339" s="194">
        <f t="shared" si="300"/>
        <v>0.1627777777777778</v>
      </c>
      <c r="AE339" s="194">
        <f t="shared" si="300"/>
        <v>0.1788888888888889</v>
      </c>
      <c r="AF339" s="82">
        <f t="shared" si="300"/>
        <v>0.19500000000000001</v>
      </c>
      <c r="AG339" s="194">
        <f t="shared" si="300"/>
        <v>0.21111111111111111</v>
      </c>
      <c r="AH339" s="194">
        <f t="shared" si="300"/>
        <v>0.22722222222222221</v>
      </c>
      <c r="AI339" s="194">
        <f t="shared" si="300"/>
        <v>0.24333333333333332</v>
      </c>
      <c r="AJ339" s="194">
        <f t="shared" si="300"/>
        <v>0.25944444444444442</v>
      </c>
      <c r="AK339" s="194">
        <f t="shared" ref="AK339:BB339" si="301">+AJ339+AK338</f>
        <v>0.27555555555555555</v>
      </c>
      <c r="AL339" s="194">
        <f t="shared" si="301"/>
        <v>0.29166666666666669</v>
      </c>
      <c r="AM339" s="194">
        <f t="shared" si="301"/>
        <v>0.30777777777777782</v>
      </c>
      <c r="AN339" s="194">
        <f t="shared" si="301"/>
        <v>0.32388888888888895</v>
      </c>
      <c r="AO339" s="194">
        <f t="shared" si="301"/>
        <v>0.34000000000000008</v>
      </c>
      <c r="AP339" s="194">
        <f t="shared" si="301"/>
        <v>1</v>
      </c>
      <c r="AQ339" s="194">
        <f t="shared" si="301"/>
        <v>1</v>
      </c>
      <c r="AR339" s="194">
        <f t="shared" si="301"/>
        <v>1</v>
      </c>
      <c r="AS339" s="194">
        <f t="shared" si="301"/>
        <v>1</v>
      </c>
      <c r="AT339" s="194">
        <f t="shared" si="301"/>
        <v>1</v>
      </c>
      <c r="AU339" s="194">
        <f t="shared" si="301"/>
        <v>1</v>
      </c>
      <c r="AV339" s="194">
        <f t="shared" si="301"/>
        <v>1</v>
      </c>
      <c r="AW339" s="194">
        <f t="shared" si="301"/>
        <v>1</v>
      </c>
      <c r="AX339" s="194">
        <f t="shared" si="301"/>
        <v>1</v>
      </c>
      <c r="AY339" s="194">
        <f t="shared" si="301"/>
        <v>1</v>
      </c>
      <c r="AZ339" s="194">
        <f t="shared" si="301"/>
        <v>1</v>
      </c>
      <c r="BA339" s="194">
        <f t="shared" si="301"/>
        <v>1</v>
      </c>
      <c r="BB339" s="194">
        <f t="shared" si="301"/>
        <v>1</v>
      </c>
      <c r="BC339" s="195"/>
      <c r="BD339" s="193"/>
    </row>
    <row r="340" spans="1:89" s="211" customFormat="1" x14ac:dyDescent="0.2">
      <c r="A340" s="294"/>
      <c r="B340" s="208"/>
      <c r="C340" s="292"/>
      <c r="D340" s="209"/>
      <c r="E340" s="209"/>
      <c r="F340" s="209"/>
      <c r="G340" s="209"/>
      <c r="H340" s="209"/>
      <c r="I340" s="209"/>
      <c r="J340" s="209"/>
      <c r="K340" s="209"/>
      <c r="L340" s="209"/>
      <c r="M340" s="209"/>
      <c r="N340" s="209"/>
      <c r="O340" s="209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209"/>
      <c r="AA340" s="209"/>
      <c r="AB340" s="209"/>
      <c r="AC340" s="209"/>
      <c r="AD340" s="209"/>
      <c r="AE340" s="209"/>
      <c r="AF340" s="83"/>
      <c r="AG340" s="209"/>
      <c r="AH340" s="209"/>
      <c r="AI340" s="209"/>
      <c r="AJ340" s="209"/>
      <c r="AK340" s="209"/>
      <c r="AL340" s="209"/>
      <c r="AM340" s="209"/>
      <c r="AN340" s="209"/>
      <c r="AO340" s="209"/>
      <c r="AP340" s="209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10"/>
      <c r="BD340" s="208"/>
    </row>
    <row r="341" spans="1:89" s="197" customFormat="1" x14ac:dyDescent="0.2">
      <c r="A341" s="294"/>
      <c r="B341" s="197" t="s">
        <v>111</v>
      </c>
      <c r="C341" s="198">
        <v>14.2</v>
      </c>
      <c r="D341" s="199">
        <f t="shared" ref="D341:AI341" si="302">+D337*$C341</f>
        <v>0</v>
      </c>
      <c r="E341" s="199">
        <f t="shared" si="302"/>
        <v>0</v>
      </c>
      <c r="F341" s="199">
        <f t="shared" si="302"/>
        <v>0</v>
      </c>
      <c r="G341" s="199">
        <f t="shared" si="302"/>
        <v>0</v>
      </c>
      <c r="H341" s="199">
        <f t="shared" si="302"/>
        <v>0</v>
      </c>
      <c r="I341" s="199">
        <f t="shared" si="302"/>
        <v>0</v>
      </c>
      <c r="J341" s="199">
        <f t="shared" si="302"/>
        <v>0</v>
      </c>
      <c r="K341" s="199">
        <f t="shared" si="302"/>
        <v>0</v>
      </c>
      <c r="L341" s="199">
        <f t="shared" si="302"/>
        <v>0</v>
      </c>
      <c r="M341" s="199">
        <f t="shared" si="302"/>
        <v>0</v>
      </c>
      <c r="N341" s="199">
        <f t="shared" si="302"/>
        <v>0.70577380952380941</v>
      </c>
      <c r="O341" s="199">
        <f t="shared" si="302"/>
        <v>0.70577380952380941</v>
      </c>
      <c r="P341" s="199">
        <f t="shared" si="302"/>
        <v>0.70577380952380941</v>
      </c>
      <c r="Q341" s="199">
        <f t="shared" si="302"/>
        <v>0.70577380952380941</v>
      </c>
      <c r="R341" s="199">
        <f t="shared" si="302"/>
        <v>0.70577380952380941</v>
      </c>
      <c r="S341" s="199">
        <f t="shared" si="302"/>
        <v>0.70577380952380941</v>
      </c>
      <c r="T341" s="199">
        <f t="shared" si="302"/>
        <v>0.70577380952380941</v>
      </c>
      <c r="U341" s="199">
        <f t="shared" si="302"/>
        <v>0.70577380952380941</v>
      </c>
      <c r="V341" s="199">
        <f t="shared" si="302"/>
        <v>0.70577380952380941</v>
      </c>
      <c r="W341" s="199">
        <f t="shared" si="302"/>
        <v>0.70577380952380941</v>
      </c>
      <c r="X341" s="199">
        <f t="shared" si="302"/>
        <v>1.4160104761904762</v>
      </c>
      <c r="Y341" s="199">
        <f t="shared" si="302"/>
        <v>2.1262471428571432</v>
      </c>
      <c r="Z341" s="199">
        <f t="shared" si="302"/>
        <v>2.8364838095238096</v>
      </c>
      <c r="AA341" s="199">
        <f t="shared" si="302"/>
        <v>3.546720476190476</v>
      </c>
      <c r="AB341" s="199">
        <f t="shared" si="302"/>
        <v>4.256957142857142</v>
      </c>
      <c r="AC341" s="199">
        <f t="shared" si="302"/>
        <v>4.9671938095238088</v>
      </c>
      <c r="AD341" s="199">
        <f t="shared" si="302"/>
        <v>5.6774304761904757</v>
      </c>
      <c r="AE341" s="199">
        <f t="shared" si="302"/>
        <v>6.3876671428571417</v>
      </c>
      <c r="AF341" s="90">
        <f t="shared" si="302"/>
        <v>7.0979038095238085</v>
      </c>
      <c r="AG341" s="199">
        <f t="shared" si="302"/>
        <v>7.8081404761904745</v>
      </c>
      <c r="AH341" s="199">
        <f t="shared" si="302"/>
        <v>8.5183771428571422</v>
      </c>
      <c r="AI341" s="199">
        <f t="shared" si="302"/>
        <v>9.2286138095238091</v>
      </c>
      <c r="AJ341" s="199">
        <f t="shared" ref="AJ341:BB341" si="303">+AJ337*$C341</f>
        <v>9.9388504761904759</v>
      </c>
      <c r="AK341" s="199">
        <f t="shared" si="303"/>
        <v>10.649087142857143</v>
      </c>
      <c r="AL341" s="199">
        <f t="shared" si="303"/>
        <v>11.359323809523811</v>
      </c>
      <c r="AM341" s="199">
        <f t="shared" si="303"/>
        <v>12.069560476190478</v>
      </c>
      <c r="AN341" s="199">
        <f t="shared" si="303"/>
        <v>12.779797142857145</v>
      </c>
      <c r="AO341" s="199">
        <f t="shared" si="303"/>
        <v>13.490033809523812</v>
      </c>
      <c r="AP341" s="199">
        <f t="shared" si="303"/>
        <v>13.490033809523812</v>
      </c>
      <c r="AQ341" s="199">
        <f t="shared" si="303"/>
        <v>13.490033809523812</v>
      </c>
      <c r="AR341" s="199">
        <f t="shared" si="303"/>
        <v>13.490033809523812</v>
      </c>
      <c r="AS341" s="199">
        <f t="shared" si="303"/>
        <v>13.490033809523812</v>
      </c>
      <c r="AT341" s="199">
        <f t="shared" si="303"/>
        <v>14.200033809523813</v>
      </c>
      <c r="AU341" s="199">
        <f t="shared" si="303"/>
        <v>14.200033809523813</v>
      </c>
      <c r="AV341" s="199">
        <f t="shared" si="303"/>
        <v>14.200033809523813</v>
      </c>
      <c r="AW341" s="199">
        <f t="shared" si="303"/>
        <v>14.200033809523813</v>
      </c>
      <c r="AX341" s="199">
        <f t="shared" si="303"/>
        <v>14.200033809523813</v>
      </c>
      <c r="AY341" s="199">
        <f t="shared" si="303"/>
        <v>14.200033809523813</v>
      </c>
      <c r="AZ341" s="199">
        <f t="shared" si="303"/>
        <v>14.200033809523813</v>
      </c>
      <c r="BA341" s="199">
        <f t="shared" si="303"/>
        <v>14.200033809523813</v>
      </c>
      <c r="BB341" s="199">
        <f t="shared" si="303"/>
        <v>14.200033809523813</v>
      </c>
      <c r="BC341" s="200"/>
      <c r="BD341" s="201"/>
      <c r="BE341" s="201"/>
      <c r="BF341" s="201"/>
      <c r="BG341" s="201"/>
      <c r="BH341" s="201"/>
      <c r="BI341" s="201"/>
      <c r="BJ341" s="201"/>
      <c r="BK341" s="201"/>
      <c r="BL341" s="201"/>
      <c r="BM341" s="201"/>
      <c r="BN341" s="201"/>
      <c r="BO341" s="201"/>
      <c r="BP341" s="201"/>
      <c r="BQ341" s="201"/>
      <c r="BR341" s="201"/>
      <c r="BS341" s="201"/>
      <c r="BT341" s="201"/>
      <c r="BU341" s="201"/>
      <c r="BV341" s="201"/>
      <c r="BW341" s="201"/>
      <c r="BX341" s="201"/>
      <c r="BY341" s="201"/>
      <c r="BZ341" s="201"/>
      <c r="CA341" s="201"/>
      <c r="CB341" s="201"/>
      <c r="CC341" s="201"/>
      <c r="CD341" s="201"/>
      <c r="CE341" s="201"/>
      <c r="CF341" s="201"/>
      <c r="CG341" s="201"/>
      <c r="CH341" s="201"/>
      <c r="CI341" s="201"/>
      <c r="CJ341" s="201"/>
      <c r="CK341" s="201"/>
    </row>
    <row r="342" spans="1:89" s="202" customFormat="1" ht="13.5" thickBot="1" x14ac:dyDescent="0.25">
      <c r="A342" s="295"/>
      <c r="B342" s="202" t="s">
        <v>112</v>
      </c>
      <c r="C342" s="203" t="str">
        <f>+'NTP or Sold'!B33</f>
        <v>Committed</v>
      </c>
      <c r="D342" s="204">
        <f t="shared" ref="D342:AI342" si="304">+D339*$C341</f>
        <v>0</v>
      </c>
      <c r="E342" s="204">
        <f t="shared" si="304"/>
        <v>0</v>
      </c>
      <c r="F342" s="204">
        <f t="shared" si="304"/>
        <v>0</v>
      </c>
      <c r="G342" s="204">
        <f t="shared" si="304"/>
        <v>0</v>
      </c>
      <c r="H342" s="204">
        <f t="shared" si="304"/>
        <v>0</v>
      </c>
      <c r="I342" s="204">
        <f t="shared" si="304"/>
        <v>0</v>
      </c>
      <c r="J342" s="204">
        <f t="shared" si="304"/>
        <v>0</v>
      </c>
      <c r="K342" s="204">
        <f t="shared" si="304"/>
        <v>0</v>
      </c>
      <c r="L342" s="204">
        <f t="shared" si="304"/>
        <v>0</v>
      </c>
      <c r="M342" s="204">
        <f t="shared" si="304"/>
        <v>0</v>
      </c>
      <c r="N342" s="204">
        <f t="shared" si="304"/>
        <v>0.71</v>
      </c>
      <c r="O342" s="204">
        <f t="shared" si="304"/>
        <v>0.71</v>
      </c>
      <c r="P342" s="204">
        <f t="shared" si="304"/>
        <v>0.71</v>
      </c>
      <c r="Q342" s="204">
        <f t="shared" si="304"/>
        <v>0.71</v>
      </c>
      <c r="R342" s="204">
        <f t="shared" si="304"/>
        <v>0.71</v>
      </c>
      <c r="S342" s="204">
        <f t="shared" si="304"/>
        <v>0.71</v>
      </c>
      <c r="T342" s="204">
        <f t="shared" si="304"/>
        <v>0.71</v>
      </c>
      <c r="U342" s="204">
        <f t="shared" si="304"/>
        <v>0.71</v>
      </c>
      <c r="V342" s="204">
        <f t="shared" si="304"/>
        <v>0.71</v>
      </c>
      <c r="W342" s="204">
        <f t="shared" si="304"/>
        <v>0.71</v>
      </c>
      <c r="X342" s="204">
        <f t="shared" si="304"/>
        <v>0.93877777777777782</v>
      </c>
      <c r="Y342" s="204">
        <f t="shared" si="304"/>
        <v>1.1675555555555557</v>
      </c>
      <c r="Z342" s="204">
        <f t="shared" si="304"/>
        <v>1.3963333333333336</v>
      </c>
      <c r="AA342" s="204">
        <f t="shared" si="304"/>
        <v>1.6251111111111114</v>
      </c>
      <c r="AB342" s="204">
        <f t="shared" si="304"/>
        <v>1.8538888888888894</v>
      </c>
      <c r="AC342" s="204">
        <f t="shared" si="304"/>
        <v>2.0826666666666669</v>
      </c>
      <c r="AD342" s="204">
        <f t="shared" si="304"/>
        <v>2.3114444444444446</v>
      </c>
      <c r="AE342" s="204">
        <f t="shared" si="304"/>
        <v>2.5402222222222224</v>
      </c>
      <c r="AF342" s="136">
        <f t="shared" si="304"/>
        <v>2.7690000000000001</v>
      </c>
      <c r="AG342" s="204">
        <f t="shared" si="304"/>
        <v>2.9977777777777774</v>
      </c>
      <c r="AH342" s="204">
        <f t="shared" si="304"/>
        <v>3.2265555555555552</v>
      </c>
      <c r="AI342" s="204">
        <f t="shared" si="304"/>
        <v>3.4553333333333329</v>
      </c>
      <c r="AJ342" s="204">
        <f t="shared" ref="AJ342:BB342" si="305">+AJ339*$C341</f>
        <v>3.6841111111111107</v>
      </c>
      <c r="AK342" s="204">
        <f t="shared" si="305"/>
        <v>3.9128888888888889</v>
      </c>
      <c r="AL342" s="204">
        <f t="shared" si="305"/>
        <v>4.1416666666666666</v>
      </c>
      <c r="AM342" s="204">
        <f t="shared" si="305"/>
        <v>4.3704444444444448</v>
      </c>
      <c r="AN342" s="204">
        <f t="shared" si="305"/>
        <v>4.599222222222223</v>
      </c>
      <c r="AO342" s="204">
        <f t="shared" si="305"/>
        <v>4.8280000000000012</v>
      </c>
      <c r="AP342" s="204">
        <f t="shared" si="305"/>
        <v>14.2</v>
      </c>
      <c r="AQ342" s="204">
        <f t="shared" si="305"/>
        <v>14.2</v>
      </c>
      <c r="AR342" s="204">
        <f t="shared" si="305"/>
        <v>14.2</v>
      </c>
      <c r="AS342" s="204">
        <f t="shared" si="305"/>
        <v>14.2</v>
      </c>
      <c r="AT342" s="204">
        <f t="shared" si="305"/>
        <v>14.2</v>
      </c>
      <c r="AU342" s="204">
        <f t="shared" si="305"/>
        <v>14.2</v>
      </c>
      <c r="AV342" s="204">
        <f t="shared" si="305"/>
        <v>14.2</v>
      </c>
      <c r="AW342" s="204">
        <f t="shared" si="305"/>
        <v>14.2</v>
      </c>
      <c r="AX342" s="204">
        <f t="shared" si="305"/>
        <v>14.2</v>
      </c>
      <c r="AY342" s="204">
        <f t="shared" si="305"/>
        <v>14.2</v>
      </c>
      <c r="AZ342" s="204">
        <f t="shared" si="305"/>
        <v>14.2</v>
      </c>
      <c r="BA342" s="204">
        <f t="shared" si="305"/>
        <v>14.2</v>
      </c>
      <c r="BB342" s="204">
        <f t="shared" si="305"/>
        <v>14.2</v>
      </c>
      <c r="BC342" s="205"/>
      <c r="BD342" s="206"/>
      <c r="BE342" s="206"/>
      <c r="BF342" s="206"/>
      <c r="BG342" s="206"/>
      <c r="BH342" s="206"/>
      <c r="BI342" s="206"/>
      <c r="BJ342" s="206"/>
      <c r="BK342" s="206"/>
      <c r="BL342" s="206"/>
      <c r="BM342" s="206"/>
      <c r="BN342" s="206"/>
      <c r="BO342" s="206"/>
      <c r="BP342" s="206"/>
      <c r="BQ342" s="206"/>
      <c r="BR342" s="206"/>
      <c r="BS342" s="206"/>
      <c r="BT342" s="206"/>
      <c r="BU342" s="206"/>
      <c r="BV342" s="206"/>
      <c r="BW342" s="206"/>
      <c r="BX342" s="206"/>
      <c r="BY342" s="206"/>
      <c r="BZ342" s="206"/>
      <c r="CA342" s="206"/>
      <c r="CB342" s="206"/>
      <c r="CC342" s="206"/>
      <c r="CD342" s="206"/>
      <c r="CE342" s="206"/>
      <c r="CF342" s="206"/>
      <c r="CG342" s="206"/>
      <c r="CH342" s="206"/>
      <c r="CI342" s="206"/>
      <c r="CJ342" s="206"/>
      <c r="CK342" s="206"/>
    </row>
    <row r="343" spans="1:89" s="192" customFormat="1" ht="15" customHeight="1" thickTop="1" x14ac:dyDescent="0.2">
      <c r="A343" s="293">
        <f>+A335+1</f>
        <v>6</v>
      </c>
      <c r="B343" s="189" t="str">
        <f>+'NTP or Sold'!G34</f>
        <v>LM6000</v>
      </c>
      <c r="C343" s="291" t="str">
        <f>+'NTP or Sold'!S34</f>
        <v>Elektrobolt (ESA) - 85%</v>
      </c>
      <c r="D343" s="190"/>
      <c r="E343" s="190"/>
      <c r="F343" s="190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  <c r="AB343" s="190"/>
      <c r="AC343" s="190"/>
      <c r="AD343" s="190"/>
      <c r="AE343" s="190"/>
      <c r="AF343" s="84"/>
      <c r="AG343" s="190"/>
      <c r="AH343" s="190"/>
      <c r="AI343" s="190"/>
      <c r="AJ343" s="190"/>
      <c r="AK343" s="190"/>
      <c r="AL343" s="190"/>
      <c r="AM343" s="190"/>
      <c r="AN343" s="190"/>
      <c r="AO343" s="190"/>
      <c r="AP343" s="190"/>
      <c r="AQ343" s="190"/>
      <c r="AR343" s="190"/>
      <c r="AS343" s="190"/>
      <c r="AT343" s="190"/>
      <c r="AU343" s="190"/>
      <c r="AV343" s="190"/>
      <c r="AW343" s="190"/>
      <c r="AX343" s="190"/>
      <c r="AY343" s="190"/>
      <c r="AZ343" s="190"/>
      <c r="BA343" s="190"/>
      <c r="BB343" s="190"/>
      <c r="BC343" s="191"/>
    </row>
    <row r="344" spans="1:89" s="196" customFormat="1" x14ac:dyDescent="0.2">
      <c r="A344" s="294"/>
      <c r="B344" s="193" t="s">
        <v>107</v>
      </c>
      <c r="C344" s="292"/>
      <c r="D344" s="194">
        <v>0</v>
      </c>
      <c r="E344" s="194">
        <v>0</v>
      </c>
      <c r="F344" s="194">
        <v>0</v>
      </c>
      <c r="G344" s="194">
        <v>0</v>
      </c>
      <c r="H344" s="194">
        <v>0</v>
      </c>
      <c r="I344" s="194">
        <v>0</v>
      </c>
      <c r="J344" s="194">
        <v>0</v>
      </c>
      <c r="K344" s="194">
        <v>0</v>
      </c>
      <c r="L344" s="194">
        <v>0</v>
      </c>
      <c r="M344" s="194">
        <v>0</v>
      </c>
      <c r="N344" s="194">
        <f>16.7/336</f>
        <v>4.9702380952380949E-2</v>
      </c>
      <c r="O344" s="194">
        <v>0</v>
      </c>
      <c r="P344" s="194">
        <v>0</v>
      </c>
      <c r="Q344" s="194">
        <v>0</v>
      </c>
      <c r="R344" s="194">
        <v>0</v>
      </c>
      <c r="S344" s="194">
        <v>0</v>
      </c>
      <c r="T344" s="194">
        <v>0</v>
      </c>
      <c r="U344" s="194">
        <v>0</v>
      </c>
      <c r="V344" s="194">
        <v>0</v>
      </c>
      <c r="W344" s="194">
        <v>0</v>
      </c>
      <c r="X344" s="194">
        <f t="shared" ref="X344:AO344" si="306">+(0.95-0.0497)/18</f>
        <v>5.0016666666666668E-2</v>
      </c>
      <c r="Y344" s="194">
        <f t="shared" si="306"/>
        <v>5.0016666666666668E-2</v>
      </c>
      <c r="Z344" s="194">
        <f t="shared" si="306"/>
        <v>5.0016666666666668E-2</v>
      </c>
      <c r="AA344" s="194">
        <f t="shared" si="306"/>
        <v>5.0016666666666668E-2</v>
      </c>
      <c r="AB344" s="194">
        <f t="shared" si="306"/>
        <v>5.0016666666666668E-2</v>
      </c>
      <c r="AC344" s="194">
        <f t="shared" si="306"/>
        <v>5.0016666666666668E-2</v>
      </c>
      <c r="AD344" s="194">
        <f t="shared" si="306"/>
        <v>5.0016666666666668E-2</v>
      </c>
      <c r="AE344" s="194">
        <f t="shared" si="306"/>
        <v>5.0016666666666668E-2</v>
      </c>
      <c r="AF344" s="82">
        <f t="shared" si="306"/>
        <v>5.0016666666666668E-2</v>
      </c>
      <c r="AG344" s="194">
        <f t="shared" si="306"/>
        <v>5.0016666666666668E-2</v>
      </c>
      <c r="AH344" s="194">
        <f t="shared" si="306"/>
        <v>5.0016666666666668E-2</v>
      </c>
      <c r="AI344" s="194">
        <f t="shared" si="306"/>
        <v>5.0016666666666668E-2</v>
      </c>
      <c r="AJ344" s="194">
        <f t="shared" si="306"/>
        <v>5.0016666666666668E-2</v>
      </c>
      <c r="AK344" s="194">
        <f t="shared" si="306"/>
        <v>5.0016666666666668E-2</v>
      </c>
      <c r="AL344" s="194">
        <f t="shared" si="306"/>
        <v>5.0016666666666668E-2</v>
      </c>
      <c r="AM344" s="194">
        <f t="shared" si="306"/>
        <v>5.0016666666666668E-2</v>
      </c>
      <c r="AN344" s="194">
        <f t="shared" si="306"/>
        <v>5.0016666666666668E-2</v>
      </c>
      <c r="AO344" s="194">
        <f t="shared" si="306"/>
        <v>5.0016666666666668E-2</v>
      </c>
      <c r="AP344" s="194">
        <v>0</v>
      </c>
      <c r="AQ344" s="194">
        <v>0</v>
      </c>
      <c r="AR344" s="194">
        <v>0</v>
      </c>
      <c r="AS344" s="194">
        <v>0</v>
      </c>
      <c r="AT344" s="194">
        <v>0.05</v>
      </c>
      <c r="AU344" s="194">
        <v>0</v>
      </c>
      <c r="AV344" s="194">
        <v>0</v>
      </c>
      <c r="AW344" s="194">
        <v>0</v>
      </c>
      <c r="AX344" s="194">
        <v>0</v>
      </c>
      <c r="AY344" s="194">
        <v>0</v>
      </c>
      <c r="AZ344" s="194">
        <v>0</v>
      </c>
      <c r="BA344" s="194">
        <v>0</v>
      </c>
      <c r="BB344" s="194">
        <v>0</v>
      </c>
      <c r="BC344" s="195">
        <f>SUM(N344:BB344)</f>
        <v>1.0000023809523813</v>
      </c>
      <c r="BD344" s="193"/>
    </row>
    <row r="345" spans="1:89" s="196" customFormat="1" x14ac:dyDescent="0.2">
      <c r="A345" s="294"/>
      <c r="B345" s="193" t="s">
        <v>108</v>
      </c>
      <c r="C345" s="292"/>
      <c r="D345" s="194">
        <f>+D344</f>
        <v>0</v>
      </c>
      <c r="E345" s="194">
        <f t="shared" ref="E345:AJ345" si="307">+D345+E344</f>
        <v>0</v>
      </c>
      <c r="F345" s="194">
        <f t="shared" si="307"/>
        <v>0</v>
      </c>
      <c r="G345" s="194">
        <f t="shared" si="307"/>
        <v>0</v>
      </c>
      <c r="H345" s="194">
        <f t="shared" si="307"/>
        <v>0</v>
      </c>
      <c r="I345" s="194">
        <f t="shared" si="307"/>
        <v>0</v>
      </c>
      <c r="J345" s="194">
        <f t="shared" si="307"/>
        <v>0</v>
      </c>
      <c r="K345" s="194">
        <f t="shared" si="307"/>
        <v>0</v>
      </c>
      <c r="L345" s="194">
        <f t="shared" si="307"/>
        <v>0</v>
      </c>
      <c r="M345" s="194">
        <f t="shared" si="307"/>
        <v>0</v>
      </c>
      <c r="N345" s="194">
        <f t="shared" si="307"/>
        <v>4.9702380952380949E-2</v>
      </c>
      <c r="O345" s="194">
        <f t="shared" si="307"/>
        <v>4.9702380952380949E-2</v>
      </c>
      <c r="P345" s="194">
        <f t="shared" si="307"/>
        <v>4.9702380952380949E-2</v>
      </c>
      <c r="Q345" s="194">
        <f t="shared" si="307"/>
        <v>4.9702380952380949E-2</v>
      </c>
      <c r="R345" s="194">
        <f t="shared" si="307"/>
        <v>4.9702380952380949E-2</v>
      </c>
      <c r="S345" s="194">
        <f t="shared" si="307"/>
        <v>4.9702380952380949E-2</v>
      </c>
      <c r="T345" s="194">
        <f t="shared" si="307"/>
        <v>4.9702380952380949E-2</v>
      </c>
      <c r="U345" s="194">
        <f t="shared" si="307"/>
        <v>4.9702380952380949E-2</v>
      </c>
      <c r="V345" s="194">
        <f t="shared" si="307"/>
        <v>4.9702380952380949E-2</v>
      </c>
      <c r="W345" s="194">
        <f t="shared" si="307"/>
        <v>4.9702380952380949E-2</v>
      </c>
      <c r="X345" s="194">
        <f t="shared" si="307"/>
        <v>9.9719047619047624E-2</v>
      </c>
      <c r="Y345" s="194">
        <f t="shared" si="307"/>
        <v>0.14973571428571431</v>
      </c>
      <c r="Z345" s="194">
        <f t="shared" si="307"/>
        <v>0.19975238095238096</v>
      </c>
      <c r="AA345" s="194">
        <f t="shared" si="307"/>
        <v>0.24976904761904761</v>
      </c>
      <c r="AB345" s="194">
        <f t="shared" si="307"/>
        <v>0.29978571428571427</v>
      </c>
      <c r="AC345" s="194">
        <f t="shared" si="307"/>
        <v>0.34980238095238092</v>
      </c>
      <c r="AD345" s="194">
        <f t="shared" si="307"/>
        <v>0.39981904761904757</v>
      </c>
      <c r="AE345" s="194">
        <f t="shared" si="307"/>
        <v>0.44983571428571423</v>
      </c>
      <c r="AF345" s="82">
        <f t="shared" si="307"/>
        <v>0.49985238095238088</v>
      </c>
      <c r="AG345" s="194">
        <f t="shared" si="307"/>
        <v>0.54986904761904754</v>
      </c>
      <c r="AH345" s="194">
        <f t="shared" si="307"/>
        <v>0.59988571428571424</v>
      </c>
      <c r="AI345" s="194">
        <f t="shared" si="307"/>
        <v>0.64990238095238095</v>
      </c>
      <c r="AJ345" s="194">
        <f t="shared" si="307"/>
        <v>0.69991904761904766</v>
      </c>
      <c r="AK345" s="194">
        <f t="shared" ref="AK345:BB345" si="308">+AJ345+AK344</f>
        <v>0.74993571428571437</v>
      </c>
      <c r="AL345" s="194">
        <f t="shared" si="308"/>
        <v>0.79995238095238108</v>
      </c>
      <c r="AM345" s="194">
        <f t="shared" si="308"/>
        <v>0.84996904761904779</v>
      </c>
      <c r="AN345" s="194">
        <f t="shared" si="308"/>
        <v>0.8999857142857145</v>
      </c>
      <c r="AO345" s="194">
        <f t="shared" si="308"/>
        <v>0.95000238095238121</v>
      </c>
      <c r="AP345" s="194">
        <f t="shared" si="308"/>
        <v>0.95000238095238121</v>
      </c>
      <c r="AQ345" s="194">
        <f t="shared" si="308"/>
        <v>0.95000238095238121</v>
      </c>
      <c r="AR345" s="194">
        <f t="shared" si="308"/>
        <v>0.95000238095238121</v>
      </c>
      <c r="AS345" s="194">
        <f t="shared" si="308"/>
        <v>0.95000238095238121</v>
      </c>
      <c r="AT345" s="194">
        <f t="shared" si="308"/>
        <v>1.0000023809523813</v>
      </c>
      <c r="AU345" s="194">
        <f t="shared" si="308"/>
        <v>1.0000023809523813</v>
      </c>
      <c r="AV345" s="194">
        <f t="shared" si="308"/>
        <v>1.0000023809523813</v>
      </c>
      <c r="AW345" s="194">
        <f t="shared" si="308"/>
        <v>1.0000023809523813</v>
      </c>
      <c r="AX345" s="194">
        <f t="shared" si="308"/>
        <v>1.0000023809523813</v>
      </c>
      <c r="AY345" s="194">
        <f t="shared" si="308"/>
        <v>1.0000023809523813</v>
      </c>
      <c r="AZ345" s="194">
        <f t="shared" si="308"/>
        <v>1.0000023809523813</v>
      </c>
      <c r="BA345" s="194">
        <f t="shared" si="308"/>
        <v>1.0000023809523813</v>
      </c>
      <c r="BB345" s="194">
        <f t="shared" si="308"/>
        <v>1.0000023809523813</v>
      </c>
      <c r="BC345" s="195"/>
      <c r="BD345" s="193"/>
    </row>
    <row r="346" spans="1:89" s="196" customFormat="1" x14ac:dyDescent="0.2">
      <c r="A346" s="294"/>
      <c r="B346" s="193" t="s">
        <v>109</v>
      </c>
      <c r="C346" s="292"/>
      <c r="D346" s="194">
        <v>0</v>
      </c>
      <c r="E346" s="194">
        <v>0</v>
      </c>
      <c r="F346" s="194">
        <v>0</v>
      </c>
      <c r="G346" s="194">
        <v>0</v>
      </c>
      <c r="H346" s="194">
        <v>0</v>
      </c>
      <c r="I346" s="194">
        <v>0</v>
      </c>
      <c r="J346" s="194">
        <v>0</v>
      </c>
      <c r="K346" s="194">
        <v>0</v>
      </c>
      <c r="L346" s="194">
        <v>0</v>
      </c>
      <c r="M346" s="194">
        <v>0</v>
      </c>
      <c r="N346" s="194">
        <v>0.05</v>
      </c>
      <c r="O346" s="194">
        <v>0</v>
      </c>
      <c r="P346" s="194">
        <v>0</v>
      </c>
      <c r="Q346" s="194">
        <v>0</v>
      </c>
      <c r="R346" s="194">
        <v>0</v>
      </c>
      <c r="S346" s="194">
        <v>0</v>
      </c>
      <c r="T346" s="194">
        <v>0</v>
      </c>
      <c r="U346" s="194">
        <v>0</v>
      </c>
      <c r="V346" s="194">
        <v>0</v>
      </c>
      <c r="W346" s="194">
        <v>0</v>
      </c>
      <c r="X346" s="194">
        <f t="shared" ref="X346:AO346" si="309">+(0.34-0.05)/18</f>
        <v>1.6111111111111114E-2</v>
      </c>
      <c r="Y346" s="194">
        <f t="shared" si="309"/>
        <v>1.6111111111111114E-2</v>
      </c>
      <c r="Z346" s="194">
        <f t="shared" si="309"/>
        <v>1.6111111111111114E-2</v>
      </c>
      <c r="AA346" s="194">
        <f t="shared" si="309"/>
        <v>1.6111111111111114E-2</v>
      </c>
      <c r="AB346" s="194">
        <f t="shared" si="309"/>
        <v>1.6111111111111114E-2</v>
      </c>
      <c r="AC346" s="194">
        <f t="shared" si="309"/>
        <v>1.6111111111111114E-2</v>
      </c>
      <c r="AD346" s="194">
        <f t="shared" si="309"/>
        <v>1.6111111111111114E-2</v>
      </c>
      <c r="AE346" s="194">
        <f t="shared" si="309"/>
        <v>1.6111111111111114E-2</v>
      </c>
      <c r="AF346" s="82">
        <f t="shared" si="309"/>
        <v>1.6111111111111114E-2</v>
      </c>
      <c r="AG346" s="194">
        <f t="shared" si="309"/>
        <v>1.6111111111111114E-2</v>
      </c>
      <c r="AH346" s="194">
        <f t="shared" si="309"/>
        <v>1.6111111111111114E-2</v>
      </c>
      <c r="AI346" s="194">
        <f t="shared" si="309"/>
        <v>1.6111111111111114E-2</v>
      </c>
      <c r="AJ346" s="194">
        <f t="shared" si="309"/>
        <v>1.6111111111111114E-2</v>
      </c>
      <c r="AK346" s="194">
        <f t="shared" si="309"/>
        <v>1.6111111111111114E-2</v>
      </c>
      <c r="AL346" s="194">
        <f t="shared" si="309"/>
        <v>1.6111111111111114E-2</v>
      </c>
      <c r="AM346" s="194">
        <f t="shared" si="309"/>
        <v>1.6111111111111114E-2</v>
      </c>
      <c r="AN346" s="194">
        <f t="shared" si="309"/>
        <v>1.6111111111111114E-2</v>
      </c>
      <c r="AO346" s="194">
        <f t="shared" si="309"/>
        <v>1.6111111111111114E-2</v>
      </c>
      <c r="AP346" s="194">
        <v>0.66</v>
      </c>
      <c r="AQ346" s="194">
        <v>0</v>
      </c>
      <c r="AR346" s="194">
        <v>0</v>
      </c>
      <c r="AS346" s="194">
        <v>0</v>
      </c>
      <c r="AT346" s="194">
        <v>0</v>
      </c>
      <c r="AU346" s="194">
        <v>0</v>
      </c>
      <c r="AV346" s="194">
        <v>0</v>
      </c>
      <c r="AW346" s="194">
        <v>0</v>
      </c>
      <c r="AX346" s="194">
        <v>0</v>
      </c>
      <c r="AY346" s="194">
        <v>0</v>
      </c>
      <c r="AZ346" s="194">
        <v>0</v>
      </c>
      <c r="BA346" s="194">
        <v>0</v>
      </c>
      <c r="BB346" s="194">
        <v>0</v>
      </c>
      <c r="BC346" s="195">
        <f>SUM(N346:BB346)</f>
        <v>1</v>
      </c>
      <c r="BD346" s="193"/>
    </row>
    <row r="347" spans="1:89" s="196" customFormat="1" x14ac:dyDescent="0.2">
      <c r="A347" s="294"/>
      <c r="B347" s="193" t="s">
        <v>110</v>
      </c>
      <c r="C347" s="292"/>
      <c r="D347" s="194">
        <f>+D346</f>
        <v>0</v>
      </c>
      <c r="E347" s="194">
        <f t="shared" ref="E347:AJ347" si="310">+D347+E346</f>
        <v>0</v>
      </c>
      <c r="F347" s="194">
        <f t="shared" si="310"/>
        <v>0</v>
      </c>
      <c r="G347" s="194">
        <f t="shared" si="310"/>
        <v>0</v>
      </c>
      <c r="H347" s="194">
        <f t="shared" si="310"/>
        <v>0</v>
      </c>
      <c r="I347" s="194">
        <f t="shared" si="310"/>
        <v>0</v>
      </c>
      <c r="J347" s="194">
        <f t="shared" si="310"/>
        <v>0</v>
      </c>
      <c r="K347" s="194">
        <f t="shared" si="310"/>
        <v>0</v>
      </c>
      <c r="L347" s="194">
        <f t="shared" si="310"/>
        <v>0</v>
      </c>
      <c r="M347" s="194">
        <f t="shared" si="310"/>
        <v>0</v>
      </c>
      <c r="N347" s="194">
        <f t="shared" si="310"/>
        <v>0.05</v>
      </c>
      <c r="O347" s="194">
        <f t="shared" si="310"/>
        <v>0.05</v>
      </c>
      <c r="P347" s="194">
        <f t="shared" si="310"/>
        <v>0.05</v>
      </c>
      <c r="Q347" s="194">
        <f t="shared" si="310"/>
        <v>0.05</v>
      </c>
      <c r="R347" s="194">
        <f t="shared" si="310"/>
        <v>0.05</v>
      </c>
      <c r="S347" s="194">
        <f t="shared" si="310"/>
        <v>0.05</v>
      </c>
      <c r="T347" s="194">
        <f t="shared" si="310"/>
        <v>0.05</v>
      </c>
      <c r="U347" s="194">
        <f t="shared" si="310"/>
        <v>0.05</v>
      </c>
      <c r="V347" s="194">
        <f t="shared" si="310"/>
        <v>0.05</v>
      </c>
      <c r="W347" s="194">
        <f t="shared" si="310"/>
        <v>0.05</v>
      </c>
      <c r="X347" s="194">
        <f t="shared" si="310"/>
        <v>6.611111111111112E-2</v>
      </c>
      <c r="Y347" s="194">
        <f t="shared" si="310"/>
        <v>8.2222222222222238E-2</v>
      </c>
      <c r="Z347" s="194">
        <f t="shared" si="310"/>
        <v>9.8333333333333356E-2</v>
      </c>
      <c r="AA347" s="194">
        <f t="shared" si="310"/>
        <v>0.11444444444444447</v>
      </c>
      <c r="AB347" s="194">
        <f t="shared" si="310"/>
        <v>0.13055555555555559</v>
      </c>
      <c r="AC347" s="194">
        <f t="shared" si="310"/>
        <v>0.1466666666666667</v>
      </c>
      <c r="AD347" s="194">
        <f t="shared" si="310"/>
        <v>0.1627777777777778</v>
      </c>
      <c r="AE347" s="194">
        <f t="shared" si="310"/>
        <v>0.1788888888888889</v>
      </c>
      <c r="AF347" s="82">
        <f t="shared" si="310"/>
        <v>0.19500000000000001</v>
      </c>
      <c r="AG347" s="194">
        <f t="shared" si="310"/>
        <v>0.21111111111111111</v>
      </c>
      <c r="AH347" s="194">
        <f t="shared" si="310"/>
        <v>0.22722222222222221</v>
      </c>
      <c r="AI347" s="194">
        <f t="shared" si="310"/>
        <v>0.24333333333333332</v>
      </c>
      <c r="AJ347" s="194">
        <f t="shared" si="310"/>
        <v>0.25944444444444442</v>
      </c>
      <c r="AK347" s="194">
        <f t="shared" ref="AK347:BB347" si="311">+AJ347+AK346</f>
        <v>0.27555555555555555</v>
      </c>
      <c r="AL347" s="194">
        <f t="shared" si="311"/>
        <v>0.29166666666666669</v>
      </c>
      <c r="AM347" s="194">
        <f t="shared" si="311"/>
        <v>0.30777777777777782</v>
      </c>
      <c r="AN347" s="194">
        <f t="shared" si="311"/>
        <v>0.32388888888888895</v>
      </c>
      <c r="AO347" s="194">
        <f t="shared" si="311"/>
        <v>0.34000000000000008</v>
      </c>
      <c r="AP347" s="194">
        <f t="shared" si="311"/>
        <v>1</v>
      </c>
      <c r="AQ347" s="194">
        <f t="shared" si="311"/>
        <v>1</v>
      </c>
      <c r="AR347" s="194">
        <f t="shared" si="311"/>
        <v>1</v>
      </c>
      <c r="AS347" s="194">
        <f t="shared" si="311"/>
        <v>1</v>
      </c>
      <c r="AT347" s="194">
        <f t="shared" si="311"/>
        <v>1</v>
      </c>
      <c r="AU347" s="194">
        <f t="shared" si="311"/>
        <v>1</v>
      </c>
      <c r="AV347" s="194">
        <f t="shared" si="311"/>
        <v>1</v>
      </c>
      <c r="AW347" s="194">
        <f t="shared" si="311"/>
        <v>1</v>
      </c>
      <c r="AX347" s="194">
        <f t="shared" si="311"/>
        <v>1</v>
      </c>
      <c r="AY347" s="194">
        <f t="shared" si="311"/>
        <v>1</v>
      </c>
      <c r="AZ347" s="194">
        <f t="shared" si="311"/>
        <v>1</v>
      </c>
      <c r="BA347" s="194">
        <f t="shared" si="311"/>
        <v>1</v>
      </c>
      <c r="BB347" s="194">
        <f t="shared" si="311"/>
        <v>1</v>
      </c>
      <c r="BC347" s="195"/>
      <c r="BD347" s="193"/>
    </row>
    <row r="348" spans="1:89" s="211" customFormat="1" x14ac:dyDescent="0.2">
      <c r="A348" s="294"/>
      <c r="B348" s="208"/>
      <c r="C348" s="292"/>
      <c r="D348" s="209"/>
      <c r="E348" s="209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  <c r="AD348" s="209"/>
      <c r="AE348" s="209"/>
      <c r="AF348" s="83"/>
      <c r="AG348" s="209"/>
      <c r="AH348" s="209"/>
      <c r="AI348" s="209"/>
      <c r="AJ348" s="209"/>
      <c r="AK348" s="209"/>
      <c r="AL348" s="209"/>
      <c r="AM348" s="209"/>
      <c r="AN348" s="209"/>
      <c r="AO348" s="209"/>
      <c r="AP348" s="209"/>
      <c r="AQ348" s="209"/>
      <c r="AR348" s="209"/>
      <c r="AS348" s="209"/>
      <c r="AT348" s="209"/>
      <c r="AU348" s="209"/>
      <c r="AV348" s="209"/>
      <c r="AW348" s="209"/>
      <c r="AX348" s="209"/>
      <c r="AY348" s="209"/>
      <c r="AZ348" s="209"/>
      <c r="BA348" s="209"/>
      <c r="BB348" s="209"/>
      <c r="BC348" s="210"/>
      <c r="BD348" s="208"/>
    </row>
    <row r="349" spans="1:89" s="197" customFormat="1" x14ac:dyDescent="0.2">
      <c r="A349" s="294"/>
      <c r="B349" s="197" t="s">
        <v>111</v>
      </c>
      <c r="C349" s="198">
        <v>14.2</v>
      </c>
      <c r="D349" s="199">
        <f t="shared" ref="D349:AI349" si="312">+D345*$C349</f>
        <v>0</v>
      </c>
      <c r="E349" s="199">
        <f t="shared" si="312"/>
        <v>0</v>
      </c>
      <c r="F349" s="199">
        <f t="shared" si="312"/>
        <v>0</v>
      </c>
      <c r="G349" s="199">
        <f t="shared" si="312"/>
        <v>0</v>
      </c>
      <c r="H349" s="199">
        <f t="shared" si="312"/>
        <v>0</v>
      </c>
      <c r="I349" s="199">
        <f t="shared" si="312"/>
        <v>0</v>
      </c>
      <c r="J349" s="199">
        <f t="shared" si="312"/>
        <v>0</v>
      </c>
      <c r="K349" s="199">
        <f t="shared" si="312"/>
        <v>0</v>
      </c>
      <c r="L349" s="199">
        <f t="shared" si="312"/>
        <v>0</v>
      </c>
      <c r="M349" s="199">
        <f t="shared" si="312"/>
        <v>0</v>
      </c>
      <c r="N349" s="199">
        <f t="shared" si="312"/>
        <v>0.70577380952380941</v>
      </c>
      <c r="O349" s="199">
        <f t="shared" si="312"/>
        <v>0.70577380952380941</v>
      </c>
      <c r="P349" s="199">
        <f t="shared" si="312"/>
        <v>0.70577380952380941</v>
      </c>
      <c r="Q349" s="199">
        <f t="shared" si="312"/>
        <v>0.70577380952380941</v>
      </c>
      <c r="R349" s="199">
        <f t="shared" si="312"/>
        <v>0.70577380952380941</v>
      </c>
      <c r="S349" s="199">
        <f t="shared" si="312"/>
        <v>0.70577380952380941</v>
      </c>
      <c r="T349" s="199">
        <f t="shared" si="312"/>
        <v>0.70577380952380941</v>
      </c>
      <c r="U349" s="199">
        <f t="shared" si="312"/>
        <v>0.70577380952380941</v>
      </c>
      <c r="V349" s="199">
        <f t="shared" si="312"/>
        <v>0.70577380952380941</v>
      </c>
      <c r="W349" s="199">
        <f t="shared" si="312"/>
        <v>0.70577380952380941</v>
      </c>
      <c r="X349" s="199">
        <f t="shared" si="312"/>
        <v>1.4160104761904762</v>
      </c>
      <c r="Y349" s="199">
        <f t="shared" si="312"/>
        <v>2.1262471428571432</v>
      </c>
      <c r="Z349" s="199">
        <f t="shared" si="312"/>
        <v>2.8364838095238096</v>
      </c>
      <c r="AA349" s="199">
        <f t="shared" si="312"/>
        <v>3.546720476190476</v>
      </c>
      <c r="AB349" s="199">
        <f t="shared" si="312"/>
        <v>4.256957142857142</v>
      </c>
      <c r="AC349" s="199">
        <f t="shared" si="312"/>
        <v>4.9671938095238088</v>
      </c>
      <c r="AD349" s="199">
        <f t="shared" si="312"/>
        <v>5.6774304761904757</v>
      </c>
      <c r="AE349" s="199">
        <f t="shared" si="312"/>
        <v>6.3876671428571417</v>
      </c>
      <c r="AF349" s="90">
        <f t="shared" si="312"/>
        <v>7.0979038095238085</v>
      </c>
      <c r="AG349" s="199">
        <f t="shared" si="312"/>
        <v>7.8081404761904745</v>
      </c>
      <c r="AH349" s="199">
        <f t="shared" si="312"/>
        <v>8.5183771428571422</v>
      </c>
      <c r="AI349" s="199">
        <f t="shared" si="312"/>
        <v>9.2286138095238091</v>
      </c>
      <c r="AJ349" s="199">
        <f t="shared" ref="AJ349:BB349" si="313">+AJ345*$C349</f>
        <v>9.9388504761904759</v>
      </c>
      <c r="AK349" s="199">
        <f t="shared" si="313"/>
        <v>10.649087142857143</v>
      </c>
      <c r="AL349" s="199">
        <f t="shared" si="313"/>
        <v>11.359323809523811</v>
      </c>
      <c r="AM349" s="199">
        <f t="shared" si="313"/>
        <v>12.069560476190478</v>
      </c>
      <c r="AN349" s="199">
        <f t="shared" si="313"/>
        <v>12.779797142857145</v>
      </c>
      <c r="AO349" s="199">
        <f t="shared" si="313"/>
        <v>13.490033809523812</v>
      </c>
      <c r="AP349" s="199">
        <f t="shared" si="313"/>
        <v>13.490033809523812</v>
      </c>
      <c r="AQ349" s="199">
        <f t="shared" si="313"/>
        <v>13.490033809523812</v>
      </c>
      <c r="AR349" s="199">
        <f t="shared" si="313"/>
        <v>13.490033809523812</v>
      </c>
      <c r="AS349" s="199">
        <f t="shared" si="313"/>
        <v>13.490033809523812</v>
      </c>
      <c r="AT349" s="199">
        <f t="shared" si="313"/>
        <v>14.200033809523813</v>
      </c>
      <c r="AU349" s="199">
        <f t="shared" si="313"/>
        <v>14.200033809523813</v>
      </c>
      <c r="AV349" s="199">
        <f t="shared" si="313"/>
        <v>14.200033809523813</v>
      </c>
      <c r="AW349" s="199">
        <f t="shared" si="313"/>
        <v>14.200033809523813</v>
      </c>
      <c r="AX349" s="199">
        <f t="shared" si="313"/>
        <v>14.200033809523813</v>
      </c>
      <c r="AY349" s="199">
        <f t="shared" si="313"/>
        <v>14.200033809523813</v>
      </c>
      <c r="AZ349" s="199">
        <f t="shared" si="313"/>
        <v>14.200033809523813</v>
      </c>
      <c r="BA349" s="199">
        <f t="shared" si="313"/>
        <v>14.200033809523813</v>
      </c>
      <c r="BB349" s="199">
        <f t="shared" si="313"/>
        <v>14.200033809523813</v>
      </c>
      <c r="BC349" s="200"/>
      <c r="BD349" s="201"/>
      <c r="BE349" s="201"/>
      <c r="BF349" s="201"/>
      <c r="BG349" s="201"/>
      <c r="BH349" s="201"/>
      <c r="BI349" s="201"/>
      <c r="BJ349" s="201"/>
      <c r="BK349" s="201"/>
      <c r="BL349" s="201"/>
      <c r="BM349" s="201"/>
      <c r="BN349" s="201"/>
      <c r="BO349" s="201"/>
      <c r="BP349" s="201"/>
      <c r="BQ349" s="201"/>
      <c r="BR349" s="201"/>
      <c r="BS349" s="201"/>
      <c r="BT349" s="201"/>
      <c r="BU349" s="201"/>
      <c r="BV349" s="201"/>
      <c r="BW349" s="201"/>
      <c r="BX349" s="201"/>
      <c r="BY349" s="201"/>
      <c r="BZ349" s="201"/>
      <c r="CA349" s="201"/>
      <c r="CB349" s="201"/>
      <c r="CC349" s="201"/>
      <c r="CD349" s="201"/>
      <c r="CE349" s="201"/>
      <c r="CF349" s="201"/>
      <c r="CG349" s="201"/>
      <c r="CH349" s="201"/>
      <c r="CI349" s="201"/>
      <c r="CJ349" s="201"/>
      <c r="CK349" s="201"/>
    </row>
    <row r="350" spans="1:89" s="202" customFormat="1" ht="13.5" thickBot="1" x14ac:dyDescent="0.25">
      <c r="A350" s="295"/>
      <c r="B350" s="202" t="s">
        <v>112</v>
      </c>
      <c r="C350" s="203" t="str">
        <f>+'NTP or Sold'!B34</f>
        <v>Committed</v>
      </c>
      <c r="D350" s="204">
        <f t="shared" ref="D350:AI350" si="314">+D347*$C349</f>
        <v>0</v>
      </c>
      <c r="E350" s="204">
        <f t="shared" si="314"/>
        <v>0</v>
      </c>
      <c r="F350" s="204">
        <f t="shared" si="314"/>
        <v>0</v>
      </c>
      <c r="G350" s="204">
        <f t="shared" si="314"/>
        <v>0</v>
      </c>
      <c r="H350" s="204">
        <f t="shared" si="314"/>
        <v>0</v>
      </c>
      <c r="I350" s="204">
        <f t="shared" si="314"/>
        <v>0</v>
      </c>
      <c r="J350" s="204">
        <f t="shared" si="314"/>
        <v>0</v>
      </c>
      <c r="K350" s="204">
        <f t="shared" si="314"/>
        <v>0</v>
      </c>
      <c r="L350" s="204">
        <f t="shared" si="314"/>
        <v>0</v>
      </c>
      <c r="M350" s="204">
        <f t="shared" si="314"/>
        <v>0</v>
      </c>
      <c r="N350" s="204">
        <f t="shared" si="314"/>
        <v>0.71</v>
      </c>
      <c r="O350" s="204">
        <f t="shared" si="314"/>
        <v>0.71</v>
      </c>
      <c r="P350" s="204">
        <f t="shared" si="314"/>
        <v>0.71</v>
      </c>
      <c r="Q350" s="204">
        <f t="shared" si="314"/>
        <v>0.71</v>
      </c>
      <c r="R350" s="204">
        <f t="shared" si="314"/>
        <v>0.71</v>
      </c>
      <c r="S350" s="204">
        <f t="shared" si="314"/>
        <v>0.71</v>
      </c>
      <c r="T350" s="204">
        <f t="shared" si="314"/>
        <v>0.71</v>
      </c>
      <c r="U350" s="204">
        <f t="shared" si="314"/>
        <v>0.71</v>
      </c>
      <c r="V350" s="204">
        <f t="shared" si="314"/>
        <v>0.71</v>
      </c>
      <c r="W350" s="204">
        <f t="shared" si="314"/>
        <v>0.71</v>
      </c>
      <c r="X350" s="204">
        <f t="shared" si="314"/>
        <v>0.93877777777777782</v>
      </c>
      <c r="Y350" s="204">
        <f t="shared" si="314"/>
        <v>1.1675555555555557</v>
      </c>
      <c r="Z350" s="204">
        <f t="shared" si="314"/>
        <v>1.3963333333333336</v>
      </c>
      <c r="AA350" s="204">
        <f t="shared" si="314"/>
        <v>1.6251111111111114</v>
      </c>
      <c r="AB350" s="204">
        <f t="shared" si="314"/>
        <v>1.8538888888888894</v>
      </c>
      <c r="AC350" s="204">
        <f t="shared" si="314"/>
        <v>2.0826666666666669</v>
      </c>
      <c r="AD350" s="204">
        <f t="shared" si="314"/>
        <v>2.3114444444444446</v>
      </c>
      <c r="AE350" s="204">
        <f t="shared" si="314"/>
        <v>2.5402222222222224</v>
      </c>
      <c r="AF350" s="136">
        <f t="shared" si="314"/>
        <v>2.7690000000000001</v>
      </c>
      <c r="AG350" s="204">
        <f t="shared" si="314"/>
        <v>2.9977777777777774</v>
      </c>
      <c r="AH350" s="204">
        <f t="shared" si="314"/>
        <v>3.2265555555555552</v>
      </c>
      <c r="AI350" s="204">
        <f t="shared" si="314"/>
        <v>3.4553333333333329</v>
      </c>
      <c r="AJ350" s="204">
        <f t="shared" ref="AJ350:BB350" si="315">+AJ347*$C349</f>
        <v>3.6841111111111107</v>
      </c>
      <c r="AK350" s="204">
        <f t="shared" si="315"/>
        <v>3.9128888888888889</v>
      </c>
      <c r="AL350" s="204">
        <f t="shared" si="315"/>
        <v>4.1416666666666666</v>
      </c>
      <c r="AM350" s="204">
        <f t="shared" si="315"/>
        <v>4.3704444444444448</v>
      </c>
      <c r="AN350" s="204">
        <f t="shared" si="315"/>
        <v>4.599222222222223</v>
      </c>
      <c r="AO350" s="204">
        <f t="shared" si="315"/>
        <v>4.8280000000000012</v>
      </c>
      <c r="AP350" s="204">
        <f t="shared" si="315"/>
        <v>14.2</v>
      </c>
      <c r="AQ350" s="204">
        <f t="shared" si="315"/>
        <v>14.2</v>
      </c>
      <c r="AR350" s="204">
        <f t="shared" si="315"/>
        <v>14.2</v>
      </c>
      <c r="AS350" s="204">
        <f t="shared" si="315"/>
        <v>14.2</v>
      </c>
      <c r="AT350" s="204">
        <f t="shared" si="315"/>
        <v>14.2</v>
      </c>
      <c r="AU350" s="204">
        <f t="shared" si="315"/>
        <v>14.2</v>
      </c>
      <c r="AV350" s="204">
        <f t="shared" si="315"/>
        <v>14.2</v>
      </c>
      <c r="AW350" s="204">
        <f t="shared" si="315"/>
        <v>14.2</v>
      </c>
      <c r="AX350" s="204">
        <f t="shared" si="315"/>
        <v>14.2</v>
      </c>
      <c r="AY350" s="204">
        <f t="shared" si="315"/>
        <v>14.2</v>
      </c>
      <c r="AZ350" s="204">
        <f t="shared" si="315"/>
        <v>14.2</v>
      </c>
      <c r="BA350" s="204">
        <f t="shared" si="315"/>
        <v>14.2</v>
      </c>
      <c r="BB350" s="204">
        <f t="shared" si="315"/>
        <v>14.2</v>
      </c>
      <c r="BC350" s="205"/>
      <c r="BD350" s="206"/>
      <c r="BE350" s="206"/>
      <c r="BF350" s="206"/>
      <c r="BG350" s="206"/>
      <c r="BH350" s="206"/>
      <c r="BI350" s="206"/>
      <c r="BJ350" s="206"/>
      <c r="BK350" s="206"/>
      <c r="BL350" s="206"/>
      <c r="BM350" s="206"/>
      <c r="BN350" s="206"/>
      <c r="BO350" s="206"/>
      <c r="BP350" s="206"/>
      <c r="BQ350" s="206"/>
      <c r="BR350" s="206"/>
      <c r="BS350" s="206"/>
      <c r="BT350" s="206"/>
      <c r="BU350" s="206"/>
      <c r="BV350" s="206"/>
      <c r="BW350" s="206"/>
      <c r="BX350" s="206"/>
      <c r="BY350" s="206"/>
      <c r="BZ350" s="206"/>
      <c r="CA350" s="206"/>
      <c r="CB350" s="206"/>
      <c r="CC350" s="206"/>
      <c r="CD350" s="206"/>
      <c r="CE350" s="206"/>
      <c r="CF350" s="206"/>
      <c r="CG350" s="206"/>
      <c r="CH350" s="206"/>
      <c r="CI350" s="206"/>
      <c r="CJ350" s="206"/>
      <c r="CK350" s="206"/>
    </row>
    <row r="351" spans="1:89" s="192" customFormat="1" ht="15" customHeight="1" thickTop="1" x14ac:dyDescent="0.2">
      <c r="A351" s="293">
        <f>+A343+1</f>
        <v>7</v>
      </c>
      <c r="B351" s="189" t="str">
        <f>+'NTP or Sold'!G35</f>
        <v>LM6000</v>
      </c>
      <c r="C351" s="291" t="str">
        <f>+'NTP or Sold'!S35</f>
        <v>Elektrobolt (ESA) - 85%</v>
      </c>
      <c r="D351" s="190"/>
      <c r="E351" s="190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84"/>
      <c r="AG351" s="190"/>
      <c r="AH351" s="190"/>
      <c r="AI351" s="190"/>
      <c r="AJ351" s="190"/>
      <c r="AK351" s="190"/>
      <c r="AL351" s="190"/>
      <c r="AM351" s="190"/>
      <c r="AN351" s="190"/>
      <c r="AO351" s="190"/>
      <c r="AP351" s="190"/>
      <c r="AQ351" s="190"/>
      <c r="AR351" s="190"/>
      <c r="AS351" s="190"/>
      <c r="AT351" s="190"/>
      <c r="AU351" s="190"/>
      <c r="AV351" s="190"/>
      <c r="AW351" s="190"/>
      <c r="AX351" s="190"/>
      <c r="AY351" s="190"/>
      <c r="AZ351" s="190"/>
      <c r="BA351" s="190"/>
      <c r="BB351" s="190"/>
      <c r="BC351" s="191"/>
    </row>
    <row r="352" spans="1:89" s="196" customFormat="1" x14ac:dyDescent="0.2">
      <c r="A352" s="294"/>
      <c r="B352" s="193" t="s">
        <v>107</v>
      </c>
      <c r="C352" s="292"/>
      <c r="D352" s="194">
        <v>0</v>
      </c>
      <c r="E352" s="194">
        <v>0</v>
      </c>
      <c r="F352" s="194">
        <v>0</v>
      </c>
      <c r="G352" s="194">
        <v>0</v>
      </c>
      <c r="H352" s="194">
        <v>0</v>
      </c>
      <c r="I352" s="194">
        <v>0</v>
      </c>
      <c r="J352" s="194">
        <v>0</v>
      </c>
      <c r="K352" s="194">
        <v>0</v>
      </c>
      <c r="L352" s="194">
        <v>0</v>
      </c>
      <c r="M352" s="194">
        <v>0</v>
      </c>
      <c r="N352" s="194">
        <f>16.7/336</f>
        <v>4.9702380952380949E-2</v>
      </c>
      <c r="O352" s="194">
        <v>0</v>
      </c>
      <c r="P352" s="194">
        <v>0</v>
      </c>
      <c r="Q352" s="194">
        <v>0</v>
      </c>
      <c r="R352" s="194">
        <v>0</v>
      </c>
      <c r="S352" s="194">
        <v>0</v>
      </c>
      <c r="T352" s="194">
        <v>0</v>
      </c>
      <c r="U352" s="194">
        <v>0</v>
      </c>
      <c r="V352" s="194">
        <v>0</v>
      </c>
      <c r="W352" s="194">
        <v>0</v>
      </c>
      <c r="X352" s="194">
        <f t="shared" ref="X352:AO352" si="316">+(0.95-0.0497)/18</f>
        <v>5.0016666666666668E-2</v>
      </c>
      <c r="Y352" s="194">
        <f t="shared" si="316"/>
        <v>5.0016666666666668E-2</v>
      </c>
      <c r="Z352" s="194">
        <f t="shared" si="316"/>
        <v>5.0016666666666668E-2</v>
      </c>
      <c r="AA352" s="194">
        <f t="shared" si="316"/>
        <v>5.0016666666666668E-2</v>
      </c>
      <c r="AB352" s="194">
        <f t="shared" si="316"/>
        <v>5.0016666666666668E-2</v>
      </c>
      <c r="AC352" s="194">
        <f t="shared" si="316"/>
        <v>5.0016666666666668E-2</v>
      </c>
      <c r="AD352" s="194">
        <f t="shared" si="316"/>
        <v>5.0016666666666668E-2</v>
      </c>
      <c r="AE352" s="194">
        <f t="shared" si="316"/>
        <v>5.0016666666666668E-2</v>
      </c>
      <c r="AF352" s="82">
        <f t="shared" si="316"/>
        <v>5.0016666666666668E-2</v>
      </c>
      <c r="AG352" s="194">
        <f t="shared" si="316"/>
        <v>5.0016666666666668E-2</v>
      </c>
      <c r="AH352" s="194">
        <f t="shared" si="316"/>
        <v>5.0016666666666668E-2</v>
      </c>
      <c r="AI352" s="194">
        <f t="shared" si="316"/>
        <v>5.0016666666666668E-2</v>
      </c>
      <c r="AJ352" s="194">
        <f t="shared" si="316"/>
        <v>5.0016666666666668E-2</v>
      </c>
      <c r="AK352" s="194">
        <f t="shared" si="316"/>
        <v>5.0016666666666668E-2</v>
      </c>
      <c r="AL352" s="194">
        <f t="shared" si="316"/>
        <v>5.0016666666666668E-2</v>
      </c>
      <c r="AM352" s="194">
        <f t="shared" si="316"/>
        <v>5.0016666666666668E-2</v>
      </c>
      <c r="AN352" s="194">
        <f t="shared" si="316"/>
        <v>5.0016666666666668E-2</v>
      </c>
      <c r="AO352" s="194">
        <f t="shared" si="316"/>
        <v>5.0016666666666668E-2</v>
      </c>
      <c r="AP352" s="194">
        <v>0</v>
      </c>
      <c r="AQ352" s="194">
        <v>0</v>
      </c>
      <c r="AR352" s="194">
        <v>0</v>
      </c>
      <c r="AS352" s="194">
        <v>0</v>
      </c>
      <c r="AT352" s="194">
        <v>0.05</v>
      </c>
      <c r="AU352" s="194">
        <v>0</v>
      </c>
      <c r="AV352" s="194">
        <v>0</v>
      </c>
      <c r="AW352" s="194">
        <v>0</v>
      </c>
      <c r="AX352" s="194">
        <v>0</v>
      </c>
      <c r="AY352" s="194">
        <v>0</v>
      </c>
      <c r="AZ352" s="194">
        <v>0</v>
      </c>
      <c r="BA352" s="194">
        <v>0</v>
      </c>
      <c r="BB352" s="194">
        <v>0</v>
      </c>
      <c r="BC352" s="195">
        <f>SUM(N352:BB352)</f>
        <v>1.0000023809523813</v>
      </c>
      <c r="BD352" s="193"/>
    </row>
    <row r="353" spans="1:89" s="196" customFormat="1" x14ac:dyDescent="0.2">
      <c r="A353" s="294"/>
      <c r="B353" s="193" t="s">
        <v>108</v>
      </c>
      <c r="C353" s="292"/>
      <c r="D353" s="194">
        <f>+D352</f>
        <v>0</v>
      </c>
      <c r="E353" s="194">
        <f t="shared" ref="E353:AJ353" si="317">+D353+E352</f>
        <v>0</v>
      </c>
      <c r="F353" s="194">
        <f t="shared" si="317"/>
        <v>0</v>
      </c>
      <c r="G353" s="194">
        <f t="shared" si="317"/>
        <v>0</v>
      </c>
      <c r="H353" s="194">
        <f t="shared" si="317"/>
        <v>0</v>
      </c>
      <c r="I353" s="194">
        <f t="shared" si="317"/>
        <v>0</v>
      </c>
      <c r="J353" s="194">
        <f t="shared" si="317"/>
        <v>0</v>
      </c>
      <c r="K353" s="194">
        <f t="shared" si="317"/>
        <v>0</v>
      </c>
      <c r="L353" s="194">
        <f t="shared" si="317"/>
        <v>0</v>
      </c>
      <c r="M353" s="194">
        <f t="shared" si="317"/>
        <v>0</v>
      </c>
      <c r="N353" s="194">
        <f t="shared" si="317"/>
        <v>4.9702380952380949E-2</v>
      </c>
      <c r="O353" s="194">
        <f t="shared" si="317"/>
        <v>4.9702380952380949E-2</v>
      </c>
      <c r="P353" s="194">
        <f t="shared" si="317"/>
        <v>4.9702380952380949E-2</v>
      </c>
      <c r="Q353" s="194">
        <f t="shared" si="317"/>
        <v>4.9702380952380949E-2</v>
      </c>
      <c r="R353" s="194">
        <f t="shared" si="317"/>
        <v>4.9702380952380949E-2</v>
      </c>
      <c r="S353" s="194">
        <f t="shared" si="317"/>
        <v>4.9702380952380949E-2</v>
      </c>
      <c r="T353" s="194">
        <f t="shared" si="317"/>
        <v>4.9702380952380949E-2</v>
      </c>
      <c r="U353" s="194">
        <f t="shared" si="317"/>
        <v>4.9702380952380949E-2</v>
      </c>
      <c r="V353" s="194">
        <f t="shared" si="317"/>
        <v>4.9702380952380949E-2</v>
      </c>
      <c r="W353" s="194">
        <f t="shared" si="317"/>
        <v>4.9702380952380949E-2</v>
      </c>
      <c r="X353" s="194">
        <f t="shared" si="317"/>
        <v>9.9719047619047624E-2</v>
      </c>
      <c r="Y353" s="194">
        <f t="shared" si="317"/>
        <v>0.14973571428571431</v>
      </c>
      <c r="Z353" s="194">
        <f t="shared" si="317"/>
        <v>0.19975238095238096</v>
      </c>
      <c r="AA353" s="194">
        <f t="shared" si="317"/>
        <v>0.24976904761904761</v>
      </c>
      <c r="AB353" s="194">
        <f t="shared" si="317"/>
        <v>0.29978571428571427</v>
      </c>
      <c r="AC353" s="194">
        <f t="shared" si="317"/>
        <v>0.34980238095238092</v>
      </c>
      <c r="AD353" s="194">
        <f t="shared" si="317"/>
        <v>0.39981904761904757</v>
      </c>
      <c r="AE353" s="194">
        <f t="shared" si="317"/>
        <v>0.44983571428571423</v>
      </c>
      <c r="AF353" s="82">
        <f t="shared" si="317"/>
        <v>0.49985238095238088</v>
      </c>
      <c r="AG353" s="194">
        <f t="shared" si="317"/>
        <v>0.54986904761904754</v>
      </c>
      <c r="AH353" s="194">
        <f t="shared" si="317"/>
        <v>0.59988571428571424</v>
      </c>
      <c r="AI353" s="194">
        <f t="shared" si="317"/>
        <v>0.64990238095238095</v>
      </c>
      <c r="AJ353" s="194">
        <f t="shared" si="317"/>
        <v>0.69991904761904766</v>
      </c>
      <c r="AK353" s="194">
        <f t="shared" ref="AK353:BB353" si="318">+AJ353+AK352</f>
        <v>0.74993571428571437</v>
      </c>
      <c r="AL353" s="194">
        <f t="shared" si="318"/>
        <v>0.79995238095238108</v>
      </c>
      <c r="AM353" s="194">
        <f t="shared" si="318"/>
        <v>0.84996904761904779</v>
      </c>
      <c r="AN353" s="194">
        <f t="shared" si="318"/>
        <v>0.8999857142857145</v>
      </c>
      <c r="AO353" s="194">
        <f t="shared" si="318"/>
        <v>0.95000238095238121</v>
      </c>
      <c r="AP353" s="194">
        <f t="shared" si="318"/>
        <v>0.95000238095238121</v>
      </c>
      <c r="AQ353" s="194">
        <f t="shared" si="318"/>
        <v>0.95000238095238121</v>
      </c>
      <c r="AR353" s="194">
        <f t="shared" si="318"/>
        <v>0.95000238095238121</v>
      </c>
      <c r="AS353" s="194">
        <f t="shared" si="318"/>
        <v>0.95000238095238121</v>
      </c>
      <c r="AT353" s="194">
        <f t="shared" si="318"/>
        <v>1.0000023809523813</v>
      </c>
      <c r="AU353" s="194">
        <f t="shared" si="318"/>
        <v>1.0000023809523813</v>
      </c>
      <c r="AV353" s="194">
        <f t="shared" si="318"/>
        <v>1.0000023809523813</v>
      </c>
      <c r="AW353" s="194">
        <f t="shared" si="318"/>
        <v>1.0000023809523813</v>
      </c>
      <c r="AX353" s="194">
        <f t="shared" si="318"/>
        <v>1.0000023809523813</v>
      </c>
      <c r="AY353" s="194">
        <f t="shared" si="318"/>
        <v>1.0000023809523813</v>
      </c>
      <c r="AZ353" s="194">
        <f t="shared" si="318"/>
        <v>1.0000023809523813</v>
      </c>
      <c r="BA353" s="194">
        <f t="shared" si="318"/>
        <v>1.0000023809523813</v>
      </c>
      <c r="BB353" s="194">
        <f t="shared" si="318"/>
        <v>1.0000023809523813</v>
      </c>
      <c r="BC353" s="195"/>
      <c r="BD353" s="193"/>
    </row>
    <row r="354" spans="1:89" s="196" customFormat="1" x14ac:dyDescent="0.2">
      <c r="A354" s="294"/>
      <c r="B354" s="193" t="s">
        <v>109</v>
      </c>
      <c r="C354" s="292"/>
      <c r="D354" s="194">
        <v>0</v>
      </c>
      <c r="E354" s="194">
        <v>0</v>
      </c>
      <c r="F354" s="194">
        <v>0</v>
      </c>
      <c r="G354" s="194">
        <v>0</v>
      </c>
      <c r="H354" s="194">
        <v>0</v>
      </c>
      <c r="I354" s="194">
        <v>0</v>
      </c>
      <c r="J354" s="194">
        <v>0</v>
      </c>
      <c r="K354" s="194">
        <v>0</v>
      </c>
      <c r="L354" s="194">
        <v>0</v>
      </c>
      <c r="M354" s="194">
        <v>0</v>
      </c>
      <c r="N354" s="194">
        <v>0.05</v>
      </c>
      <c r="O354" s="194">
        <v>0</v>
      </c>
      <c r="P354" s="194">
        <v>0</v>
      </c>
      <c r="Q354" s="194">
        <v>0</v>
      </c>
      <c r="R354" s="194">
        <v>0</v>
      </c>
      <c r="S354" s="194">
        <v>0</v>
      </c>
      <c r="T354" s="194">
        <v>0</v>
      </c>
      <c r="U354" s="194">
        <v>0</v>
      </c>
      <c r="V354" s="194">
        <v>0</v>
      </c>
      <c r="W354" s="194">
        <v>0</v>
      </c>
      <c r="X354" s="194">
        <f t="shared" ref="X354:AO354" si="319">+(0.34-0.05)/18</f>
        <v>1.6111111111111114E-2</v>
      </c>
      <c r="Y354" s="194">
        <f t="shared" si="319"/>
        <v>1.6111111111111114E-2</v>
      </c>
      <c r="Z354" s="194">
        <f t="shared" si="319"/>
        <v>1.6111111111111114E-2</v>
      </c>
      <c r="AA354" s="194">
        <f t="shared" si="319"/>
        <v>1.6111111111111114E-2</v>
      </c>
      <c r="AB354" s="194">
        <f t="shared" si="319"/>
        <v>1.6111111111111114E-2</v>
      </c>
      <c r="AC354" s="194">
        <f t="shared" si="319"/>
        <v>1.6111111111111114E-2</v>
      </c>
      <c r="AD354" s="194">
        <f t="shared" si="319"/>
        <v>1.6111111111111114E-2</v>
      </c>
      <c r="AE354" s="194">
        <f t="shared" si="319"/>
        <v>1.6111111111111114E-2</v>
      </c>
      <c r="AF354" s="82">
        <f t="shared" si="319"/>
        <v>1.6111111111111114E-2</v>
      </c>
      <c r="AG354" s="194">
        <f t="shared" si="319"/>
        <v>1.6111111111111114E-2</v>
      </c>
      <c r="AH354" s="194">
        <f t="shared" si="319"/>
        <v>1.6111111111111114E-2</v>
      </c>
      <c r="AI354" s="194">
        <f t="shared" si="319"/>
        <v>1.6111111111111114E-2</v>
      </c>
      <c r="AJ354" s="194">
        <f t="shared" si="319"/>
        <v>1.6111111111111114E-2</v>
      </c>
      <c r="AK354" s="194">
        <f t="shared" si="319"/>
        <v>1.6111111111111114E-2</v>
      </c>
      <c r="AL354" s="194">
        <f t="shared" si="319"/>
        <v>1.6111111111111114E-2</v>
      </c>
      <c r="AM354" s="194">
        <f t="shared" si="319"/>
        <v>1.6111111111111114E-2</v>
      </c>
      <c r="AN354" s="194">
        <f t="shared" si="319"/>
        <v>1.6111111111111114E-2</v>
      </c>
      <c r="AO354" s="194">
        <f t="shared" si="319"/>
        <v>1.6111111111111114E-2</v>
      </c>
      <c r="AP354" s="194">
        <v>0.66</v>
      </c>
      <c r="AQ354" s="194">
        <v>0</v>
      </c>
      <c r="AR354" s="194">
        <v>0</v>
      </c>
      <c r="AS354" s="194">
        <v>0</v>
      </c>
      <c r="AT354" s="194">
        <v>0</v>
      </c>
      <c r="AU354" s="194">
        <v>0</v>
      </c>
      <c r="AV354" s="194">
        <v>0</v>
      </c>
      <c r="AW354" s="194">
        <v>0</v>
      </c>
      <c r="AX354" s="194">
        <v>0</v>
      </c>
      <c r="AY354" s="194">
        <v>0</v>
      </c>
      <c r="AZ354" s="194">
        <v>0</v>
      </c>
      <c r="BA354" s="194">
        <v>0</v>
      </c>
      <c r="BB354" s="194">
        <v>0</v>
      </c>
      <c r="BC354" s="195">
        <f>SUM(N354:BB354)</f>
        <v>1</v>
      </c>
      <c r="BD354" s="193"/>
    </row>
    <row r="355" spans="1:89" s="196" customFormat="1" x14ac:dyDescent="0.2">
      <c r="A355" s="294"/>
      <c r="B355" s="193" t="s">
        <v>110</v>
      </c>
      <c r="C355" s="292"/>
      <c r="D355" s="194">
        <f>+D354</f>
        <v>0</v>
      </c>
      <c r="E355" s="194">
        <f t="shared" ref="E355:AJ355" si="320">+D355+E354</f>
        <v>0</v>
      </c>
      <c r="F355" s="194">
        <f t="shared" si="320"/>
        <v>0</v>
      </c>
      <c r="G355" s="194">
        <f t="shared" si="320"/>
        <v>0</v>
      </c>
      <c r="H355" s="194">
        <f t="shared" si="320"/>
        <v>0</v>
      </c>
      <c r="I355" s="194">
        <f t="shared" si="320"/>
        <v>0</v>
      </c>
      <c r="J355" s="194">
        <f t="shared" si="320"/>
        <v>0</v>
      </c>
      <c r="K355" s="194">
        <f t="shared" si="320"/>
        <v>0</v>
      </c>
      <c r="L355" s="194">
        <f t="shared" si="320"/>
        <v>0</v>
      </c>
      <c r="M355" s="194">
        <f t="shared" si="320"/>
        <v>0</v>
      </c>
      <c r="N355" s="194">
        <f t="shared" si="320"/>
        <v>0.05</v>
      </c>
      <c r="O355" s="194">
        <f t="shared" si="320"/>
        <v>0.05</v>
      </c>
      <c r="P355" s="194">
        <f t="shared" si="320"/>
        <v>0.05</v>
      </c>
      <c r="Q355" s="194">
        <f t="shared" si="320"/>
        <v>0.05</v>
      </c>
      <c r="R355" s="194">
        <f t="shared" si="320"/>
        <v>0.05</v>
      </c>
      <c r="S355" s="194">
        <f t="shared" si="320"/>
        <v>0.05</v>
      </c>
      <c r="T355" s="194">
        <f t="shared" si="320"/>
        <v>0.05</v>
      </c>
      <c r="U355" s="194">
        <f t="shared" si="320"/>
        <v>0.05</v>
      </c>
      <c r="V355" s="194">
        <f t="shared" si="320"/>
        <v>0.05</v>
      </c>
      <c r="W355" s="194">
        <f t="shared" si="320"/>
        <v>0.05</v>
      </c>
      <c r="X355" s="194">
        <f t="shared" si="320"/>
        <v>6.611111111111112E-2</v>
      </c>
      <c r="Y355" s="194">
        <f t="shared" si="320"/>
        <v>8.2222222222222238E-2</v>
      </c>
      <c r="Z355" s="194">
        <f t="shared" si="320"/>
        <v>9.8333333333333356E-2</v>
      </c>
      <c r="AA355" s="194">
        <f t="shared" si="320"/>
        <v>0.11444444444444447</v>
      </c>
      <c r="AB355" s="194">
        <f t="shared" si="320"/>
        <v>0.13055555555555559</v>
      </c>
      <c r="AC355" s="194">
        <f t="shared" si="320"/>
        <v>0.1466666666666667</v>
      </c>
      <c r="AD355" s="194">
        <f t="shared" si="320"/>
        <v>0.1627777777777778</v>
      </c>
      <c r="AE355" s="194">
        <f t="shared" si="320"/>
        <v>0.1788888888888889</v>
      </c>
      <c r="AF355" s="82">
        <f t="shared" si="320"/>
        <v>0.19500000000000001</v>
      </c>
      <c r="AG355" s="194">
        <f t="shared" si="320"/>
        <v>0.21111111111111111</v>
      </c>
      <c r="AH355" s="194">
        <f t="shared" si="320"/>
        <v>0.22722222222222221</v>
      </c>
      <c r="AI355" s="194">
        <f t="shared" si="320"/>
        <v>0.24333333333333332</v>
      </c>
      <c r="AJ355" s="194">
        <f t="shared" si="320"/>
        <v>0.25944444444444442</v>
      </c>
      <c r="AK355" s="194">
        <f t="shared" ref="AK355:BB355" si="321">+AJ355+AK354</f>
        <v>0.27555555555555555</v>
      </c>
      <c r="AL355" s="194">
        <f t="shared" si="321"/>
        <v>0.29166666666666669</v>
      </c>
      <c r="AM355" s="194">
        <f t="shared" si="321"/>
        <v>0.30777777777777782</v>
      </c>
      <c r="AN355" s="194">
        <f t="shared" si="321"/>
        <v>0.32388888888888895</v>
      </c>
      <c r="AO355" s="194">
        <f t="shared" si="321"/>
        <v>0.34000000000000008</v>
      </c>
      <c r="AP355" s="194">
        <f t="shared" si="321"/>
        <v>1</v>
      </c>
      <c r="AQ355" s="194">
        <f t="shared" si="321"/>
        <v>1</v>
      </c>
      <c r="AR355" s="194">
        <f t="shared" si="321"/>
        <v>1</v>
      </c>
      <c r="AS355" s="194">
        <f t="shared" si="321"/>
        <v>1</v>
      </c>
      <c r="AT355" s="194">
        <f t="shared" si="321"/>
        <v>1</v>
      </c>
      <c r="AU355" s="194">
        <f t="shared" si="321"/>
        <v>1</v>
      </c>
      <c r="AV355" s="194">
        <f t="shared" si="321"/>
        <v>1</v>
      </c>
      <c r="AW355" s="194">
        <f t="shared" si="321"/>
        <v>1</v>
      </c>
      <c r="AX355" s="194">
        <f t="shared" si="321"/>
        <v>1</v>
      </c>
      <c r="AY355" s="194">
        <f t="shared" si="321"/>
        <v>1</v>
      </c>
      <c r="AZ355" s="194">
        <f t="shared" si="321"/>
        <v>1</v>
      </c>
      <c r="BA355" s="194">
        <f t="shared" si="321"/>
        <v>1</v>
      </c>
      <c r="BB355" s="194">
        <f t="shared" si="321"/>
        <v>1</v>
      </c>
      <c r="BC355" s="195"/>
      <c r="BD355" s="193"/>
    </row>
    <row r="356" spans="1:89" s="211" customFormat="1" x14ac:dyDescent="0.2">
      <c r="A356" s="294"/>
      <c r="B356" s="208"/>
      <c r="C356" s="292"/>
      <c r="D356" s="209"/>
      <c r="E356" s="209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83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10"/>
      <c r="BD356" s="208"/>
    </row>
    <row r="357" spans="1:89" s="197" customFormat="1" x14ac:dyDescent="0.2">
      <c r="A357" s="294"/>
      <c r="B357" s="197" t="s">
        <v>111</v>
      </c>
      <c r="C357" s="198">
        <v>14.2</v>
      </c>
      <c r="D357" s="199">
        <f t="shared" ref="D357:AI357" si="322">+D353*$C357</f>
        <v>0</v>
      </c>
      <c r="E357" s="199">
        <f t="shared" si="322"/>
        <v>0</v>
      </c>
      <c r="F357" s="199">
        <f t="shared" si="322"/>
        <v>0</v>
      </c>
      <c r="G357" s="199">
        <f t="shared" si="322"/>
        <v>0</v>
      </c>
      <c r="H357" s="199">
        <f t="shared" si="322"/>
        <v>0</v>
      </c>
      <c r="I357" s="199">
        <f t="shared" si="322"/>
        <v>0</v>
      </c>
      <c r="J357" s="199">
        <f t="shared" si="322"/>
        <v>0</v>
      </c>
      <c r="K357" s="199">
        <f t="shared" si="322"/>
        <v>0</v>
      </c>
      <c r="L357" s="199">
        <f t="shared" si="322"/>
        <v>0</v>
      </c>
      <c r="M357" s="199">
        <f t="shared" si="322"/>
        <v>0</v>
      </c>
      <c r="N357" s="199">
        <f t="shared" si="322"/>
        <v>0.70577380952380941</v>
      </c>
      <c r="O357" s="199">
        <f t="shared" si="322"/>
        <v>0.70577380952380941</v>
      </c>
      <c r="P357" s="199">
        <f t="shared" si="322"/>
        <v>0.70577380952380941</v>
      </c>
      <c r="Q357" s="199">
        <f t="shared" si="322"/>
        <v>0.70577380952380941</v>
      </c>
      <c r="R357" s="199">
        <f t="shared" si="322"/>
        <v>0.70577380952380941</v>
      </c>
      <c r="S357" s="199">
        <f t="shared" si="322"/>
        <v>0.70577380952380941</v>
      </c>
      <c r="T357" s="199">
        <f t="shared" si="322"/>
        <v>0.70577380952380941</v>
      </c>
      <c r="U357" s="199">
        <f t="shared" si="322"/>
        <v>0.70577380952380941</v>
      </c>
      <c r="V357" s="199">
        <f t="shared" si="322"/>
        <v>0.70577380952380941</v>
      </c>
      <c r="W357" s="199">
        <f t="shared" si="322"/>
        <v>0.70577380952380941</v>
      </c>
      <c r="X357" s="199">
        <f t="shared" si="322"/>
        <v>1.4160104761904762</v>
      </c>
      <c r="Y357" s="199">
        <f t="shared" si="322"/>
        <v>2.1262471428571432</v>
      </c>
      <c r="Z357" s="199">
        <f t="shared" si="322"/>
        <v>2.8364838095238096</v>
      </c>
      <c r="AA357" s="199">
        <f t="shared" si="322"/>
        <v>3.546720476190476</v>
      </c>
      <c r="AB357" s="199">
        <f t="shared" si="322"/>
        <v>4.256957142857142</v>
      </c>
      <c r="AC357" s="199">
        <f t="shared" si="322"/>
        <v>4.9671938095238088</v>
      </c>
      <c r="AD357" s="199">
        <f t="shared" si="322"/>
        <v>5.6774304761904757</v>
      </c>
      <c r="AE357" s="199">
        <f t="shared" si="322"/>
        <v>6.3876671428571417</v>
      </c>
      <c r="AF357" s="90">
        <f t="shared" si="322"/>
        <v>7.0979038095238085</v>
      </c>
      <c r="AG357" s="199">
        <f t="shared" si="322"/>
        <v>7.8081404761904745</v>
      </c>
      <c r="AH357" s="199">
        <f t="shared" si="322"/>
        <v>8.5183771428571422</v>
      </c>
      <c r="AI357" s="199">
        <f t="shared" si="322"/>
        <v>9.2286138095238091</v>
      </c>
      <c r="AJ357" s="199">
        <f t="shared" ref="AJ357:BB357" si="323">+AJ353*$C357</f>
        <v>9.9388504761904759</v>
      </c>
      <c r="AK357" s="199">
        <f t="shared" si="323"/>
        <v>10.649087142857143</v>
      </c>
      <c r="AL357" s="199">
        <f t="shared" si="323"/>
        <v>11.359323809523811</v>
      </c>
      <c r="AM357" s="199">
        <f t="shared" si="323"/>
        <v>12.069560476190478</v>
      </c>
      <c r="AN357" s="199">
        <f t="shared" si="323"/>
        <v>12.779797142857145</v>
      </c>
      <c r="AO357" s="199">
        <f t="shared" si="323"/>
        <v>13.490033809523812</v>
      </c>
      <c r="AP357" s="199">
        <f t="shared" si="323"/>
        <v>13.490033809523812</v>
      </c>
      <c r="AQ357" s="199">
        <f t="shared" si="323"/>
        <v>13.490033809523812</v>
      </c>
      <c r="AR357" s="199">
        <f t="shared" si="323"/>
        <v>13.490033809523812</v>
      </c>
      <c r="AS357" s="199">
        <f t="shared" si="323"/>
        <v>13.490033809523812</v>
      </c>
      <c r="AT357" s="199">
        <f t="shared" si="323"/>
        <v>14.200033809523813</v>
      </c>
      <c r="AU357" s="199">
        <f t="shared" si="323"/>
        <v>14.200033809523813</v>
      </c>
      <c r="AV357" s="199">
        <f t="shared" si="323"/>
        <v>14.200033809523813</v>
      </c>
      <c r="AW357" s="199">
        <f t="shared" si="323"/>
        <v>14.200033809523813</v>
      </c>
      <c r="AX357" s="199">
        <f t="shared" si="323"/>
        <v>14.200033809523813</v>
      </c>
      <c r="AY357" s="199">
        <f t="shared" si="323"/>
        <v>14.200033809523813</v>
      </c>
      <c r="AZ357" s="199">
        <f t="shared" si="323"/>
        <v>14.200033809523813</v>
      </c>
      <c r="BA357" s="199">
        <f t="shared" si="323"/>
        <v>14.200033809523813</v>
      </c>
      <c r="BB357" s="199">
        <f t="shared" si="323"/>
        <v>14.200033809523813</v>
      </c>
      <c r="BC357" s="200"/>
      <c r="BD357" s="201"/>
      <c r="BE357" s="201"/>
      <c r="BF357" s="201"/>
      <c r="BG357" s="201"/>
      <c r="BH357" s="201"/>
      <c r="BI357" s="201"/>
      <c r="BJ357" s="201"/>
      <c r="BK357" s="201"/>
      <c r="BL357" s="201"/>
      <c r="BM357" s="201"/>
      <c r="BN357" s="201"/>
      <c r="BO357" s="201"/>
      <c r="BP357" s="201"/>
      <c r="BQ357" s="201"/>
      <c r="BR357" s="201"/>
      <c r="BS357" s="201"/>
      <c r="BT357" s="201"/>
      <c r="BU357" s="201"/>
      <c r="BV357" s="201"/>
      <c r="BW357" s="201"/>
      <c r="BX357" s="201"/>
      <c r="BY357" s="201"/>
      <c r="BZ357" s="201"/>
      <c r="CA357" s="201"/>
      <c r="CB357" s="201"/>
      <c r="CC357" s="201"/>
      <c r="CD357" s="201"/>
      <c r="CE357" s="201"/>
      <c r="CF357" s="201"/>
      <c r="CG357" s="201"/>
      <c r="CH357" s="201"/>
      <c r="CI357" s="201"/>
      <c r="CJ357" s="201"/>
      <c r="CK357" s="201"/>
    </row>
    <row r="358" spans="1:89" s="202" customFormat="1" ht="13.5" thickBot="1" x14ac:dyDescent="0.25">
      <c r="A358" s="295"/>
      <c r="B358" s="202" t="s">
        <v>112</v>
      </c>
      <c r="C358" s="203" t="str">
        <f>+'NTP or Sold'!B35</f>
        <v>Committed</v>
      </c>
      <c r="D358" s="204">
        <f t="shared" ref="D358:AI358" si="324">+D355*$C357</f>
        <v>0</v>
      </c>
      <c r="E358" s="204">
        <f t="shared" si="324"/>
        <v>0</v>
      </c>
      <c r="F358" s="204">
        <f t="shared" si="324"/>
        <v>0</v>
      </c>
      <c r="G358" s="204">
        <f t="shared" si="324"/>
        <v>0</v>
      </c>
      <c r="H358" s="204">
        <f t="shared" si="324"/>
        <v>0</v>
      </c>
      <c r="I358" s="204">
        <f t="shared" si="324"/>
        <v>0</v>
      </c>
      <c r="J358" s="204">
        <f t="shared" si="324"/>
        <v>0</v>
      </c>
      <c r="K358" s="204">
        <f t="shared" si="324"/>
        <v>0</v>
      </c>
      <c r="L358" s="204">
        <f t="shared" si="324"/>
        <v>0</v>
      </c>
      <c r="M358" s="204">
        <f t="shared" si="324"/>
        <v>0</v>
      </c>
      <c r="N358" s="204">
        <f t="shared" si="324"/>
        <v>0.71</v>
      </c>
      <c r="O358" s="204">
        <f t="shared" si="324"/>
        <v>0.71</v>
      </c>
      <c r="P358" s="204">
        <f t="shared" si="324"/>
        <v>0.71</v>
      </c>
      <c r="Q358" s="204">
        <f t="shared" si="324"/>
        <v>0.71</v>
      </c>
      <c r="R358" s="204">
        <f t="shared" si="324"/>
        <v>0.71</v>
      </c>
      <c r="S358" s="204">
        <f t="shared" si="324"/>
        <v>0.71</v>
      </c>
      <c r="T358" s="204">
        <f t="shared" si="324"/>
        <v>0.71</v>
      </c>
      <c r="U358" s="204">
        <f t="shared" si="324"/>
        <v>0.71</v>
      </c>
      <c r="V358" s="204">
        <f t="shared" si="324"/>
        <v>0.71</v>
      </c>
      <c r="W358" s="204">
        <f t="shared" si="324"/>
        <v>0.71</v>
      </c>
      <c r="X358" s="204">
        <f t="shared" si="324"/>
        <v>0.93877777777777782</v>
      </c>
      <c r="Y358" s="204">
        <f t="shared" si="324"/>
        <v>1.1675555555555557</v>
      </c>
      <c r="Z358" s="204">
        <f t="shared" si="324"/>
        <v>1.3963333333333336</v>
      </c>
      <c r="AA358" s="204">
        <f t="shared" si="324"/>
        <v>1.6251111111111114</v>
      </c>
      <c r="AB358" s="204">
        <f t="shared" si="324"/>
        <v>1.8538888888888894</v>
      </c>
      <c r="AC358" s="204">
        <f t="shared" si="324"/>
        <v>2.0826666666666669</v>
      </c>
      <c r="AD358" s="204">
        <f t="shared" si="324"/>
        <v>2.3114444444444446</v>
      </c>
      <c r="AE358" s="204">
        <f t="shared" si="324"/>
        <v>2.5402222222222224</v>
      </c>
      <c r="AF358" s="136">
        <f t="shared" si="324"/>
        <v>2.7690000000000001</v>
      </c>
      <c r="AG358" s="204">
        <f t="shared" si="324"/>
        <v>2.9977777777777774</v>
      </c>
      <c r="AH358" s="204">
        <f t="shared" si="324"/>
        <v>3.2265555555555552</v>
      </c>
      <c r="AI358" s="204">
        <f t="shared" si="324"/>
        <v>3.4553333333333329</v>
      </c>
      <c r="AJ358" s="204">
        <f t="shared" ref="AJ358:BB358" si="325">+AJ355*$C357</f>
        <v>3.6841111111111107</v>
      </c>
      <c r="AK358" s="204">
        <f t="shared" si="325"/>
        <v>3.9128888888888889</v>
      </c>
      <c r="AL358" s="204">
        <f t="shared" si="325"/>
        <v>4.1416666666666666</v>
      </c>
      <c r="AM358" s="204">
        <f t="shared" si="325"/>
        <v>4.3704444444444448</v>
      </c>
      <c r="AN358" s="204">
        <f t="shared" si="325"/>
        <v>4.599222222222223</v>
      </c>
      <c r="AO358" s="204">
        <f t="shared" si="325"/>
        <v>4.8280000000000012</v>
      </c>
      <c r="AP358" s="204">
        <f t="shared" si="325"/>
        <v>14.2</v>
      </c>
      <c r="AQ358" s="204">
        <f t="shared" si="325"/>
        <v>14.2</v>
      </c>
      <c r="AR358" s="204">
        <f t="shared" si="325"/>
        <v>14.2</v>
      </c>
      <c r="AS358" s="204">
        <f t="shared" si="325"/>
        <v>14.2</v>
      </c>
      <c r="AT358" s="204">
        <f t="shared" si="325"/>
        <v>14.2</v>
      </c>
      <c r="AU358" s="204">
        <f t="shared" si="325"/>
        <v>14.2</v>
      </c>
      <c r="AV358" s="204">
        <f t="shared" si="325"/>
        <v>14.2</v>
      </c>
      <c r="AW358" s="204">
        <f t="shared" si="325"/>
        <v>14.2</v>
      </c>
      <c r="AX358" s="204">
        <f t="shared" si="325"/>
        <v>14.2</v>
      </c>
      <c r="AY358" s="204">
        <f t="shared" si="325"/>
        <v>14.2</v>
      </c>
      <c r="AZ358" s="204">
        <f t="shared" si="325"/>
        <v>14.2</v>
      </c>
      <c r="BA358" s="204">
        <f t="shared" si="325"/>
        <v>14.2</v>
      </c>
      <c r="BB358" s="204">
        <f t="shared" si="325"/>
        <v>14.2</v>
      </c>
      <c r="BC358" s="205"/>
      <c r="BD358" s="206"/>
      <c r="BE358" s="206"/>
      <c r="BF358" s="206"/>
      <c r="BG358" s="206"/>
      <c r="BH358" s="206"/>
      <c r="BI358" s="206"/>
      <c r="BJ358" s="206"/>
      <c r="BK358" s="206"/>
      <c r="BL358" s="206"/>
      <c r="BM358" s="206"/>
      <c r="BN358" s="206"/>
      <c r="BO358" s="206"/>
      <c r="BP358" s="206"/>
      <c r="BQ358" s="206"/>
      <c r="BR358" s="206"/>
      <c r="BS358" s="206"/>
      <c r="BT358" s="206"/>
      <c r="BU358" s="206"/>
      <c r="BV358" s="206"/>
      <c r="BW358" s="206"/>
      <c r="BX358" s="206"/>
      <c r="BY358" s="206"/>
      <c r="BZ358" s="206"/>
      <c r="CA358" s="206"/>
      <c r="CB358" s="206"/>
      <c r="CC358" s="206"/>
      <c r="CD358" s="206"/>
      <c r="CE358" s="206"/>
      <c r="CF358" s="206"/>
      <c r="CG358" s="206"/>
      <c r="CH358" s="206"/>
      <c r="CI358" s="206"/>
      <c r="CJ358" s="206"/>
      <c r="CK358" s="206"/>
    </row>
    <row r="359" spans="1:89" s="192" customFormat="1" ht="15" customHeight="1" thickTop="1" x14ac:dyDescent="0.2">
      <c r="A359" s="293">
        <f>+A351+1</f>
        <v>8</v>
      </c>
      <c r="B359" s="189" t="str">
        <f>+'NTP or Sold'!G36</f>
        <v>LM6000</v>
      </c>
      <c r="C359" s="291" t="str">
        <f>+'NTP or Sold'!S36</f>
        <v>Elektrobolt (ESA) - 85%</v>
      </c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  <c r="AB359" s="190"/>
      <c r="AC359" s="190"/>
      <c r="AD359" s="190"/>
      <c r="AE359" s="190"/>
      <c r="AF359" s="84"/>
      <c r="AG359" s="190"/>
      <c r="AH359" s="190"/>
      <c r="AI359" s="190"/>
      <c r="AJ359" s="190"/>
      <c r="AK359" s="190"/>
      <c r="AL359" s="190"/>
      <c r="AM359" s="190"/>
      <c r="AN359" s="190"/>
      <c r="AO359" s="190"/>
      <c r="AP359" s="190"/>
      <c r="AQ359" s="190"/>
      <c r="AR359" s="190"/>
      <c r="AS359" s="190"/>
      <c r="AT359" s="190"/>
      <c r="AU359" s="190"/>
      <c r="AV359" s="190"/>
      <c r="AW359" s="190"/>
      <c r="AX359" s="190"/>
      <c r="AY359" s="190"/>
      <c r="AZ359" s="190"/>
      <c r="BA359" s="190"/>
      <c r="BB359" s="190"/>
      <c r="BC359" s="191"/>
    </row>
    <row r="360" spans="1:89" s="196" customFormat="1" x14ac:dyDescent="0.2">
      <c r="A360" s="294"/>
      <c r="B360" s="193" t="s">
        <v>107</v>
      </c>
      <c r="C360" s="292"/>
      <c r="D360" s="194">
        <v>0</v>
      </c>
      <c r="E360" s="194">
        <v>0</v>
      </c>
      <c r="F360" s="194">
        <v>0</v>
      </c>
      <c r="G360" s="194">
        <v>0</v>
      </c>
      <c r="H360" s="194">
        <v>0</v>
      </c>
      <c r="I360" s="194">
        <v>0</v>
      </c>
      <c r="J360" s="194">
        <v>0</v>
      </c>
      <c r="K360" s="194">
        <v>0</v>
      </c>
      <c r="L360" s="194">
        <v>0</v>
      </c>
      <c r="M360" s="194">
        <v>0</v>
      </c>
      <c r="N360" s="194">
        <f>16.7/336</f>
        <v>4.9702380952380949E-2</v>
      </c>
      <c r="O360" s="194">
        <v>0</v>
      </c>
      <c r="P360" s="194">
        <v>0</v>
      </c>
      <c r="Q360" s="194">
        <v>0</v>
      </c>
      <c r="R360" s="194">
        <v>0</v>
      </c>
      <c r="S360" s="194">
        <v>0</v>
      </c>
      <c r="T360" s="194">
        <v>0</v>
      </c>
      <c r="U360" s="194">
        <v>0</v>
      </c>
      <c r="V360" s="194">
        <v>0</v>
      </c>
      <c r="W360" s="194">
        <v>0</v>
      </c>
      <c r="X360" s="194">
        <f t="shared" ref="X360:AO360" si="326">+(0.95-0.0497)/18</f>
        <v>5.0016666666666668E-2</v>
      </c>
      <c r="Y360" s="194">
        <f t="shared" si="326"/>
        <v>5.0016666666666668E-2</v>
      </c>
      <c r="Z360" s="194">
        <f t="shared" si="326"/>
        <v>5.0016666666666668E-2</v>
      </c>
      <c r="AA360" s="194">
        <f t="shared" si="326"/>
        <v>5.0016666666666668E-2</v>
      </c>
      <c r="AB360" s="194">
        <f t="shared" si="326"/>
        <v>5.0016666666666668E-2</v>
      </c>
      <c r="AC360" s="194">
        <f t="shared" si="326"/>
        <v>5.0016666666666668E-2</v>
      </c>
      <c r="AD360" s="194">
        <f t="shared" si="326"/>
        <v>5.0016666666666668E-2</v>
      </c>
      <c r="AE360" s="194">
        <f t="shared" si="326"/>
        <v>5.0016666666666668E-2</v>
      </c>
      <c r="AF360" s="82">
        <f t="shared" si="326"/>
        <v>5.0016666666666668E-2</v>
      </c>
      <c r="AG360" s="194">
        <f t="shared" si="326"/>
        <v>5.0016666666666668E-2</v>
      </c>
      <c r="AH360" s="194">
        <f t="shared" si="326"/>
        <v>5.0016666666666668E-2</v>
      </c>
      <c r="AI360" s="194">
        <f t="shared" si="326"/>
        <v>5.0016666666666668E-2</v>
      </c>
      <c r="AJ360" s="194">
        <f t="shared" si="326"/>
        <v>5.0016666666666668E-2</v>
      </c>
      <c r="AK360" s="194">
        <f t="shared" si="326"/>
        <v>5.0016666666666668E-2</v>
      </c>
      <c r="AL360" s="194">
        <f t="shared" si="326"/>
        <v>5.0016666666666668E-2</v>
      </c>
      <c r="AM360" s="194">
        <f t="shared" si="326"/>
        <v>5.0016666666666668E-2</v>
      </c>
      <c r="AN360" s="194">
        <f t="shared" si="326"/>
        <v>5.0016666666666668E-2</v>
      </c>
      <c r="AO360" s="194">
        <f t="shared" si="326"/>
        <v>5.0016666666666668E-2</v>
      </c>
      <c r="AP360" s="194">
        <v>0</v>
      </c>
      <c r="AQ360" s="194">
        <v>0</v>
      </c>
      <c r="AR360" s="194">
        <v>0</v>
      </c>
      <c r="AS360" s="194">
        <v>0</v>
      </c>
      <c r="AT360" s="194">
        <v>0.05</v>
      </c>
      <c r="AU360" s="194">
        <v>0</v>
      </c>
      <c r="AV360" s="194">
        <v>0</v>
      </c>
      <c r="AW360" s="194">
        <v>0</v>
      </c>
      <c r="AX360" s="194">
        <v>0</v>
      </c>
      <c r="AY360" s="194">
        <v>0</v>
      </c>
      <c r="AZ360" s="194">
        <v>0</v>
      </c>
      <c r="BA360" s="194">
        <v>0</v>
      </c>
      <c r="BB360" s="194">
        <v>0</v>
      </c>
      <c r="BC360" s="195">
        <f>SUM(N360:BB360)</f>
        <v>1.0000023809523813</v>
      </c>
      <c r="BD360" s="193"/>
    </row>
    <row r="361" spans="1:89" s="196" customFormat="1" x14ac:dyDescent="0.2">
      <c r="A361" s="294"/>
      <c r="B361" s="193" t="s">
        <v>108</v>
      </c>
      <c r="C361" s="292"/>
      <c r="D361" s="194">
        <f>+D360</f>
        <v>0</v>
      </c>
      <c r="E361" s="194">
        <f t="shared" ref="E361:AJ361" si="327">+D361+E360</f>
        <v>0</v>
      </c>
      <c r="F361" s="194">
        <f t="shared" si="327"/>
        <v>0</v>
      </c>
      <c r="G361" s="194">
        <f t="shared" si="327"/>
        <v>0</v>
      </c>
      <c r="H361" s="194">
        <f t="shared" si="327"/>
        <v>0</v>
      </c>
      <c r="I361" s="194">
        <f t="shared" si="327"/>
        <v>0</v>
      </c>
      <c r="J361" s="194">
        <f t="shared" si="327"/>
        <v>0</v>
      </c>
      <c r="K361" s="194">
        <f t="shared" si="327"/>
        <v>0</v>
      </c>
      <c r="L361" s="194">
        <f t="shared" si="327"/>
        <v>0</v>
      </c>
      <c r="M361" s="194">
        <f t="shared" si="327"/>
        <v>0</v>
      </c>
      <c r="N361" s="194">
        <f t="shared" si="327"/>
        <v>4.9702380952380949E-2</v>
      </c>
      <c r="O361" s="194">
        <f t="shared" si="327"/>
        <v>4.9702380952380949E-2</v>
      </c>
      <c r="P361" s="194">
        <f t="shared" si="327"/>
        <v>4.9702380952380949E-2</v>
      </c>
      <c r="Q361" s="194">
        <f t="shared" si="327"/>
        <v>4.9702380952380949E-2</v>
      </c>
      <c r="R361" s="194">
        <f t="shared" si="327"/>
        <v>4.9702380952380949E-2</v>
      </c>
      <c r="S361" s="194">
        <f t="shared" si="327"/>
        <v>4.9702380952380949E-2</v>
      </c>
      <c r="T361" s="194">
        <f t="shared" si="327"/>
        <v>4.9702380952380949E-2</v>
      </c>
      <c r="U361" s="194">
        <f t="shared" si="327"/>
        <v>4.9702380952380949E-2</v>
      </c>
      <c r="V361" s="194">
        <f t="shared" si="327"/>
        <v>4.9702380952380949E-2</v>
      </c>
      <c r="W361" s="194">
        <f t="shared" si="327"/>
        <v>4.9702380952380949E-2</v>
      </c>
      <c r="X361" s="194">
        <f t="shared" si="327"/>
        <v>9.9719047619047624E-2</v>
      </c>
      <c r="Y361" s="194">
        <f t="shared" si="327"/>
        <v>0.14973571428571431</v>
      </c>
      <c r="Z361" s="194">
        <f t="shared" si="327"/>
        <v>0.19975238095238096</v>
      </c>
      <c r="AA361" s="194">
        <f t="shared" si="327"/>
        <v>0.24976904761904761</v>
      </c>
      <c r="AB361" s="194">
        <f t="shared" si="327"/>
        <v>0.29978571428571427</v>
      </c>
      <c r="AC361" s="194">
        <f t="shared" si="327"/>
        <v>0.34980238095238092</v>
      </c>
      <c r="AD361" s="194">
        <f t="shared" si="327"/>
        <v>0.39981904761904757</v>
      </c>
      <c r="AE361" s="194">
        <f t="shared" si="327"/>
        <v>0.44983571428571423</v>
      </c>
      <c r="AF361" s="82">
        <f t="shared" si="327"/>
        <v>0.49985238095238088</v>
      </c>
      <c r="AG361" s="194">
        <f t="shared" si="327"/>
        <v>0.54986904761904754</v>
      </c>
      <c r="AH361" s="194">
        <f t="shared" si="327"/>
        <v>0.59988571428571424</v>
      </c>
      <c r="AI361" s="194">
        <f t="shared" si="327"/>
        <v>0.64990238095238095</v>
      </c>
      <c r="AJ361" s="194">
        <f t="shared" si="327"/>
        <v>0.69991904761904766</v>
      </c>
      <c r="AK361" s="194">
        <f t="shared" ref="AK361:BB361" si="328">+AJ361+AK360</f>
        <v>0.74993571428571437</v>
      </c>
      <c r="AL361" s="194">
        <f t="shared" si="328"/>
        <v>0.79995238095238108</v>
      </c>
      <c r="AM361" s="194">
        <f t="shared" si="328"/>
        <v>0.84996904761904779</v>
      </c>
      <c r="AN361" s="194">
        <f t="shared" si="328"/>
        <v>0.8999857142857145</v>
      </c>
      <c r="AO361" s="194">
        <f t="shared" si="328"/>
        <v>0.95000238095238121</v>
      </c>
      <c r="AP361" s="194">
        <f t="shared" si="328"/>
        <v>0.95000238095238121</v>
      </c>
      <c r="AQ361" s="194">
        <f t="shared" si="328"/>
        <v>0.95000238095238121</v>
      </c>
      <c r="AR361" s="194">
        <f t="shared" si="328"/>
        <v>0.95000238095238121</v>
      </c>
      <c r="AS361" s="194">
        <f t="shared" si="328"/>
        <v>0.95000238095238121</v>
      </c>
      <c r="AT361" s="194">
        <f t="shared" si="328"/>
        <v>1.0000023809523813</v>
      </c>
      <c r="AU361" s="194">
        <f t="shared" si="328"/>
        <v>1.0000023809523813</v>
      </c>
      <c r="AV361" s="194">
        <f t="shared" si="328"/>
        <v>1.0000023809523813</v>
      </c>
      <c r="AW361" s="194">
        <f t="shared" si="328"/>
        <v>1.0000023809523813</v>
      </c>
      <c r="AX361" s="194">
        <f t="shared" si="328"/>
        <v>1.0000023809523813</v>
      </c>
      <c r="AY361" s="194">
        <f t="shared" si="328"/>
        <v>1.0000023809523813</v>
      </c>
      <c r="AZ361" s="194">
        <f t="shared" si="328"/>
        <v>1.0000023809523813</v>
      </c>
      <c r="BA361" s="194">
        <f t="shared" si="328"/>
        <v>1.0000023809523813</v>
      </c>
      <c r="BB361" s="194">
        <f t="shared" si="328"/>
        <v>1.0000023809523813</v>
      </c>
      <c r="BC361" s="195"/>
      <c r="BD361" s="193"/>
    </row>
    <row r="362" spans="1:89" s="196" customFormat="1" x14ac:dyDescent="0.2">
      <c r="A362" s="294"/>
      <c r="B362" s="193" t="s">
        <v>109</v>
      </c>
      <c r="C362" s="292"/>
      <c r="D362" s="194">
        <v>0</v>
      </c>
      <c r="E362" s="194">
        <v>0</v>
      </c>
      <c r="F362" s="194">
        <v>0</v>
      </c>
      <c r="G362" s="194">
        <v>0</v>
      </c>
      <c r="H362" s="194">
        <v>0</v>
      </c>
      <c r="I362" s="194">
        <v>0</v>
      </c>
      <c r="J362" s="194">
        <v>0</v>
      </c>
      <c r="K362" s="194">
        <v>0</v>
      </c>
      <c r="L362" s="194">
        <v>0</v>
      </c>
      <c r="M362" s="194">
        <v>0</v>
      </c>
      <c r="N362" s="194">
        <v>0.05</v>
      </c>
      <c r="O362" s="194">
        <v>0</v>
      </c>
      <c r="P362" s="194">
        <v>0</v>
      </c>
      <c r="Q362" s="194">
        <v>0</v>
      </c>
      <c r="R362" s="194">
        <v>0</v>
      </c>
      <c r="S362" s="194">
        <v>0</v>
      </c>
      <c r="T362" s="194">
        <v>0</v>
      </c>
      <c r="U362" s="194">
        <v>0</v>
      </c>
      <c r="V362" s="194">
        <v>0</v>
      </c>
      <c r="W362" s="194">
        <v>0</v>
      </c>
      <c r="X362" s="194">
        <f t="shared" ref="X362:AO362" si="329">+(0.34-0.05)/18</f>
        <v>1.6111111111111114E-2</v>
      </c>
      <c r="Y362" s="194">
        <f t="shared" si="329"/>
        <v>1.6111111111111114E-2</v>
      </c>
      <c r="Z362" s="194">
        <f t="shared" si="329"/>
        <v>1.6111111111111114E-2</v>
      </c>
      <c r="AA362" s="194">
        <f t="shared" si="329"/>
        <v>1.6111111111111114E-2</v>
      </c>
      <c r="AB362" s="194">
        <f t="shared" si="329"/>
        <v>1.6111111111111114E-2</v>
      </c>
      <c r="AC362" s="194">
        <f t="shared" si="329"/>
        <v>1.6111111111111114E-2</v>
      </c>
      <c r="AD362" s="194">
        <f t="shared" si="329"/>
        <v>1.6111111111111114E-2</v>
      </c>
      <c r="AE362" s="194">
        <f t="shared" si="329"/>
        <v>1.6111111111111114E-2</v>
      </c>
      <c r="AF362" s="82">
        <f t="shared" si="329"/>
        <v>1.6111111111111114E-2</v>
      </c>
      <c r="AG362" s="194">
        <f t="shared" si="329"/>
        <v>1.6111111111111114E-2</v>
      </c>
      <c r="AH362" s="194">
        <f t="shared" si="329"/>
        <v>1.6111111111111114E-2</v>
      </c>
      <c r="AI362" s="194">
        <f t="shared" si="329"/>
        <v>1.6111111111111114E-2</v>
      </c>
      <c r="AJ362" s="194">
        <f t="shared" si="329"/>
        <v>1.6111111111111114E-2</v>
      </c>
      <c r="AK362" s="194">
        <f t="shared" si="329"/>
        <v>1.6111111111111114E-2</v>
      </c>
      <c r="AL362" s="194">
        <f t="shared" si="329"/>
        <v>1.6111111111111114E-2</v>
      </c>
      <c r="AM362" s="194">
        <f t="shared" si="329"/>
        <v>1.6111111111111114E-2</v>
      </c>
      <c r="AN362" s="194">
        <f t="shared" si="329"/>
        <v>1.6111111111111114E-2</v>
      </c>
      <c r="AO362" s="194">
        <f t="shared" si="329"/>
        <v>1.6111111111111114E-2</v>
      </c>
      <c r="AP362" s="194">
        <v>0.66</v>
      </c>
      <c r="AQ362" s="194">
        <v>0</v>
      </c>
      <c r="AR362" s="194">
        <v>0</v>
      </c>
      <c r="AS362" s="194">
        <v>0</v>
      </c>
      <c r="AT362" s="194">
        <v>0</v>
      </c>
      <c r="AU362" s="194">
        <v>0</v>
      </c>
      <c r="AV362" s="194">
        <v>0</v>
      </c>
      <c r="AW362" s="194">
        <v>0</v>
      </c>
      <c r="AX362" s="194">
        <v>0</v>
      </c>
      <c r="AY362" s="194">
        <v>0</v>
      </c>
      <c r="AZ362" s="194">
        <v>0</v>
      </c>
      <c r="BA362" s="194">
        <v>0</v>
      </c>
      <c r="BB362" s="194">
        <v>0</v>
      </c>
      <c r="BC362" s="195">
        <f>SUM(N362:BB362)</f>
        <v>1</v>
      </c>
      <c r="BD362" s="193"/>
    </row>
    <row r="363" spans="1:89" s="196" customFormat="1" x14ac:dyDescent="0.2">
      <c r="A363" s="294"/>
      <c r="B363" s="193" t="s">
        <v>110</v>
      </c>
      <c r="C363" s="292"/>
      <c r="D363" s="194">
        <f>+D362</f>
        <v>0</v>
      </c>
      <c r="E363" s="194">
        <f t="shared" ref="E363:AJ363" si="330">+D363+E362</f>
        <v>0</v>
      </c>
      <c r="F363" s="194">
        <f t="shared" si="330"/>
        <v>0</v>
      </c>
      <c r="G363" s="194">
        <f t="shared" si="330"/>
        <v>0</v>
      </c>
      <c r="H363" s="194">
        <f t="shared" si="330"/>
        <v>0</v>
      </c>
      <c r="I363" s="194">
        <f t="shared" si="330"/>
        <v>0</v>
      </c>
      <c r="J363" s="194">
        <f t="shared" si="330"/>
        <v>0</v>
      </c>
      <c r="K363" s="194">
        <f t="shared" si="330"/>
        <v>0</v>
      </c>
      <c r="L363" s="194">
        <f t="shared" si="330"/>
        <v>0</v>
      </c>
      <c r="M363" s="194">
        <f t="shared" si="330"/>
        <v>0</v>
      </c>
      <c r="N363" s="194">
        <f t="shared" si="330"/>
        <v>0.05</v>
      </c>
      <c r="O363" s="194">
        <f t="shared" si="330"/>
        <v>0.05</v>
      </c>
      <c r="P363" s="194">
        <f t="shared" si="330"/>
        <v>0.05</v>
      </c>
      <c r="Q363" s="194">
        <f t="shared" si="330"/>
        <v>0.05</v>
      </c>
      <c r="R363" s="194">
        <f t="shared" si="330"/>
        <v>0.05</v>
      </c>
      <c r="S363" s="194">
        <f t="shared" si="330"/>
        <v>0.05</v>
      </c>
      <c r="T363" s="194">
        <f t="shared" si="330"/>
        <v>0.05</v>
      </c>
      <c r="U363" s="194">
        <f t="shared" si="330"/>
        <v>0.05</v>
      </c>
      <c r="V363" s="194">
        <f t="shared" si="330"/>
        <v>0.05</v>
      </c>
      <c r="W363" s="194">
        <f t="shared" si="330"/>
        <v>0.05</v>
      </c>
      <c r="X363" s="194">
        <f t="shared" si="330"/>
        <v>6.611111111111112E-2</v>
      </c>
      <c r="Y363" s="194">
        <f t="shared" si="330"/>
        <v>8.2222222222222238E-2</v>
      </c>
      <c r="Z363" s="194">
        <f t="shared" si="330"/>
        <v>9.8333333333333356E-2</v>
      </c>
      <c r="AA363" s="194">
        <f t="shared" si="330"/>
        <v>0.11444444444444447</v>
      </c>
      <c r="AB363" s="194">
        <f t="shared" si="330"/>
        <v>0.13055555555555559</v>
      </c>
      <c r="AC363" s="194">
        <f t="shared" si="330"/>
        <v>0.1466666666666667</v>
      </c>
      <c r="AD363" s="194">
        <f t="shared" si="330"/>
        <v>0.1627777777777778</v>
      </c>
      <c r="AE363" s="194">
        <f t="shared" si="330"/>
        <v>0.1788888888888889</v>
      </c>
      <c r="AF363" s="82">
        <f t="shared" si="330"/>
        <v>0.19500000000000001</v>
      </c>
      <c r="AG363" s="194">
        <f t="shared" si="330"/>
        <v>0.21111111111111111</v>
      </c>
      <c r="AH363" s="194">
        <f t="shared" si="330"/>
        <v>0.22722222222222221</v>
      </c>
      <c r="AI363" s="194">
        <f t="shared" si="330"/>
        <v>0.24333333333333332</v>
      </c>
      <c r="AJ363" s="194">
        <f t="shared" si="330"/>
        <v>0.25944444444444442</v>
      </c>
      <c r="AK363" s="194">
        <f t="shared" ref="AK363:BB363" si="331">+AJ363+AK362</f>
        <v>0.27555555555555555</v>
      </c>
      <c r="AL363" s="194">
        <f t="shared" si="331"/>
        <v>0.29166666666666669</v>
      </c>
      <c r="AM363" s="194">
        <f t="shared" si="331"/>
        <v>0.30777777777777782</v>
      </c>
      <c r="AN363" s="194">
        <f t="shared" si="331"/>
        <v>0.32388888888888895</v>
      </c>
      <c r="AO363" s="194">
        <f t="shared" si="331"/>
        <v>0.34000000000000008</v>
      </c>
      <c r="AP363" s="194">
        <f t="shared" si="331"/>
        <v>1</v>
      </c>
      <c r="AQ363" s="194">
        <f t="shared" si="331"/>
        <v>1</v>
      </c>
      <c r="AR363" s="194">
        <f t="shared" si="331"/>
        <v>1</v>
      </c>
      <c r="AS363" s="194">
        <f t="shared" si="331"/>
        <v>1</v>
      </c>
      <c r="AT363" s="194">
        <f t="shared" si="331"/>
        <v>1</v>
      </c>
      <c r="AU363" s="194">
        <f t="shared" si="331"/>
        <v>1</v>
      </c>
      <c r="AV363" s="194">
        <f t="shared" si="331"/>
        <v>1</v>
      </c>
      <c r="AW363" s="194">
        <f t="shared" si="331"/>
        <v>1</v>
      </c>
      <c r="AX363" s="194">
        <f t="shared" si="331"/>
        <v>1</v>
      </c>
      <c r="AY363" s="194">
        <f t="shared" si="331"/>
        <v>1</v>
      </c>
      <c r="AZ363" s="194">
        <f t="shared" si="331"/>
        <v>1</v>
      </c>
      <c r="BA363" s="194">
        <f t="shared" si="331"/>
        <v>1</v>
      </c>
      <c r="BB363" s="194">
        <f t="shared" si="331"/>
        <v>1</v>
      </c>
      <c r="BC363" s="195"/>
      <c r="BD363" s="193"/>
    </row>
    <row r="364" spans="1:89" s="211" customFormat="1" x14ac:dyDescent="0.2">
      <c r="A364" s="294"/>
      <c r="B364" s="208"/>
      <c r="C364" s="292"/>
      <c r="D364" s="209"/>
      <c r="E364" s="209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09"/>
      <c r="Z364" s="209"/>
      <c r="AA364" s="209"/>
      <c r="AB364" s="209"/>
      <c r="AC364" s="209"/>
      <c r="AD364" s="209"/>
      <c r="AE364" s="209"/>
      <c r="AF364" s="83"/>
      <c r="AG364" s="209"/>
      <c r="AH364" s="209"/>
      <c r="AI364" s="209"/>
      <c r="AJ364" s="209"/>
      <c r="AK364" s="209"/>
      <c r="AL364" s="209"/>
      <c r="AM364" s="209"/>
      <c r="AN364" s="209"/>
      <c r="AO364" s="209"/>
      <c r="AP364" s="209"/>
      <c r="AQ364" s="209"/>
      <c r="AR364" s="209"/>
      <c r="AS364" s="209"/>
      <c r="AT364" s="209"/>
      <c r="AU364" s="209"/>
      <c r="AV364" s="209"/>
      <c r="AW364" s="209"/>
      <c r="AX364" s="209"/>
      <c r="AY364" s="209"/>
      <c r="AZ364" s="209"/>
      <c r="BA364" s="209"/>
      <c r="BB364" s="209"/>
      <c r="BC364" s="210"/>
      <c r="BD364" s="208"/>
    </row>
    <row r="365" spans="1:89" s="197" customFormat="1" x14ac:dyDescent="0.2">
      <c r="A365" s="294"/>
      <c r="B365" s="197" t="s">
        <v>111</v>
      </c>
      <c r="C365" s="198">
        <v>14.2</v>
      </c>
      <c r="D365" s="199">
        <f t="shared" ref="D365:AI365" si="332">+D361*$C365</f>
        <v>0</v>
      </c>
      <c r="E365" s="199">
        <f t="shared" si="332"/>
        <v>0</v>
      </c>
      <c r="F365" s="199">
        <f t="shared" si="332"/>
        <v>0</v>
      </c>
      <c r="G365" s="199">
        <f t="shared" si="332"/>
        <v>0</v>
      </c>
      <c r="H365" s="199">
        <f t="shared" si="332"/>
        <v>0</v>
      </c>
      <c r="I365" s="199">
        <f t="shared" si="332"/>
        <v>0</v>
      </c>
      <c r="J365" s="199">
        <f t="shared" si="332"/>
        <v>0</v>
      </c>
      <c r="K365" s="199">
        <f t="shared" si="332"/>
        <v>0</v>
      </c>
      <c r="L365" s="199">
        <f t="shared" si="332"/>
        <v>0</v>
      </c>
      <c r="M365" s="199">
        <f t="shared" si="332"/>
        <v>0</v>
      </c>
      <c r="N365" s="199">
        <f t="shared" si="332"/>
        <v>0.70577380952380941</v>
      </c>
      <c r="O365" s="199">
        <f t="shared" si="332"/>
        <v>0.70577380952380941</v>
      </c>
      <c r="P365" s="199">
        <f t="shared" si="332"/>
        <v>0.70577380952380941</v>
      </c>
      <c r="Q365" s="199">
        <f t="shared" si="332"/>
        <v>0.70577380952380941</v>
      </c>
      <c r="R365" s="199">
        <f t="shared" si="332"/>
        <v>0.70577380952380941</v>
      </c>
      <c r="S365" s="199">
        <f t="shared" si="332"/>
        <v>0.70577380952380941</v>
      </c>
      <c r="T365" s="199">
        <f t="shared" si="332"/>
        <v>0.70577380952380941</v>
      </c>
      <c r="U365" s="199">
        <f t="shared" si="332"/>
        <v>0.70577380952380941</v>
      </c>
      <c r="V365" s="199">
        <f t="shared" si="332"/>
        <v>0.70577380952380941</v>
      </c>
      <c r="W365" s="199">
        <f t="shared" si="332"/>
        <v>0.70577380952380941</v>
      </c>
      <c r="X365" s="199">
        <f t="shared" si="332"/>
        <v>1.4160104761904762</v>
      </c>
      <c r="Y365" s="199">
        <f t="shared" si="332"/>
        <v>2.1262471428571432</v>
      </c>
      <c r="Z365" s="199">
        <f t="shared" si="332"/>
        <v>2.8364838095238096</v>
      </c>
      <c r="AA365" s="199">
        <f t="shared" si="332"/>
        <v>3.546720476190476</v>
      </c>
      <c r="AB365" s="199">
        <f t="shared" si="332"/>
        <v>4.256957142857142</v>
      </c>
      <c r="AC365" s="199">
        <f t="shared" si="332"/>
        <v>4.9671938095238088</v>
      </c>
      <c r="AD365" s="199">
        <f t="shared" si="332"/>
        <v>5.6774304761904757</v>
      </c>
      <c r="AE365" s="199">
        <f t="shared" si="332"/>
        <v>6.3876671428571417</v>
      </c>
      <c r="AF365" s="90">
        <f t="shared" si="332"/>
        <v>7.0979038095238085</v>
      </c>
      <c r="AG365" s="199">
        <f t="shared" si="332"/>
        <v>7.8081404761904745</v>
      </c>
      <c r="AH365" s="199">
        <f t="shared" si="332"/>
        <v>8.5183771428571422</v>
      </c>
      <c r="AI365" s="199">
        <f t="shared" si="332"/>
        <v>9.2286138095238091</v>
      </c>
      <c r="AJ365" s="199">
        <f t="shared" ref="AJ365:BB365" si="333">+AJ361*$C365</f>
        <v>9.9388504761904759</v>
      </c>
      <c r="AK365" s="199">
        <f t="shared" si="333"/>
        <v>10.649087142857143</v>
      </c>
      <c r="AL365" s="199">
        <f t="shared" si="333"/>
        <v>11.359323809523811</v>
      </c>
      <c r="AM365" s="199">
        <f t="shared" si="333"/>
        <v>12.069560476190478</v>
      </c>
      <c r="AN365" s="199">
        <f t="shared" si="333"/>
        <v>12.779797142857145</v>
      </c>
      <c r="AO365" s="199">
        <f t="shared" si="333"/>
        <v>13.490033809523812</v>
      </c>
      <c r="AP365" s="199">
        <f t="shared" si="333"/>
        <v>13.490033809523812</v>
      </c>
      <c r="AQ365" s="199">
        <f t="shared" si="333"/>
        <v>13.490033809523812</v>
      </c>
      <c r="AR365" s="199">
        <f t="shared" si="333"/>
        <v>13.490033809523812</v>
      </c>
      <c r="AS365" s="199">
        <f t="shared" si="333"/>
        <v>13.490033809523812</v>
      </c>
      <c r="AT365" s="199">
        <f t="shared" si="333"/>
        <v>14.200033809523813</v>
      </c>
      <c r="AU365" s="199">
        <f t="shared" si="333"/>
        <v>14.200033809523813</v>
      </c>
      <c r="AV365" s="199">
        <f t="shared" si="333"/>
        <v>14.200033809523813</v>
      </c>
      <c r="AW365" s="199">
        <f t="shared" si="333"/>
        <v>14.200033809523813</v>
      </c>
      <c r="AX365" s="199">
        <f t="shared" si="333"/>
        <v>14.200033809523813</v>
      </c>
      <c r="AY365" s="199">
        <f t="shared" si="333"/>
        <v>14.200033809523813</v>
      </c>
      <c r="AZ365" s="199">
        <f t="shared" si="333"/>
        <v>14.200033809523813</v>
      </c>
      <c r="BA365" s="199">
        <f t="shared" si="333"/>
        <v>14.200033809523813</v>
      </c>
      <c r="BB365" s="199">
        <f t="shared" si="333"/>
        <v>14.200033809523813</v>
      </c>
      <c r="BC365" s="200"/>
      <c r="BD365" s="201"/>
      <c r="BE365" s="201"/>
      <c r="BF365" s="201"/>
      <c r="BG365" s="201"/>
      <c r="BH365" s="201"/>
      <c r="BI365" s="201"/>
      <c r="BJ365" s="201"/>
      <c r="BK365" s="201"/>
      <c r="BL365" s="201"/>
      <c r="BM365" s="201"/>
      <c r="BN365" s="201"/>
      <c r="BO365" s="201"/>
      <c r="BP365" s="201"/>
      <c r="BQ365" s="201"/>
      <c r="BR365" s="201"/>
      <c r="BS365" s="201"/>
      <c r="BT365" s="201"/>
      <c r="BU365" s="201"/>
      <c r="BV365" s="201"/>
      <c r="BW365" s="201"/>
      <c r="BX365" s="201"/>
      <c r="BY365" s="201"/>
      <c r="BZ365" s="201"/>
      <c r="CA365" s="201"/>
      <c r="CB365" s="201"/>
      <c r="CC365" s="201"/>
      <c r="CD365" s="201"/>
      <c r="CE365" s="201"/>
      <c r="CF365" s="201"/>
      <c r="CG365" s="201"/>
      <c r="CH365" s="201"/>
      <c r="CI365" s="201"/>
      <c r="CJ365" s="201"/>
      <c r="CK365" s="201"/>
    </row>
    <row r="366" spans="1:89" s="202" customFormat="1" ht="13.5" thickBot="1" x14ac:dyDescent="0.25">
      <c r="A366" s="295"/>
      <c r="B366" s="202" t="s">
        <v>112</v>
      </c>
      <c r="C366" s="203" t="str">
        <f>+'NTP or Sold'!B36</f>
        <v>Committed</v>
      </c>
      <c r="D366" s="204">
        <f t="shared" ref="D366:AI366" si="334">+D363*$C365</f>
        <v>0</v>
      </c>
      <c r="E366" s="204">
        <f t="shared" si="334"/>
        <v>0</v>
      </c>
      <c r="F366" s="204">
        <f t="shared" si="334"/>
        <v>0</v>
      </c>
      <c r="G366" s="204">
        <f t="shared" si="334"/>
        <v>0</v>
      </c>
      <c r="H366" s="204">
        <f t="shared" si="334"/>
        <v>0</v>
      </c>
      <c r="I366" s="204">
        <f t="shared" si="334"/>
        <v>0</v>
      </c>
      <c r="J366" s="204">
        <f t="shared" si="334"/>
        <v>0</v>
      </c>
      <c r="K366" s="204">
        <f t="shared" si="334"/>
        <v>0</v>
      </c>
      <c r="L366" s="204">
        <f t="shared" si="334"/>
        <v>0</v>
      </c>
      <c r="M366" s="204">
        <f t="shared" si="334"/>
        <v>0</v>
      </c>
      <c r="N366" s="204">
        <f t="shared" si="334"/>
        <v>0.71</v>
      </c>
      <c r="O366" s="204">
        <f t="shared" si="334"/>
        <v>0.71</v>
      </c>
      <c r="P366" s="204">
        <f t="shared" si="334"/>
        <v>0.71</v>
      </c>
      <c r="Q366" s="204">
        <f t="shared" si="334"/>
        <v>0.71</v>
      </c>
      <c r="R366" s="204">
        <f t="shared" si="334"/>
        <v>0.71</v>
      </c>
      <c r="S366" s="204">
        <f t="shared" si="334"/>
        <v>0.71</v>
      </c>
      <c r="T366" s="204">
        <f t="shared" si="334"/>
        <v>0.71</v>
      </c>
      <c r="U366" s="204">
        <f t="shared" si="334"/>
        <v>0.71</v>
      </c>
      <c r="V366" s="204">
        <f t="shared" si="334"/>
        <v>0.71</v>
      </c>
      <c r="W366" s="204">
        <f t="shared" si="334"/>
        <v>0.71</v>
      </c>
      <c r="X366" s="204">
        <f t="shared" si="334"/>
        <v>0.93877777777777782</v>
      </c>
      <c r="Y366" s="204">
        <f t="shared" si="334"/>
        <v>1.1675555555555557</v>
      </c>
      <c r="Z366" s="204">
        <f t="shared" si="334"/>
        <v>1.3963333333333336</v>
      </c>
      <c r="AA366" s="204">
        <f t="shared" si="334"/>
        <v>1.6251111111111114</v>
      </c>
      <c r="AB366" s="204">
        <f t="shared" si="334"/>
        <v>1.8538888888888894</v>
      </c>
      <c r="AC366" s="204">
        <f t="shared" si="334"/>
        <v>2.0826666666666669</v>
      </c>
      <c r="AD366" s="204">
        <f t="shared" si="334"/>
        <v>2.3114444444444446</v>
      </c>
      <c r="AE366" s="204">
        <f t="shared" si="334"/>
        <v>2.5402222222222224</v>
      </c>
      <c r="AF366" s="136">
        <f t="shared" si="334"/>
        <v>2.7690000000000001</v>
      </c>
      <c r="AG366" s="204">
        <f t="shared" si="334"/>
        <v>2.9977777777777774</v>
      </c>
      <c r="AH366" s="204">
        <f t="shared" si="334"/>
        <v>3.2265555555555552</v>
      </c>
      <c r="AI366" s="204">
        <f t="shared" si="334"/>
        <v>3.4553333333333329</v>
      </c>
      <c r="AJ366" s="204">
        <f t="shared" ref="AJ366:BB366" si="335">+AJ363*$C365</f>
        <v>3.6841111111111107</v>
      </c>
      <c r="AK366" s="204">
        <f t="shared" si="335"/>
        <v>3.9128888888888889</v>
      </c>
      <c r="AL366" s="204">
        <f t="shared" si="335"/>
        <v>4.1416666666666666</v>
      </c>
      <c r="AM366" s="204">
        <f t="shared" si="335"/>
        <v>4.3704444444444448</v>
      </c>
      <c r="AN366" s="204">
        <f t="shared" si="335"/>
        <v>4.599222222222223</v>
      </c>
      <c r="AO366" s="204">
        <f t="shared" si="335"/>
        <v>4.8280000000000012</v>
      </c>
      <c r="AP366" s="204">
        <f t="shared" si="335"/>
        <v>14.2</v>
      </c>
      <c r="AQ366" s="204">
        <f t="shared" si="335"/>
        <v>14.2</v>
      </c>
      <c r="AR366" s="204">
        <f t="shared" si="335"/>
        <v>14.2</v>
      </c>
      <c r="AS366" s="204">
        <f t="shared" si="335"/>
        <v>14.2</v>
      </c>
      <c r="AT366" s="204">
        <f t="shared" si="335"/>
        <v>14.2</v>
      </c>
      <c r="AU366" s="204">
        <f t="shared" si="335"/>
        <v>14.2</v>
      </c>
      <c r="AV366" s="204">
        <f t="shared" si="335"/>
        <v>14.2</v>
      </c>
      <c r="AW366" s="204">
        <f t="shared" si="335"/>
        <v>14.2</v>
      </c>
      <c r="AX366" s="204">
        <f t="shared" si="335"/>
        <v>14.2</v>
      </c>
      <c r="AY366" s="204">
        <f t="shared" si="335"/>
        <v>14.2</v>
      </c>
      <c r="AZ366" s="204">
        <f t="shared" si="335"/>
        <v>14.2</v>
      </c>
      <c r="BA366" s="204">
        <f t="shared" si="335"/>
        <v>14.2</v>
      </c>
      <c r="BB366" s="204">
        <f t="shared" si="335"/>
        <v>14.2</v>
      </c>
      <c r="BC366" s="205"/>
      <c r="BD366" s="206"/>
      <c r="BE366" s="206"/>
      <c r="BF366" s="206"/>
      <c r="BG366" s="206"/>
      <c r="BH366" s="206"/>
      <c r="BI366" s="206"/>
      <c r="BJ366" s="206"/>
      <c r="BK366" s="206"/>
      <c r="BL366" s="206"/>
      <c r="BM366" s="206"/>
      <c r="BN366" s="206"/>
      <c r="BO366" s="206"/>
      <c r="BP366" s="206"/>
      <c r="BQ366" s="206"/>
      <c r="BR366" s="206"/>
      <c r="BS366" s="206"/>
      <c r="BT366" s="206"/>
      <c r="BU366" s="206"/>
      <c r="BV366" s="206"/>
      <c r="BW366" s="206"/>
      <c r="BX366" s="206"/>
      <c r="BY366" s="206"/>
      <c r="BZ366" s="206"/>
      <c r="CA366" s="206"/>
      <c r="CB366" s="206"/>
      <c r="CC366" s="206"/>
      <c r="CD366" s="206"/>
      <c r="CE366" s="206"/>
      <c r="CF366" s="206"/>
      <c r="CG366" s="206"/>
      <c r="CH366" s="206"/>
      <c r="CI366" s="206"/>
      <c r="CJ366" s="206"/>
      <c r="CK366" s="206"/>
    </row>
    <row r="367" spans="1:89" s="192" customFormat="1" ht="15" customHeight="1" thickTop="1" x14ac:dyDescent="0.2">
      <c r="A367" s="293">
        <f>+A359+1</f>
        <v>9</v>
      </c>
      <c r="B367" s="189" t="str">
        <f>+'NTP or Sold'!G37</f>
        <v>LM6000</v>
      </c>
      <c r="C367" s="291" t="str">
        <f>+'NTP or Sold'!S37</f>
        <v>Elektrobolt (ESA) - 85%</v>
      </c>
      <c r="D367" s="190"/>
      <c r="E367" s="190"/>
      <c r="F367" s="190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  <c r="AA367" s="190"/>
      <c r="AB367" s="190"/>
      <c r="AC367" s="190"/>
      <c r="AD367" s="190"/>
      <c r="AE367" s="190"/>
      <c r="AF367" s="84"/>
      <c r="AG367" s="190"/>
      <c r="AH367" s="190"/>
      <c r="AI367" s="190"/>
      <c r="AJ367" s="190"/>
      <c r="AK367" s="190"/>
      <c r="AL367" s="190"/>
      <c r="AM367" s="190"/>
      <c r="AN367" s="190"/>
      <c r="AO367" s="190"/>
      <c r="AP367" s="190"/>
      <c r="AQ367" s="190"/>
      <c r="AR367" s="190"/>
      <c r="AS367" s="190"/>
      <c r="AT367" s="190"/>
      <c r="AU367" s="190"/>
      <c r="AV367" s="190"/>
      <c r="AW367" s="190"/>
      <c r="AX367" s="190"/>
      <c r="AY367" s="190"/>
      <c r="AZ367" s="190"/>
      <c r="BA367" s="190"/>
      <c r="BB367" s="190"/>
      <c r="BC367" s="191"/>
    </row>
    <row r="368" spans="1:89" s="196" customFormat="1" x14ac:dyDescent="0.2">
      <c r="A368" s="294"/>
      <c r="B368" s="193" t="s">
        <v>107</v>
      </c>
      <c r="C368" s="292"/>
      <c r="D368" s="194">
        <v>0</v>
      </c>
      <c r="E368" s="194">
        <v>0</v>
      </c>
      <c r="F368" s="194">
        <v>0</v>
      </c>
      <c r="G368" s="194">
        <v>0</v>
      </c>
      <c r="H368" s="194">
        <v>0</v>
      </c>
      <c r="I368" s="194">
        <v>0</v>
      </c>
      <c r="J368" s="194">
        <v>0</v>
      </c>
      <c r="K368" s="194">
        <v>0</v>
      </c>
      <c r="L368" s="194">
        <v>0</v>
      </c>
      <c r="M368" s="194">
        <v>0</v>
      </c>
      <c r="N368" s="194">
        <f>16.7/336</f>
        <v>4.9702380952380949E-2</v>
      </c>
      <c r="O368" s="194">
        <v>0</v>
      </c>
      <c r="P368" s="194">
        <v>0</v>
      </c>
      <c r="Q368" s="194">
        <v>0</v>
      </c>
      <c r="R368" s="194">
        <v>0</v>
      </c>
      <c r="S368" s="194">
        <v>0</v>
      </c>
      <c r="T368" s="194">
        <v>0</v>
      </c>
      <c r="U368" s="194">
        <v>0</v>
      </c>
      <c r="V368" s="194">
        <v>0</v>
      </c>
      <c r="W368" s="194">
        <v>0</v>
      </c>
      <c r="X368" s="194">
        <f t="shared" ref="X368:AO368" si="336">+(0.95-0.0497)/18</f>
        <v>5.0016666666666668E-2</v>
      </c>
      <c r="Y368" s="194">
        <f t="shared" si="336"/>
        <v>5.0016666666666668E-2</v>
      </c>
      <c r="Z368" s="194">
        <f t="shared" si="336"/>
        <v>5.0016666666666668E-2</v>
      </c>
      <c r="AA368" s="194">
        <f t="shared" si="336"/>
        <v>5.0016666666666668E-2</v>
      </c>
      <c r="AB368" s="194">
        <f t="shared" si="336"/>
        <v>5.0016666666666668E-2</v>
      </c>
      <c r="AC368" s="194">
        <f t="shared" si="336"/>
        <v>5.0016666666666668E-2</v>
      </c>
      <c r="AD368" s="194">
        <f t="shared" si="336"/>
        <v>5.0016666666666668E-2</v>
      </c>
      <c r="AE368" s="194">
        <f t="shared" si="336"/>
        <v>5.0016666666666668E-2</v>
      </c>
      <c r="AF368" s="82">
        <f t="shared" si="336"/>
        <v>5.0016666666666668E-2</v>
      </c>
      <c r="AG368" s="194">
        <f t="shared" si="336"/>
        <v>5.0016666666666668E-2</v>
      </c>
      <c r="AH368" s="194">
        <f t="shared" si="336"/>
        <v>5.0016666666666668E-2</v>
      </c>
      <c r="AI368" s="194">
        <f t="shared" si="336"/>
        <v>5.0016666666666668E-2</v>
      </c>
      <c r="AJ368" s="194">
        <f t="shared" si="336"/>
        <v>5.0016666666666668E-2</v>
      </c>
      <c r="AK368" s="194">
        <f t="shared" si="336"/>
        <v>5.0016666666666668E-2</v>
      </c>
      <c r="AL368" s="194">
        <f t="shared" si="336"/>
        <v>5.0016666666666668E-2</v>
      </c>
      <c r="AM368" s="194">
        <f t="shared" si="336"/>
        <v>5.0016666666666668E-2</v>
      </c>
      <c r="AN368" s="194">
        <f t="shared" si="336"/>
        <v>5.0016666666666668E-2</v>
      </c>
      <c r="AO368" s="194">
        <f t="shared" si="336"/>
        <v>5.0016666666666668E-2</v>
      </c>
      <c r="AP368" s="194">
        <v>0</v>
      </c>
      <c r="AQ368" s="194">
        <v>0</v>
      </c>
      <c r="AR368" s="194">
        <v>0</v>
      </c>
      <c r="AS368" s="194">
        <v>0</v>
      </c>
      <c r="AT368" s="194">
        <v>0.05</v>
      </c>
      <c r="AU368" s="194">
        <v>0</v>
      </c>
      <c r="AV368" s="194">
        <v>0</v>
      </c>
      <c r="AW368" s="194">
        <v>0</v>
      </c>
      <c r="AX368" s="194">
        <v>0</v>
      </c>
      <c r="AY368" s="194">
        <v>0</v>
      </c>
      <c r="AZ368" s="194">
        <v>0</v>
      </c>
      <c r="BA368" s="194">
        <v>0</v>
      </c>
      <c r="BB368" s="194">
        <v>0</v>
      </c>
      <c r="BC368" s="195">
        <f>SUM(N368:BB368)</f>
        <v>1.0000023809523813</v>
      </c>
      <c r="BD368" s="193"/>
    </row>
    <row r="369" spans="1:89" s="196" customFormat="1" x14ac:dyDescent="0.2">
      <c r="A369" s="294"/>
      <c r="B369" s="193" t="s">
        <v>108</v>
      </c>
      <c r="C369" s="292"/>
      <c r="D369" s="194">
        <f>+D368</f>
        <v>0</v>
      </c>
      <c r="E369" s="194">
        <f t="shared" ref="E369:AJ369" si="337">+D369+E368</f>
        <v>0</v>
      </c>
      <c r="F369" s="194">
        <f t="shared" si="337"/>
        <v>0</v>
      </c>
      <c r="G369" s="194">
        <f t="shared" si="337"/>
        <v>0</v>
      </c>
      <c r="H369" s="194">
        <f t="shared" si="337"/>
        <v>0</v>
      </c>
      <c r="I369" s="194">
        <f t="shared" si="337"/>
        <v>0</v>
      </c>
      <c r="J369" s="194">
        <f t="shared" si="337"/>
        <v>0</v>
      </c>
      <c r="K369" s="194">
        <f t="shared" si="337"/>
        <v>0</v>
      </c>
      <c r="L369" s="194">
        <f t="shared" si="337"/>
        <v>0</v>
      </c>
      <c r="M369" s="194">
        <f t="shared" si="337"/>
        <v>0</v>
      </c>
      <c r="N369" s="194">
        <f t="shared" si="337"/>
        <v>4.9702380952380949E-2</v>
      </c>
      <c r="O369" s="194">
        <f t="shared" si="337"/>
        <v>4.9702380952380949E-2</v>
      </c>
      <c r="P369" s="194">
        <f t="shared" si="337"/>
        <v>4.9702380952380949E-2</v>
      </c>
      <c r="Q369" s="194">
        <f t="shared" si="337"/>
        <v>4.9702380952380949E-2</v>
      </c>
      <c r="R369" s="194">
        <f t="shared" si="337"/>
        <v>4.9702380952380949E-2</v>
      </c>
      <c r="S369" s="194">
        <f t="shared" si="337"/>
        <v>4.9702380952380949E-2</v>
      </c>
      <c r="T369" s="194">
        <f t="shared" si="337"/>
        <v>4.9702380952380949E-2</v>
      </c>
      <c r="U369" s="194">
        <f t="shared" si="337"/>
        <v>4.9702380952380949E-2</v>
      </c>
      <c r="V369" s="194">
        <f t="shared" si="337"/>
        <v>4.9702380952380949E-2</v>
      </c>
      <c r="W369" s="194">
        <f t="shared" si="337"/>
        <v>4.9702380952380949E-2</v>
      </c>
      <c r="X369" s="194">
        <f t="shared" si="337"/>
        <v>9.9719047619047624E-2</v>
      </c>
      <c r="Y369" s="194">
        <f t="shared" si="337"/>
        <v>0.14973571428571431</v>
      </c>
      <c r="Z369" s="194">
        <f t="shared" si="337"/>
        <v>0.19975238095238096</v>
      </c>
      <c r="AA369" s="194">
        <f t="shared" si="337"/>
        <v>0.24976904761904761</v>
      </c>
      <c r="AB369" s="194">
        <f t="shared" si="337"/>
        <v>0.29978571428571427</v>
      </c>
      <c r="AC369" s="194">
        <f t="shared" si="337"/>
        <v>0.34980238095238092</v>
      </c>
      <c r="AD369" s="194">
        <f t="shared" si="337"/>
        <v>0.39981904761904757</v>
      </c>
      <c r="AE369" s="194">
        <f t="shared" si="337"/>
        <v>0.44983571428571423</v>
      </c>
      <c r="AF369" s="82">
        <f t="shared" si="337"/>
        <v>0.49985238095238088</v>
      </c>
      <c r="AG369" s="194">
        <f t="shared" si="337"/>
        <v>0.54986904761904754</v>
      </c>
      <c r="AH369" s="194">
        <f t="shared" si="337"/>
        <v>0.59988571428571424</v>
      </c>
      <c r="AI369" s="194">
        <f t="shared" si="337"/>
        <v>0.64990238095238095</v>
      </c>
      <c r="AJ369" s="194">
        <f t="shared" si="337"/>
        <v>0.69991904761904766</v>
      </c>
      <c r="AK369" s="194">
        <f t="shared" ref="AK369:BB369" si="338">+AJ369+AK368</f>
        <v>0.74993571428571437</v>
      </c>
      <c r="AL369" s="194">
        <f t="shared" si="338"/>
        <v>0.79995238095238108</v>
      </c>
      <c r="AM369" s="194">
        <f t="shared" si="338"/>
        <v>0.84996904761904779</v>
      </c>
      <c r="AN369" s="194">
        <f t="shared" si="338"/>
        <v>0.8999857142857145</v>
      </c>
      <c r="AO369" s="194">
        <f t="shared" si="338"/>
        <v>0.95000238095238121</v>
      </c>
      <c r="AP369" s="194">
        <f t="shared" si="338"/>
        <v>0.95000238095238121</v>
      </c>
      <c r="AQ369" s="194">
        <f t="shared" si="338"/>
        <v>0.95000238095238121</v>
      </c>
      <c r="AR369" s="194">
        <f t="shared" si="338"/>
        <v>0.95000238095238121</v>
      </c>
      <c r="AS369" s="194">
        <f t="shared" si="338"/>
        <v>0.95000238095238121</v>
      </c>
      <c r="AT369" s="194">
        <f t="shared" si="338"/>
        <v>1.0000023809523813</v>
      </c>
      <c r="AU369" s="194">
        <f t="shared" si="338"/>
        <v>1.0000023809523813</v>
      </c>
      <c r="AV369" s="194">
        <f t="shared" si="338"/>
        <v>1.0000023809523813</v>
      </c>
      <c r="AW369" s="194">
        <f t="shared" si="338"/>
        <v>1.0000023809523813</v>
      </c>
      <c r="AX369" s="194">
        <f t="shared" si="338"/>
        <v>1.0000023809523813</v>
      </c>
      <c r="AY369" s="194">
        <f t="shared" si="338"/>
        <v>1.0000023809523813</v>
      </c>
      <c r="AZ369" s="194">
        <f t="shared" si="338"/>
        <v>1.0000023809523813</v>
      </c>
      <c r="BA369" s="194">
        <f t="shared" si="338"/>
        <v>1.0000023809523813</v>
      </c>
      <c r="BB369" s="194">
        <f t="shared" si="338"/>
        <v>1.0000023809523813</v>
      </c>
      <c r="BC369" s="195"/>
      <c r="BD369" s="193"/>
    </row>
    <row r="370" spans="1:89" s="196" customFormat="1" x14ac:dyDescent="0.2">
      <c r="A370" s="294"/>
      <c r="B370" s="193" t="s">
        <v>109</v>
      </c>
      <c r="C370" s="292"/>
      <c r="D370" s="194">
        <v>0</v>
      </c>
      <c r="E370" s="194">
        <v>0</v>
      </c>
      <c r="F370" s="194">
        <v>0</v>
      </c>
      <c r="G370" s="194">
        <v>0</v>
      </c>
      <c r="H370" s="194">
        <v>0</v>
      </c>
      <c r="I370" s="194">
        <v>0</v>
      </c>
      <c r="J370" s="194">
        <v>0</v>
      </c>
      <c r="K370" s="194">
        <v>0</v>
      </c>
      <c r="L370" s="194">
        <v>0</v>
      </c>
      <c r="M370" s="194">
        <v>0</v>
      </c>
      <c r="N370" s="194">
        <v>0.05</v>
      </c>
      <c r="O370" s="194">
        <v>0</v>
      </c>
      <c r="P370" s="194">
        <v>0</v>
      </c>
      <c r="Q370" s="194">
        <v>0</v>
      </c>
      <c r="R370" s="194">
        <v>0</v>
      </c>
      <c r="S370" s="194">
        <v>0</v>
      </c>
      <c r="T370" s="194">
        <v>0</v>
      </c>
      <c r="U370" s="194">
        <v>0</v>
      </c>
      <c r="V370" s="194">
        <v>0</v>
      </c>
      <c r="W370" s="194">
        <v>0</v>
      </c>
      <c r="X370" s="194">
        <f t="shared" ref="X370:AO370" si="339">+(0.34-0.05)/18</f>
        <v>1.6111111111111114E-2</v>
      </c>
      <c r="Y370" s="194">
        <f t="shared" si="339"/>
        <v>1.6111111111111114E-2</v>
      </c>
      <c r="Z370" s="194">
        <f t="shared" si="339"/>
        <v>1.6111111111111114E-2</v>
      </c>
      <c r="AA370" s="194">
        <f t="shared" si="339"/>
        <v>1.6111111111111114E-2</v>
      </c>
      <c r="AB370" s="194">
        <f t="shared" si="339"/>
        <v>1.6111111111111114E-2</v>
      </c>
      <c r="AC370" s="194">
        <f t="shared" si="339"/>
        <v>1.6111111111111114E-2</v>
      </c>
      <c r="AD370" s="194">
        <f t="shared" si="339"/>
        <v>1.6111111111111114E-2</v>
      </c>
      <c r="AE370" s="194">
        <f t="shared" si="339"/>
        <v>1.6111111111111114E-2</v>
      </c>
      <c r="AF370" s="82">
        <f t="shared" si="339"/>
        <v>1.6111111111111114E-2</v>
      </c>
      <c r="AG370" s="194">
        <f t="shared" si="339"/>
        <v>1.6111111111111114E-2</v>
      </c>
      <c r="AH370" s="194">
        <f t="shared" si="339"/>
        <v>1.6111111111111114E-2</v>
      </c>
      <c r="AI370" s="194">
        <f t="shared" si="339"/>
        <v>1.6111111111111114E-2</v>
      </c>
      <c r="AJ370" s="194">
        <f t="shared" si="339"/>
        <v>1.6111111111111114E-2</v>
      </c>
      <c r="AK370" s="194">
        <f t="shared" si="339"/>
        <v>1.6111111111111114E-2</v>
      </c>
      <c r="AL370" s="194">
        <f t="shared" si="339"/>
        <v>1.6111111111111114E-2</v>
      </c>
      <c r="AM370" s="194">
        <f t="shared" si="339"/>
        <v>1.6111111111111114E-2</v>
      </c>
      <c r="AN370" s="194">
        <f t="shared" si="339"/>
        <v>1.6111111111111114E-2</v>
      </c>
      <c r="AO370" s="194">
        <f t="shared" si="339"/>
        <v>1.6111111111111114E-2</v>
      </c>
      <c r="AP370" s="194">
        <v>0.66</v>
      </c>
      <c r="AQ370" s="194">
        <v>0</v>
      </c>
      <c r="AR370" s="194">
        <v>0</v>
      </c>
      <c r="AS370" s="194">
        <v>0</v>
      </c>
      <c r="AT370" s="194">
        <v>0</v>
      </c>
      <c r="AU370" s="194">
        <v>0</v>
      </c>
      <c r="AV370" s="194">
        <v>0</v>
      </c>
      <c r="AW370" s="194">
        <v>0</v>
      </c>
      <c r="AX370" s="194">
        <v>0</v>
      </c>
      <c r="AY370" s="194">
        <v>0</v>
      </c>
      <c r="AZ370" s="194">
        <v>0</v>
      </c>
      <c r="BA370" s="194">
        <v>0</v>
      </c>
      <c r="BB370" s="194">
        <v>0</v>
      </c>
      <c r="BC370" s="195">
        <f>SUM(N370:BB370)</f>
        <v>1</v>
      </c>
      <c r="BD370" s="193"/>
    </row>
    <row r="371" spans="1:89" s="196" customFormat="1" x14ac:dyDescent="0.2">
      <c r="A371" s="294"/>
      <c r="B371" s="193" t="s">
        <v>110</v>
      </c>
      <c r="C371" s="292"/>
      <c r="D371" s="194">
        <f>+D370</f>
        <v>0</v>
      </c>
      <c r="E371" s="194">
        <f t="shared" ref="E371:AJ371" si="340">+D371+E370</f>
        <v>0</v>
      </c>
      <c r="F371" s="194">
        <f t="shared" si="340"/>
        <v>0</v>
      </c>
      <c r="G371" s="194">
        <f t="shared" si="340"/>
        <v>0</v>
      </c>
      <c r="H371" s="194">
        <f t="shared" si="340"/>
        <v>0</v>
      </c>
      <c r="I371" s="194">
        <f t="shared" si="340"/>
        <v>0</v>
      </c>
      <c r="J371" s="194">
        <f t="shared" si="340"/>
        <v>0</v>
      </c>
      <c r="K371" s="194">
        <f t="shared" si="340"/>
        <v>0</v>
      </c>
      <c r="L371" s="194">
        <f t="shared" si="340"/>
        <v>0</v>
      </c>
      <c r="M371" s="194">
        <f t="shared" si="340"/>
        <v>0</v>
      </c>
      <c r="N371" s="194">
        <f t="shared" si="340"/>
        <v>0.05</v>
      </c>
      <c r="O371" s="194">
        <f t="shared" si="340"/>
        <v>0.05</v>
      </c>
      <c r="P371" s="194">
        <f t="shared" si="340"/>
        <v>0.05</v>
      </c>
      <c r="Q371" s="194">
        <f t="shared" si="340"/>
        <v>0.05</v>
      </c>
      <c r="R371" s="194">
        <f t="shared" si="340"/>
        <v>0.05</v>
      </c>
      <c r="S371" s="194">
        <f t="shared" si="340"/>
        <v>0.05</v>
      </c>
      <c r="T371" s="194">
        <f t="shared" si="340"/>
        <v>0.05</v>
      </c>
      <c r="U371" s="194">
        <f t="shared" si="340"/>
        <v>0.05</v>
      </c>
      <c r="V371" s="194">
        <f t="shared" si="340"/>
        <v>0.05</v>
      </c>
      <c r="W371" s="194">
        <f t="shared" si="340"/>
        <v>0.05</v>
      </c>
      <c r="X371" s="194">
        <f t="shared" si="340"/>
        <v>6.611111111111112E-2</v>
      </c>
      <c r="Y371" s="194">
        <f t="shared" si="340"/>
        <v>8.2222222222222238E-2</v>
      </c>
      <c r="Z371" s="194">
        <f t="shared" si="340"/>
        <v>9.8333333333333356E-2</v>
      </c>
      <c r="AA371" s="194">
        <f t="shared" si="340"/>
        <v>0.11444444444444447</v>
      </c>
      <c r="AB371" s="194">
        <f t="shared" si="340"/>
        <v>0.13055555555555559</v>
      </c>
      <c r="AC371" s="194">
        <f t="shared" si="340"/>
        <v>0.1466666666666667</v>
      </c>
      <c r="AD371" s="194">
        <f t="shared" si="340"/>
        <v>0.1627777777777778</v>
      </c>
      <c r="AE371" s="194">
        <f t="shared" si="340"/>
        <v>0.1788888888888889</v>
      </c>
      <c r="AF371" s="82">
        <f t="shared" si="340"/>
        <v>0.19500000000000001</v>
      </c>
      <c r="AG371" s="194">
        <f t="shared" si="340"/>
        <v>0.21111111111111111</v>
      </c>
      <c r="AH371" s="194">
        <f t="shared" si="340"/>
        <v>0.22722222222222221</v>
      </c>
      <c r="AI371" s="194">
        <f t="shared" si="340"/>
        <v>0.24333333333333332</v>
      </c>
      <c r="AJ371" s="194">
        <f t="shared" si="340"/>
        <v>0.25944444444444442</v>
      </c>
      <c r="AK371" s="194">
        <f t="shared" ref="AK371:BB371" si="341">+AJ371+AK370</f>
        <v>0.27555555555555555</v>
      </c>
      <c r="AL371" s="194">
        <f t="shared" si="341"/>
        <v>0.29166666666666669</v>
      </c>
      <c r="AM371" s="194">
        <f t="shared" si="341"/>
        <v>0.30777777777777782</v>
      </c>
      <c r="AN371" s="194">
        <f t="shared" si="341"/>
        <v>0.32388888888888895</v>
      </c>
      <c r="AO371" s="194">
        <f t="shared" si="341"/>
        <v>0.34000000000000008</v>
      </c>
      <c r="AP371" s="194">
        <f t="shared" si="341"/>
        <v>1</v>
      </c>
      <c r="AQ371" s="194">
        <f t="shared" si="341"/>
        <v>1</v>
      </c>
      <c r="AR371" s="194">
        <f t="shared" si="341"/>
        <v>1</v>
      </c>
      <c r="AS371" s="194">
        <f t="shared" si="341"/>
        <v>1</v>
      </c>
      <c r="AT371" s="194">
        <f t="shared" si="341"/>
        <v>1</v>
      </c>
      <c r="AU371" s="194">
        <f t="shared" si="341"/>
        <v>1</v>
      </c>
      <c r="AV371" s="194">
        <f t="shared" si="341"/>
        <v>1</v>
      </c>
      <c r="AW371" s="194">
        <f t="shared" si="341"/>
        <v>1</v>
      </c>
      <c r="AX371" s="194">
        <f t="shared" si="341"/>
        <v>1</v>
      </c>
      <c r="AY371" s="194">
        <f t="shared" si="341"/>
        <v>1</v>
      </c>
      <c r="AZ371" s="194">
        <f t="shared" si="341"/>
        <v>1</v>
      </c>
      <c r="BA371" s="194">
        <f t="shared" si="341"/>
        <v>1</v>
      </c>
      <c r="BB371" s="194">
        <f t="shared" si="341"/>
        <v>1</v>
      </c>
      <c r="BC371" s="195"/>
      <c r="BD371" s="193"/>
    </row>
    <row r="372" spans="1:89" s="211" customFormat="1" x14ac:dyDescent="0.2">
      <c r="A372" s="294"/>
      <c r="B372" s="208"/>
      <c r="C372" s="292"/>
      <c r="D372" s="209"/>
      <c r="E372" s="209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83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10"/>
      <c r="BD372" s="208"/>
    </row>
    <row r="373" spans="1:89" s="197" customFormat="1" x14ac:dyDescent="0.2">
      <c r="A373" s="294"/>
      <c r="B373" s="197" t="s">
        <v>111</v>
      </c>
      <c r="C373" s="198">
        <v>14.2</v>
      </c>
      <c r="D373" s="199">
        <f t="shared" ref="D373:AI373" si="342">+D369*$C373</f>
        <v>0</v>
      </c>
      <c r="E373" s="199">
        <f t="shared" si="342"/>
        <v>0</v>
      </c>
      <c r="F373" s="199">
        <f t="shared" si="342"/>
        <v>0</v>
      </c>
      <c r="G373" s="199">
        <f t="shared" si="342"/>
        <v>0</v>
      </c>
      <c r="H373" s="199">
        <f t="shared" si="342"/>
        <v>0</v>
      </c>
      <c r="I373" s="199">
        <f t="shared" si="342"/>
        <v>0</v>
      </c>
      <c r="J373" s="199">
        <f t="shared" si="342"/>
        <v>0</v>
      </c>
      <c r="K373" s="199">
        <f t="shared" si="342"/>
        <v>0</v>
      </c>
      <c r="L373" s="199">
        <f t="shared" si="342"/>
        <v>0</v>
      </c>
      <c r="M373" s="199">
        <f t="shared" si="342"/>
        <v>0</v>
      </c>
      <c r="N373" s="199">
        <f t="shared" si="342"/>
        <v>0.70577380952380941</v>
      </c>
      <c r="O373" s="199">
        <f t="shared" si="342"/>
        <v>0.70577380952380941</v>
      </c>
      <c r="P373" s="199">
        <f t="shared" si="342"/>
        <v>0.70577380952380941</v>
      </c>
      <c r="Q373" s="199">
        <f t="shared" si="342"/>
        <v>0.70577380952380941</v>
      </c>
      <c r="R373" s="199">
        <f t="shared" si="342"/>
        <v>0.70577380952380941</v>
      </c>
      <c r="S373" s="199">
        <f t="shared" si="342"/>
        <v>0.70577380952380941</v>
      </c>
      <c r="T373" s="199">
        <f t="shared" si="342"/>
        <v>0.70577380952380941</v>
      </c>
      <c r="U373" s="199">
        <f t="shared" si="342"/>
        <v>0.70577380952380941</v>
      </c>
      <c r="V373" s="199">
        <f t="shared" si="342"/>
        <v>0.70577380952380941</v>
      </c>
      <c r="W373" s="199">
        <f t="shared" si="342"/>
        <v>0.70577380952380941</v>
      </c>
      <c r="X373" s="199">
        <f t="shared" si="342"/>
        <v>1.4160104761904762</v>
      </c>
      <c r="Y373" s="199">
        <f t="shared" si="342"/>
        <v>2.1262471428571432</v>
      </c>
      <c r="Z373" s="199">
        <f t="shared" si="342"/>
        <v>2.8364838095238096</v>
      </c>
      <c r="AA373" s="199">
        <f t="shared" si="342"/>
        <v>3.546720476190476</v>
      </c>
      <c r="AB373" s="199">
        <f t="shared" si="342"/>
        <v>4.256957142857142</v>
      </c>
      <c r="AC373" s="199">
        <f t="shared" si="342"/>
        <v>4.9671938095238088</v>
      </c>
      <c r="AD373" s="199">
        <f t="shared" si="342"/>
        <v>5.6774304761904757</v>
      </c>
      <c r="AE373" s="199">
        <f t="shared" si="342"/>
        <v>6.3876671428571417</v>
      </c>
      <c r="AF373" s="90">
        <f t="shared" si="342"/>
        <v>7.0979038095238085</v>
      </c>
      <c r="AG373" s="199">
        <f t="shared" si="342"/>
        <v>7.8081404761904745</v>
      </c>
      <c r="AH373" s="199">
        <f t="shared" si="342"/>
        <v>8.5183771428571422</v>
      </c>
      <c r="AI373" s="199">
        <f t="shared" si="342"/>
        <v>9.2286138095238091</v>
      </c>
      <c r="AJ373" s="199">
        <f t="shared" ref="AJ373:BB373" si="343">+AJ369*$C373</f>
        <v>9.9388504761904759</v>
      </c>
      <c r="AK373" s="199">
        <f t="shared" si="343"/>
        <v>10.649087142857143</v>
      </c>
      <c r="AL373" s="199">
        <f t="shared" si="343"/>
        <v>11.359323809523811</v>
      </c>
      <c r="AM373" s="199">
        <f t="shared" si="343"/>
        <v>12.069560476190478</v>
      </c>
      <c r="AN373" s="199">
        <f t="shared" si="343"/>
        <v>12.779797142857145</v>
      </c>
      <c r="AO373" s="199">
        <f t="shared" si="343"/>
        <v>13.490033809523812</v>
      </c>
      <c r="AP373" s="199">
        <f t="shared" si="343"/>
        <v>13.490033809523812</v>
      </c>
      <c r="AQ373" s="199">
        <f t="shared" si="343"/>
        <v>13.490033809523812</v>
      </c>
      <c r="AR373" s="199">
        <f t="shared" si="343"/>
        <v>13.490033809523812</v>
      </c>
      <c r="AS373" s="199">
        <f t="shared" si="343"/>
        <v>13.490033809523812</v>
      </c>
      <c r="AT373" s="199">
        <f t="shared" si="343"/>
        <v>14.200033809523813</v>
      </c>
      <c r="AU373" s="199">
        <f t="shared" si="343"/>
        <v>14.200033809523813</v>
      </c>
      <c r="AV373" s="199">
        <f t="shared" si="343"/>
        <v>14.200033809523813</v>
      </c>
      <c r="AW373" s="199">
        <f t="shared" si="343"/>
        <v>14.200033809523813</v>
      </c>
      <c r="AX373" s="199">
        <f t="shared" si="343"/>
        <v>14.200033809523813</v>
      </c>
      <c r="AY373" s="199">
        <f t="shared" si="343"/>
        <v>14.200033809523813</v>
      </c>
      <c r="AZ373" s="199">
        <f t="shared" si="343"/>
        <v>14.200033809523813</v>
      </c>
      <c r="BA373" s="199">
        <f t="shared" si="343"/>
        <v>14.200033809523813</v>
      </c>
      <c r="BB373" s="199">
        <f t="shared" si="343"/>
        <v>14.200033809523813</v>
      </c>
      <c r="BC373" s="200"/>
      <c r="BD373" s="201"/>
      <c r="BE373" s="201"/>
      <c r="BF373" s="201"/>
      <c r="BG373" s="201"/>
      <c r="BH373" s="201"/>
      <c r="BI373" s="201"/>
      <c r="BJ373" s="201"/>
      <c r="BK373" s="201"/>
      <c r="BL373" s="201"/>
      <c r="BM373" s="201"/>
      <c r="BN373" s="201"/>
      <c r="BO373" s="201"/>
      <c r="BP373" s="201"/>
      <c r="BQ373" s="201"/>
      <c r="BR373" s="201"/>
      <c r="BS373" s="201"/>
      <c r="BT373" s="201"/>
      <c r="BU373" s="201"/>
      <c r="BV373" s="201"/>
      <c r="BW373" s="201"/>
      <c r="BX373" s="201"/>
      <c r="BY373" s="201"/>
      <c r="BZ373" s="201"/>
      <c r="CA373" s="201"/>
      <c r="CB373" s="201"/>
      <c r="CC373" s="201"/>
      <c r="CD373" s="201"/>
      <c r="CE373" s="201"/>
      <c r="CF373" s="201"/>
      <c r="CG373" s="201"/>
      <c r="CH373" s="201"/>
      <c r="CI373" s="201"/>
      <c r="CJ373" s="201"/>
      <c r="CK373" s="201"/>
    </row>
    <row r="374" spans="1:89" s="202" customFormat="1" ht="13.5" thickBot="1" x14ac:dyDescent="0.25">
      <c r="A374" s="295"/>
      <c r="B374" s="202" t="s">
        <v>112</v>
      </c>
      <c r="C374" s="203" t="str">
        <f>+'NTP or Sold'!B37</f>
        <v>Committed</v>
      </c>
      <c r="D374" s="204">
        <f t="shared" ref="D374:AI374" si="344">+D371*$C373</f>
        <v>0</v>
      </c>
      <c r="E374" s="204">
        <f t="shared" si="344"/>
        <v>0</v>
      </c>
      <c r="F374" s="204">
        <f t="shared" si="344"/>
        <v>0</v>
      </c>
      <c r="G374" s="204">
        <f t="shared" si="344"/>
        <v>0</v>
      </c>
      <c r="H374" s="204">
        <f t="shared" si="344"/>
        <v>0</v>
      </c>
      <c r="I374" s="204">
        <f t="shared" si="344"/>
        <v>0</v>
      </c>
      <c r="J374" s="204">
        <f t="shared" si="344"/>
        <v>0</v>
      </c>
      <c r="K374" s="204">
        <f t="shared" si="344"/>
        <v>0</v>
      </c>
      <c r="L374" s="204">
        <f t="shared" si="344"/>
        <v>0</v>
      </c>
      <c r="M374" s="204">
        <f t="shared" si="344"/>
        <v>0</v>
      </c>
      <c r="N374" s="204">
        <f t="shared" si="344"/>
        <v>0.71</v>
      </c>
      <c r="O374" s="204">
        <f t="shared" si="344"/>
        <v>0.71</v>
      </c>
      <c r="P374" s="204">
        <f t="shared" si="344"/>
        <v>0.71</v>
      </c>
      <c r="Q374" s="204">
        <f t="shared" si="344"/>
        <v>0.71</v>
      </c>
      <c r="R374" s="204">
        <f t="shared" si="344"/>
        <v>0.71</v>
      </c>
      <c r="S374" s="204">
        <f t="shared" si="344"/>
        <v>0.71</v>
      </c>
      <c r="T374" s="204">
        <f t="shared" si="344"/>
        <v>0.71</v>
      </c>
      <c r="U374" s="204">
        <f t="shared" si="344"/>
        <v>0.71</v>
      </c>
      <c r="V374" s="204">
        <f t="shared" si="344"/>
        <v>0.71</v>
      </c>
      <c r="W374" s="204">
        <f t="shared" si="344"/>
        <v>0.71</v>
      </c>
      <c r="X374" s="204">
        <f t="shared" si="344"/>
        <v>0.93877777777777782</v>
      </c>
      <c r="Y374" s="204">
        <f t="shared" si="344"/>
        <v>1.1675555555555557</v>
      </c>
      <c r="Z374" s="204">
        <f t="shared" si="344"/>
        <v>1.3963333333333336</v>
      </c>
      <c r="AA374" s="204">
        <f t="shared" si="344"/>
        <v>1.6251111111111114</v>
      </c>
      <c r="AB374" s="204">
        <f t="shared" si="344"/>
        <v>1.8538888888888894</v>
      </c>
      <c r="AC374" s="204">
        <f t="shared" si="344"/>
        <v>2.0826666666666669</v>
      </c>
      <c r="AD374" s="204">
        <f t="shared" si="344"/>
        <v>2.3114444444444446</v>
      </c>
      <c r="AE374" s="204">
        <f t="shared" si="344"/>
        <v>2.5402222222222224</v>
      </c>
      <c r="AF374" s="136">
        <f t="shared" si="344"/>
        <v>2.7690000000000001</v>
      </c>
      <c r="AG374" s="204">
        <f t="shared" si="344"/>
        <v>2.9977777777777774</v>
      </c>
      <c r="AH374" s="204">
        <f t="shared" si="344"/>
        <v>3.2265555555555552</v>
      </c>
      <c r="AI374" s="204">
        <f t="shared" si="344"/>
        <v>3.4553333333333329</v>
      </c>
      <c r="AJ374" s="204">
        <f t="shared" ref="AJ374:BB374" si="345">+AJ371*$C373</f>
        <v>3.6841111111111107</v>
      </c>
      <c r="AK374" s="204">
        <f t="shared" si="345"/>
        <v>3.9128888888888889</v>
      </c>
      <c r="AL374" s="204">
        <f t="shared" si="345"/>
        <v>4.1416666666666666</v>
      </c>
      <c r="AM374" s="204">
        <f t="shared" si="345"/>
        <v>4.3704444444444448</v>
      </c>
      <c r="AN374" s="204">
        <f t="shared" si="345"/>
        <v>4.599222222222223</v>
      </c>
      <c r="AO374" s="204">
        <f t="shared" si="345"/>
        <v>4.8280000000000012</v>
      </c>
      <c r="AP374" s="204">
        <f t="shared" si="345"/>
        <v>14.2</v>
      </c>
      <c r="AQ374" s="204">
        <f t="shared" si="345"/>
        <v>14.2</v>
      </c>
      <c r="AR374" s="204">
        <f t="shared" si="345"/>
        <v>14.2</v>
      </c>
      <c r="AS374" s="204">
        <f t="shared" si="345"/>
        <v>14.2</v>
      </c>
      <c r="AT374" s="204">
        <f t="shared" si="345"/>
        <v>14.2</v>
      </c>
      <c r="AU374" s="204">
        <f t="shared" si="345"/>
        <v>14.2</v>
      </c>
      <c r="AV374" s="204">
        <f t="shared" si="345"/>
        <v>14.2</v>
      </c>
      <c r="AW374" s="204">
        <f t="shared" si="345"/>
        <v>14.2</v>
      </c>
      <c r="AX374" s="204">
        <f t="shared" si="345"/>
        <v>14.2</v>
      </c>
      <c r="AY374" s="204">
        <f t="shared" si="345"/>
        <v>14.2</v>
      </c>
      <c r="AZ374" s="204">
        <f t="shared" si="345"/>
        <v>14.2</v>
      </c>
      <c r="BA374" s="204">
        <f t="shared" si="345"/>
        <v>14.2</v>
      </c>
      <c r="BB374" s="204">
        <f t="shared" si="345"/>
        <v>14.2</v>
      </c>
      <c r="BC374" s="205"/>
      <c r="BD374" s="206"/>
      <c r="BE374" s="206"/>
      <c r="BF374" s="206"/>
      <c r="BG374" s="206"/>
      <c r="BH374" s="206"/>
      <c r="BI374" s="206"/>
      <c r="BJ374" s="206"/>
      <c r="BK374" s="206"/>
      <c r="BL374" s="206"/>
      <c r="BM374" s="206"/>
      <c r="BN374" s="206"/>
      <c r="BO374" s="206"/>
      <c r="BP374" s="206"/>
      <c r="BQ374" s="206"/>
      <c r="BR374" s="206"/>
      <c r="BS374" s="206"/>
      <c r="BT374" s="206"/>
      <c r="BU374" s="206"/>
      <c r="BV374" s="206"/>
      <c r="BW374" s="206"/>
      <c r="BX374" s="206"/>
      <c r="BY374" s="206"/>
      <c r="BZ374" s="206"/>
      <c r="CA374" s="206"/>
      <c r="CB374" s="206"/>
      <c r="CC374" s="206"/>
      <c r="CD374" s="206"/>
      <c r="CE374" s="206"/>
      <c r="CF374" s="206"/>
      <c r="CG374" s="206"/>
      <c r="CH374" s="206"/>
      <c r="CI374" s="206"/>
      <c r="CJ374" s="206"/>
      <c r="CK374" s="206"/>
    </row>
    <row r="375" spans="1:89" s="192" customFormat="1" ht="15" customHeight="1" thickTop="1" x14ac:dyDescent="0.2">
      <c r="A375" s="293">
        <f>+A367+1</f>
        <v>10</v>
      </c>
      <c r="B375" s="189" t="str">
        <f>+'NTP or Sold'!G38</f>
        <v>LM6000</v>
      </c>
      <c r="C375" s="291" t="str">
        <f>+'NTP or Sold'!S38</f>
        <v>Elektrobolt (ESA) - 85%</v>
      </c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  <c r="AA375" s="190"/>
      <c r="AB375" s="190"/>
      <c r="AC375" s="190"/>
      <c r="AD375" s="190"/>
      <c r="AE375" s="190"/>
      <c r="AF375" s="84"/>
      <c r="AG375" s="190"/>
      <c r="AH375" s="190"/>
      <c r="AI375" s="190"/>
      <c r="AJ375" s="190"/>
      <c r="AK375" s="190"/>
      <c r="AL375" s="190"/>
      <c r="AM375" s="190"/>
      <c r="AN375" s="190"/>
      <c r="AO375" s="190"/>
      <c r="AP375" s="190"/>
      <c r="AQ375" s="190"/>
      <c r="AR375" s="190"/>
      <c r="AS375" s="190"/>
      <c r="AT375" s="190"/>
      <c r="AU375" s="190"/>
      <c r="AV375" s="190"/>
      <c r="AW375" s="190"/>
      <c r="AX375" s="190"/>
      <c r="AY375" s="190"/>
      <c r="AZ375" s="190"/>
      <c r="BA375" s="190"/>
      <c r="BB375" s="190"/>
      <c r="BC375" s="191"/>
    </row>
    <row r="376" spans="1:89" s="196" customFormat="1" x14ac:dyDescent="0.2">
      <c r="A376" s="294"/>
      <c r="B376" s="193" t="s">
        <v>107</v>
      </c>
      <c r="C376" s="292"/>
      <c r="D376" s="194">
        <v>0</v>
      </c>
      <c r="E376" s="194">
        <v>0</v>
      </c>
      <c r="F376" s="194">
        <v>0</v>
      </c>
      <c r="G376" s="194">
        <v>0</v>
      </c>
      <c r="H376" s="194">
        <v>0</v>
      </c>
      <c r="I376" s="194">
        <v>0</v>
      </c>
      <c r="J376" s="194">
        <v>0</v>
      </c>
      <c r="K376" s="194">
        <v>0</v>
      </c>
      <c r="L376" s="194">
        <v>0</v>
      </c>
      <c r="M376" s="194">
        <v>0</v>
      </c>
      <c r="N376" s="194">
        <f>16.7/336</f>
        <v>4.9702380952380949E-2</v>
      </c>
      <c r="O376" s="194">
        <v>0</v>
      </c>
      <c r="P376" s="194">
        <v>0</v>
      </c>
      <c r="Q376" s="194">
        <v>0</v>
      </c>
      <c r="R376" s="194">
        <v>0</v>
      </c>
      <c r="S376" s="194">
        <v>0</v>
      </c>
      <c r="T376" s="194">
        <v>0</v>
      </c>
      <c r="U376" s="194">
        <v>0</v>
      </c>
      <c r="V376" s="194">
        <v>0</v>
      </c>
      <c r="W376" s="194">
        <v>0</v>
      </c>
      <c r="X376" s="194">
        <f t="shared" ref="X376:AO376" si="346">+(0.95-0.0497)/18</f>
        <v>5.0016666666666668E-2</v>
      </c>
      <c r="Y376" s="194">
        <f t="shared" si="346"/>
        <v>5.0016666666666668E-2</v>
      </c>
      <c r="Z376" s="194">
        <f t="shared" si="346"/>
        <v>5.0016666666666668E-2</v>
      </c>
      <c r="AA376" s="194">
        <f t="shared" si="346"/>
        <v>5.0016666666666668E-2</v>
      </c>
      <c r="AB376" s="194">
        <f t="shared" si="346"/>
        <v>5.0016666666666668E-2</v>
      </c>
      <c r="AC376" s="194">
        <f t="shared" si="346"/>
        <v>5.0016666666666668E-2</v>
      </c>
      <c r="AD376" s="194">
        <f t="shared" si="346"/>
        <v>5.0016666666666668E-2</v>
      </c>
      <c r="AE376" s="194">
        <f t="shared" si="346"/>
        <v>5.0016666666666668E-2</v>
      </c>
      <c r="AF376" s="82">
        <f t="shared" si="346"/>
        <v>5.0016666666666668E-2</v>
      </c>
      <c r="AG376" s="194">
        <f t="shared" si="346"/>
        <v>5.0016666666666668E-2</v>
      </c>
      <c r="AH376" s="194">
        <f t="shared" si="346"/>
        <v>5.0016666666666668E-2</v>
      </c>
      <c r="AI376" s="194">
        <f t="shared" si="346"/>
        <v>5.0016666666666668E-2</v>
      </c>
      <c r="AJ376" s="194">
        <f t="shared" si="346"/>
        <v>5.0016666666666668E-2</v>
      </c>
      <c r="AK376" s="194">
        <f t="shared" si="346"/>
        <v>5.0016666666666668E-2</v>
      </c>
      <c r="AL376" s="194">
        <f t="shared" si="346"/>
        <v>5.0016666666666668E-2</v>
      </c>
      <c r="AM376" s="194">
        <f t="shared" si="346"/>
        <v>5.0016666666666668E-2</v>
      </c>
      <c r="AN376" s="194">
        <f t="shared" si="346"/>
        <v>5.0016666666666668E-2</v>
      </c>
      <c r="AO376" s="194">
        <f t="shared" si="346"/>
        <v>5.0016666666666668E-2</v>
      </c>
      <c r="AP376" s="194">
        <v>0</v>
      </c>
      <c r="AQ376" s="194">
        <v>0</v>
      </c>
      <c r="AR376" s="194">
        <v>0</v>
      </c>
      <c r="AS376" s="194">
        <v>0</v>
      </c>
      <c r="AT376" s="194">
        <v>0.05</v>
      </c>
      <c r="AU376" s="194">
        <v>0</v>
      </c>
      <c r="AV376" s="194">
        <v>0</v>
      </c>
      <c r="AW376" s="194">
        <v>0</v>
      </c>
      <c r="AX376" s="194">
        <v>0</v>
      </c>
      <c r="AY376" s="194">
        <v>0</v>
      </c>
      <c r="AZ376" s="194">
        <v>0</v>
      </c>
      <c r="BA376" s="194">
        <v>0</v>
      </c>
      <c r="BB376" s="194">
        <v>0</v>
      </c>
      <c r="BC376" s="195">
        <f>SUM(N376:BB376)</f>
        <v>1.0000023809523813</v>
      </c>
      <c r="BD376" s="193"/>
    </row>
    <row r="377" spans="1:89" s="196" customFormat="1" x14ac:dyDescent="0.2">
      <c r="A377" s="294"/>
      <c r="B377" s="193" t="s">
        <v>108</v>
      </c>
      <c r="C377" s="292"/>
      <c r="D377" s="194">
        <f>+D376</f>
        <v>0</v>
      </c>
      <c r="E377" s="194">
        <f t="shared" ref="E377:AJ377" si="347">+D377+E376</f>
        <v>0</v>
      </c>
      <c r="F377" s="194">
        <f t="shared" si="347"/>
        <v>0</v>
      </c>
      <c r="G377" s="194">
        <f t="shared" si="347"/>
        <v>0</v>
      </c>
      <c r="H377" s="194">
        <f t="shared" si="347"/>
        <v>0</v>
      </c>
      <c r="I377" s="194">
        <f t="shared" si="347"/>
        <v>0</v>
      </c>
      <c r="J377" s="194">
        <f t="shared" si="347"/>
        <v>0</v>
      </c>
      <c r="K377" s="194">
        <f t="shared" si="347"/>
        <v>0</v>
      </c>
      <c r="L377" s="194">
        <f t="shared" si="347"/>
        <v>0</v>
      </c>
      <c r="M377" s="194">
        <f t="shared" si="347"/>
        <v>0</v>
      </c>
      <c r="N377" s="194">
        <f t="shared" si="347"/>
        <v>4.9702380952380949E-2</v>
      </c>
      <c r="O377" s="194">
        <f t="shared" si="347"/>
        <v>4.9702380952380949E-2</v>
      </c>
      <c r="P377" s="194">
        <f t="shared" si="347"/>
        <v>4.9702380952380949E-2</v>
      </c>
      <c r="Q377" s="194">
        <f t="shared" si="347"/>
        <v>4.9702380952380949E-2</v>
      </c>
      <c r="R377" s="194">
        <f t="shared" si="347"/>
        <v>4.9702380952380949E-2</v>
      </c>
      <c r="S377" s="194">
        <f t="shared" si="347"/>
        <v>4.9702380952380949E-2</v>
      </c>
      <c r="T377" s="194">
        <f t="shared" si="347"/>
        <v>4.9702380952380949E-2</v>
      </c>
      <c r="U377" s="194">
        <f t="shared" si="347"/>
        <v>4.9702380952380949E-2</v>
      </c>
      <c r="V377" s="194">
        <f t="shared" si="347"/>
        <v>4.9702380952380949E-2</v>
      </c>
      <c r="W377" s="194">
        <f t="shared" si="347"/>
        <v>4.9702380952380949E-2</v>
      </c>
      <c r="X377" s="194">
        <f t="shared" si="347"/>
        <v>9.9719047619047624E-2</v>
      </c>
      <c r="Y377" s="194">
        <f t="shared" si="347"/>
        <v>0.14973571428571431</v>
      </c>
      <c r="Z377" s="194">
        <f t="shared" si="347"/>
        <v>0.19975238095238096</v>
      </c>
      <c r="AA377" s="194">
        <f t="shared" si="347"/>
        <v>0.24976904761904761</v>
      </c>
      <c r="AB377" s="194">
        <f t="shared" si="347"/>
        <v>0.29978571428571427</v>
      </c>
      <c r="AC377" s="194">
        <f t="shared" si="347"/>
        <v>0.34980238095238092</v>
      </c>
      <c r="AD377" s="194">
        <f t="shared" si="347"/>
        <v>0.39981904761904757</v>
      </c>
      <c r="AE377" s="194">
        <f t="shared" si="347"/>
        <v>0.44983571428571423</v>
      </c>
      <c r="AF377" s="82">
        <f t="shared" si="347"/>
        <v>0.49985238095238088</v>
      </c>
      <c r="AG377" s="194">
        <f t="shared" si="347"/>
        <v>0.54986904761904754</v>
      </c>
      <c r="AH377" s="194">
        <f t="shared" si="347"/>
        <v>0.59988571428571424</v>
      </c>
      <c r="AI377" s="194">
        <f t="shared" si="347"/>
        <v>0.64990238095238095</v>
      </c>
      <c r="AJ377" s="194">
        <f t="shared" si="347"/>
        <v>0.69991904761904766</v>
      </c>
      <c r="AK377" s="194">
        <f t="shared" ref="AK377:BB377" si="348">+AJ377+AK376</f>
        <v>0.74993571428571437</v>
      </c>
      <c r="AL377" s="194">
        <f t="shared" si="348"/>
        <v>0.79995238095238108</v>
      </c>
      <c r="AM377" s="194">
        <f t="shared" si="348"/>
        <v>0.84996904761904779</v>
      </c>
      <c r="AN377" s="194">
        <f t="shared" si="348"/>
        <v>0.8999857142857145</v>
      </c>
      <c r="AO377" s="194">
        <f t="shared" si="348"/>
        <v>0.95000238095238121</v>
      </c>
      <c r="AP377" s="194">
        <f t="shared" si="348"/>
        <v>0.95000238095238121</v>
      </c>
      <c r="AQ377" s="194">
        <f t="shared" si="348"/>
        <v>0.95000238095238121</v>
      </c>
      <c r="AR377" s="194">
        <f t="shared" si="348"/>
        <v>0.95000238095238121</v>
      </c>
      <c r="AS377" s="194">
        <f t="shared" si="348"/>
        <v>0.95000238095238121</v>
      </c>
      <c r="AT377" s="194">
        <f t="shared" si="348"/>
        <v>1.0000023809523813</v>
      </c>
      <c r="AU377" s="194">
        <f t="shared" si="348"/>
        <v>1.0000023809523813</v>
      </c>
      <c r="AV377" s="194">
        <f t="shared" si="348"/>
        <v>1.0000023809523813</v>
      </c>
      <c r="AW377" s="194">
        <f t="shared" si="348"/>
        <v>1.0000023809523813</v>
      </c>
      <c r="AX377" s="194">
        <f t="shared" si="348"/>
        <v>1.0000023809523813</v>
      </c>
      <c r="AY377" s="194">
        <f t="shared" si="348"/>
        <v>1.0000023809523813</v>
      </c>
      <c r="AZ377" s="194">
        <f t="shared" si="348"/>
        <v>1.0000023809523813</v>
      </c>
      <c r="BA377" s="194">
        <f t="shared" si="348"/>
        <v>1.0000023809523813</v>
      </c>
      <c r="BB377" s="194">
        <f t="shared" si="348"/>
        <v>1.0000023809523813</v>
      </c>
      <c r="BC377" s="195"/>
      <c r="BD377" s="193"/>
    </row>
    <row r="378" spans="1:89" s="196" customFormat="1" x14ac:dyDescent="0.2">
      <c r="A378" s="294"/>
      <c r="B378" s="193" t="s">
        <v>109</v>
      </c>
      <c r="C378" s="292"/>
      <c r="D378" s="194">
        <v>0</v>
      </c>
      <c r="E378" s="194">
        <v>0</v>
      </c>
      <c r="F378" s="194">
        <v>0</v>
      </c>
      <c r="G378" s="194">
        <v>0</v>
      </c>
      <c r="H378" s="194">
        <v>0</v>
      </c>
      <c r="I378" s="194">
        <v>0</v>
      </c>
      <c r="J378" s="194">
        <v>0</v>
      </c>
      <c r="K378" s="194">
        <v>0</v>
      </c>
      <c r="L378" s="194">
        <v>0</v>
      </c>
      <c r="M378" s="194">
        <v>0</v>
      </c>
      <c r="N378" s="194">
        <v>0.05</v>
      </c>
      <c r="O378" s="194">
        <v>0</v>
      </c>
      <c r="P378" s="194">
        <v>0</v>
      </c>
      <c r="Q378" s="194">
        <v>0</v>
      </c>
      <c r="R378" s="194">
        <v>0</v>
      </c>
      <c r="S378" s="194">
        <v>0</v>
      </c>
      <c r="T378" s="194">
        <v>0</v>
      </c>
      <c r="U378" s="194">
        <v>0</v>
      </c>
      <c r="V378" s="194">
        <v>0</v>
      </c>
      <c r="W378" s="194">
        <v>0</v>
      </c>
      <c r="X378" s="194">
        <f t="shared" ref="X378:AO378" si="349">+(0.34-0.05)/18</f>
        <v>1.6111111111111114E-2</v>
      </c>
      <c r="Y378" s="194">
        <f t="shared" si="349"/>
        <v>1.6111111111111114E-2</v>
      </c>
      <c r="Z378" s="194">
        <f t="shared" si="349"/>
        <v>1.6111111111111114E-2</v>
      </c>
      <c r="AA378" s="194">
        <f t="shared" si="349"/>
        <v>1.6111111111111114E-2</v>
      </c>
      <c r="AB378" s="194">
        <f t="shared" si="349"/>
        <v>1.6111111111111114E-2</v>
      </c>
      <c r="AC378" s="194">
        <f t="shared" si="349"/>
        <v>1.6111111111111114E-2</v>
      </c>
      <c r="AD378" s="194">
        <f t="shared" si="349"/>
        <v>1.6111111111111114E-2</v>
      </c>
      <c r="AE378" s="194">
        <f t="shared" si="349"/>
        <v>1.6111111111111114E-2</v>
      </c>
      <c r="AF378" s="82">
        <f t="shared" si="349"/>
        <v>1.6111111111111114E-2</v>
      </c>
      <c r="AG378" s="194">
        <f t="shared" si="349"/>
        <v>1.6111111111111114E-2</v>
      </c>
      <c r="AH378" s="194">
        <f t="shared" si="349"/>
        <v>1.6111111111111114E-2</v>
      </c>
      <c r="AI378" s="194">
        <f t="shared" si="349"/>
        <v>1.6111111111111114E-2</v>
      </c>
      <c r="AJ378" s="194">
        <f t="shared" si="349"/>
        <v>1.6111111111111114E-2</v>
      </c>
      <c r="AK378" s="194">
        <f t="shared" si="349"/>
        <v>1.6111111111111114E-2</v>
      </c>
      <c r="AL378" s="194">
        <f t="shared" si="349"/>
        <v>1.6111111111111114E-2</v>
      </c>
      <c r="AM378" s="194">
        <f t="shared" si="349"/>
        <v>1.6111111111111114E-2</v>
      </c>
      <c r="AN378" s="194">
        <f t="shared" si="349"/>
        <v>1.6111111111111114E-2</v>
      </c>
      <c r="AO378" s="194">
        <f t="shared" si="349"/>
        <v>1.6111111111111114E-2</v>
      </c>
      <c r="AP378" s="194">
        <v>0.66</v>
      </c>
      <c r="AQ378" s="194">
        <v>0</v>
      </c>
      <c r="AR378" s="194">
        <v>0</v>
      </c>
      <c r="AS378" s="194">
        <v>0</v>
      </c>
      <c r="AT378" s="194">
        <v>0</v>
      </c>
      <c r="AU378" s="194">
        <v>0</v>
      </c>
      <c r="AV378" s="194">
        <v>0</v>
      </c>
      <c r="AW378" s="194">
        <v>0</v>
      </c>
      <c r="AX378" s="194">
        <v>0</v>
      </c>
      <c r="AY378" s="194">
        <v>0</v>
      </c>
      <c r="AZ378" s="194">
        <v>0</v>
      </c>
      <c r="BA378" s="194">
        <v>0</v>
      </c>
      <c r="BB378" s="194">
        <v>0</v>
      </c>
      <c r="BC378" s="195">
        <f>SUM(N378:BB378)</f>
        <v>1</v>
      </c>
      <c r="BD378" s="193"/>
    </row>
    <row r="379" spans="1:89" s="196" customFormat="1" x14ac:dyDescent="0.2">
      <c r="A379" s="294"/>
      <c r="B379" s="193" t="s">
        <v>110</v>
      </c>
      <c r="C379" s="292"/>
      <c r="D379" s="194">
        <f>+D378</f>
        <v>0</v>
      </c>
      <c r="E379" s="194">
        <f t="shared" ref="E379:AJ379" si="350">+D379+E378</f>
        <v>0</v>
      </c>
      <c r="F379" s="194">
        <f t="shared" si="350"/>
        <v>0</v>
      </c>
      <c r="G379" s="194">
        <f t="shared" si="350"/>
        <v>0</v>
      </c>
      <c r="H379" s="194">
        <f t="shared" si="350"/>
        <v>0</v>
      </c>
      <c r="I379" s="194">
        <f t="shared" si="350"/>
        <v>0</v>
      </c>
      <c r="J379" s="194">
        <f t="shared" si="350"/>
        <v>0</v>
      </c>
      <c r="K379" s="194">
        <f t="shared" si="350"/>
        <v>0</v>
      </c>
      <c r="L379" s="194">
        <f t="shared" si="350"/>
        <v>0</v>
      </c>
      <c r="M379" s="194">
        <f t="shared" si="350"/>
        <v>0</v>
      </c>
      <c r="N379" s="194">
        <f t="shared" si="350"/>
        <v>0.05</v>
      </c>
      <c r="O379" s="194">
        <f t="shared" si="350"/>
        <v>0.05</v>
      </c>
      <c r="P379" s="194">
        <f t="shared" si="350"/>
        <v>0.05</v>
      </c>
      <c r="Q379" s="194">
        <f t="shared" si="350"/>
        <v>0.05</v>
      </c>
      <c r="R379" s="194">
        <f t="shared" si="350"/>
        <v>0.05</v>
      </c>
      <c r="S379" s="194">
        <f t="shared" si="350"/>
        <v>0.05</v>
      </c>
      <c r="T379" s="194">
        <f t="shared" si="350"/>
        <v>0.05</v>
      </c>
      <c r="U379" s="194">
        <f t="shared" si="350"/>
        <v>0.05</v>
      </c>
      <c r="V379" s="194">
        <f t="shared" si="350"/>
        <v>0.05</v>
      </c>
      <c r="W379" s="194">
        <f t="shared" si="350"/>
        <v>0.05</v>
      </c>
      <c r="X379" s="194">
        <f t="shared" si="350"/>
        <v>6.611111111111112E-2</v>
      </c>
      <c r="Y379" s="194">
        <f t="shared" si="350"/>
        <v>8.2222222222222238E-2</v>
      </c>
      <c r="Z379" s="194">
        <f t="shared" si="350"/>
        <v>9.8333333333333356E-2</v>
      </c>
      <c r="AA379" s="194">
        <f t="shared" si="350"/>
        <v>0.11444444444444447</v>
      </c>
      <c r="AB379" s="194">
        <f t="shared" si="350"/>
        <v>0.13055555555555559</v>
      </c>
      <c r="AC379" s="194">
        <f t="shared" si="350"/>
        <v>0.1466666666666667</v>
      </c>
      <c r="AD379" s="194">
        <f t="shared" si="350"/>
        <v>0.1627777777777778</v>
      </c>
      <c r="AE379" s="194">
        <f t="shared" si="350"/>
        <v>0.1788888888888889</v>
      </c>
      <c r="AF379" s="82">
        <f t="shared" si="350"/>
        <v>0.19500000000000001</v>
      </c>
      <c r="AG379" s="194">
        <f t="shared" si="350"/>
        <v>0.21111111111111111</v>
      </c>
      <c r="AH379" s="194">
        <f t="shared" si="350"/>
        <v>0.22722222222222221</v>
      </c>
      <c r="AI379" s="194">
        <f t="shared" si="350"/>
        <v>0.24333333333333332</v>
      </c>
      <c r="AJ379" s="194">
        <f t="shared" si="350"/>
        <v>0.25944444444444442</v>
      </c>
      <c r="AK379" s="194">
        <f t="shared" ref="AK379:BB379" si="351">+AJ379+AK378</f>
        <v>0.27555555555555555</v>
      </c>
      <c r="AL379" s="194">
        <f t="shared" si="351"/>
        <v>0.29166666666666669</v>
      </c>
      <c r="AM379" s="194">
        <f t="shared" si="351"/>
        <v>0.30777777777777782</v>
      </c>
      <c r="AN379" s="194">
        <f t="shared" si="351"/>
        <v>0.32388888888888895</v>
      </c>
      <c r="AO379" s="194">
        <f t="shared" si="351"/>
        <v>0.34000000000000008</v>
      </c>
      <c r="AP379" s="194">
        <f t="shared" si="351"/>
        <v>1</v>
      </c>
      <c r="AQ379" s="194">
        <f t="shared" si="351"/>
        <v>1</v>
      </c>
      <c r="AR379" s="194">
        <f t="shared" si="351"/>
        <v>1</v>
      </c>
      <c r="AS379" s="194">
        <f t="shared" si="351"/>
        <v>1</v>
      </c>
      <c r="AT379" s="194">
        <f t="shared" si="351"/>
        <v>1</v>
      </c>
      <c r="AU379" s="194">
        <f t="shared" si="351"/>
        <v>1</v>
      </c>
      <c r="AV379" s="194">
        <f t="shared" si="351"/>
        <v>1</v>
      </c>
      <c r="AW379" s="194">
        <f t="shared" si="351"/>
        <v>1</v>
      </c>
      <c r="AX379" s="194">
        <f t="shared" si="351"/>
        <v>1</v>
      </c>
      <c r="AY379" s="194">
        <f t="shared" si="351"/>
        <v>1</v>
      </c>
      <c r="AZ379" s="194">
        <f t="shared" si="351"/>
        <v>1</v>
      </c>
      <c r="BA379" s="194">
        <f t="shared" si="351"/>
        <v>1</v>
      </c>
      <c r="BB379" s="194">
        <f t="shared" si="351"/>
        <v>1</v>
      </c>
      <c r="BC379" s="195"/>
      <c r="BD379" s="193"/>
    </row>
    <row r="380" spans="1:89" s="211" customFormat="1" x14ac:dyDescent="0.2">
      <c r="A380" s="294"/>
      <c r="B380" s="208"/>
      <c r="C380" s="292"/>
      <c r="D380" s="209"/>
      <c r="E380" s="209"/>
      <c r="F380" s="209"/>
      <c r="G380" s="209"/>
      <c r="H380" s="209"/>
      <c r="I380" s="209"/>
      <c r="J380" s="209"/>
      <c r="K380" s="209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  <c r="W380" s="209"/>
      <c r="X380" s="209"/>
      <c r="Y380" s="209"/>
      <c r="Z380" s="209"/>
      <c r="AA380" s="209"/>
      <c r="AB380" s="209"/>
      <c r="AC380" s="209"/>
      <c r="AD380" s="209"/>
      <c r="AE380" s="209"/>
      <c r="AF380" s="83"/>
      <c r="AG380" s="209"/>
      <c r="AH380" s="209"/>
      <c r="AI380" s="209"/>
      <c r="AJ380" s="209"/>
      <c r="AK380" s="209"/>
      <c r="AL380" s="209"/>
      <c r="AM380" s="209"/>
      <c r="AN380" s="209"/>
      <c r="AO380" s="209"/>
      <c r="AP380" s="209"/>
      <c r="AQ380" s="209"/>
      <c r="AR380" s="209"/>
      <c r="AS380" s="209"/>
      <c r="AT380" s="209"/>
      <c r="AU380" s="209"/>
      <c r="AV380" s="209"/>
      <c r="AW380" s="209"/>
      <c r="AX380" s="209"/>
      <c r="AY380" s="209"/>
      <c r="AZ380" s="209"/>
      <c r="BA380" s="209"/>
      <c r="BB380" s="209"/>
      <c r="BC380" s="210"/>
      <c r="BD380" s="208"/>
    </row>
    <row r="381" spans="1:89" s="197" customFormat="1" x14ac:dyDescent="0.2">
      <c r="A381" s="294"/>
      <c r="B381" s="197" t="s">
        <v>111</v>
      </c>
      <c r="C381" s="198">
        <v>14.2</v>
      </c>
      <c r="D381" s="199">
        <f t="shared" ref="D381:AI381" si="352">+D377*$C381</f>
        <v>0</v>
      </c>
      <c r="E381" s="199">
        <f t="shared" si="352"/>
        <v>0</v>
      </c>
      <c r="F381" s="199">
        <f t="shared" si="352"/>
        <v>0</v>
      </c>
      <c r="G381" s="199">
        <f t="shared" si="352"/>
        <v>0</v>
      </c>
      <c r="H381" s="199">
        <f t="shared" si="352"/>
        <v>0</v>
      </c>
      <c r="I381" s="199">
        <f t="shared" si="352"/>
        <v>0</v>
      </c>
      <c r="J381" s="199">
        <f t="shared" si="352"/>
        <v>0</v>
      </c>
      <c r="K381" s="199">
        <f t="shared" si="352"/>
        <v>0</v>
      </c>
      <c r="L381" s="199">
        <f t="shared" si="352"/>
        <v>0</v>
      </c>
      <c r="M381" s="199">
        <f t="shared" si="352"/>
        <v>0</v>
      </c>
      <c r="N381" s="199">
        <f t="shared" si="352"/>
        <v>0.70577380952380941</v>
      </c>
      <c r="O381" s="199">
        <f t="shared" si="352"/>
        <v>0.70577380952380941</v>
      </c>
      <c r="P381" s="199">
        <f t="shared" si="352"/>
        <v>0.70577380952380941</v>
      </c>
      <c r="Q381" s="199">
        <f t="shared" si="352"/>
        <v>0.70577380952380941</v>
      </c>
      <c r="R381" s="199">
        <f t="shared" si="352"/>
        <v>0.70577380952380941</v>
      </c>
      <c r="S381" s="199">
        <f t="shared" si="352"/>
        <v>0.70577380952380941</v>
      </c>
      <c r="T381" s="199">
        <f t="shared" si="352"/>
        <v>0.70577380952380941</v>
      </c>
      <c r="U381" s="199">
        <f t="shared" si="352"/>
        <v>0.70577380952380941</v>
      </c>
      <c r="V381" s="199">
        <f t="shared" si="352"/>
        <v>0.70577380952380941</v>
      </c>
      <c r="W381" s="199">
        <f t="shared" si="352"/>
        <v>0.70577380952380941</v>
      </c>
      <c r="X381" s="199">
        <f t="shared" si="352"/>
        <v>1.4160104761904762</v>
      </c>
      <c r="Y381" s="199">
        <f t="shared" si="352"/>
        <v>2.1262471428571432</v>
      </c>
      <c r="Z381" s="199">
        <f t="shared" si="352"/>
        <v>2.8364838095238096</v>
      </c>
      <c r="AA381" s="199">
        <f t="shared" si="352"/>
        <v>3.546720476190476</v>
      </c>
      <c r="AB381" s="199">
        <f t="shared" si="352"/>
        <v>4.256957142857142</v>
      </c>
      <c r="AC381" s="199">
        <f t="shared" si="352"/>
        <v>4.9671938095238088</v>
      </c>
      <c r="AD381" s="199">
        <f t="shared" si="352"/>
        <v>5.6774304761904757</v>
      </c>
      <c r="AE381" s="199">
        <f t="shared" si="352"/>
        <v>6.3876671428571417</v>
      </c>
      <c r="AF381" s="90">
        <f t="shared" si="352"/>
        <v>7.0979038095238085</v>
      </c>
      <c r="AG381" s="199">
        <f t="shared" si="352"/>
        <v>7.8081404761904745</v>
      </c>
      <c r="AH381" s="199">
        <f t="shared" si="352"/>
        <v>8.5183771428571422</v>
      </c>
      <c r="AI381" s="199">
        <f t="shared" si="352"/>
        <v>9.2286138095238091</v>
      </c>
      <c r="AJ381" s="199">
        <f t="shared" ref="AJ381:BB381" si="353">+AJ377*$C381</f>
        <v>9.9388504761904759</v>
      </c>
      <c r="AK381" s="199">
        <f t="shared" si="353"/>
        <v>10.649087142857143</v>
      </c>
      <c r="AL381" s="199">
        <f t="shared" si="353"/>
        <v>11.359323809523811</v>
      </c>
      <c r="AM381" s="199">
        <f t="shared" si="353"/>
        <v>12.069560476190478</v>
      </c>
      <c r="AN381" s="199">
        <f t="shared" si="353"/>
        <v>12.779797142857145</v>
      </c>
      <c r="AO381" s="199">
        <f t="shared" si="353"/>
        <v>13.490033809523812</v>
      </c>
      <c r="AP381" s="199">
        <f t="shared" si="353"/>
        <v>13.490033809523812</v>
      </c>
      <c r="AQ381" s="199">
        <f t="shared" si="353"/>
        <v>13.490033809523812</v>
      </c>
      <c r="AR381" s="199">
        <f t="shared" si="353"/>
        <v>13.490033809523812</v>
      </c>
      <c r="AS381" s="199">
        <f t="shared" si="353"/>
        <v>13.490033809523812</v>
      </c>
      <c r="AT381" s="199">
        <f t="shared" si="353"/>
        <v>14.200033809523813</v>
      </c>
      <c r="AU381" s="199">
        <f t="shared" si="353"/>
        <v>14.200033809523813</v>
      </c>
      <c r="AV381" s="199">
        <f t="shared" si="353"/>
        <v>14.200033809523813</v>
      </c>
      <c r="AW381" s="199">
        <f t="shared" si="353"/>
        <v>14.200033809523813</v>
      </c>
      <c r="AX381" s="199">
        <f t="shared" si="353"/>
        <v>14.200033809523813</v>
      </c>
      <c r="AY381" s="199">
        <f t="shared" si="353"/>
        <v>14.200033809523813</v>
      </c>
      <c r="AZ381" s="199">
        <f t="shared" si="353"/>
        <v>14.200033809523813</v>
      </c>
      <c r="BA381" s="199">
        <f t="shared" si="353"/>
        <v>14.200033809523813</v>
      </c>
      <c r="BB381" s="199">
        <f t="shared" si="353"/>
        <v>14.200033809523813</v>
      </c>
      <c r="BC381" s="200"/>
      <c r="BD381" s="201"/>
      <c r="BE381" s="201"/>
      <c r="BF381" s="201"/>
      <c r="BG381" s="201"/>
      <c r="BH381" s="201"/>
      <c r="BI381" s="201"/>
      <c r="BJ381" s="201"/>
      <c r="BK381" s="201"/>
      <c r="BL381" s="201"/>
      <c r="BM381" s="201"/>
      <c r="BN381" s="201"/>
      <c r="BO381" s="201"/>
      <c r="BP381" s="201"/>
      <c r="BQ381" s="201"/>
      <c r="BR381" s="201"/>
      <c r="BS381" s="201"/>
      <c r="BT381" s="201"/>
      <c r="BU381" s="201"/>
      <c r="BV381" s="201"/>
      <c r="BW381" s="201"/>
      <c r="BX381" s="201"/>
      <c r="BY381" s="201"/>
      <c r="BZ381" s="201"/>
      <c r="CA381" s="201"/>
      <c r="CB381" s="201"/>
      <c r="CC381" s="201"/>
      <c r="CD381" s="201"/>
      <c r="CE381" s="201"/>
      <c r="CF381" s="201"/>
      <c r="CG381" s="201"/>
      <c r="CH381" s="201"/>
      <c r="CI381" s="201"/>
      <c r="CJ381" s="201"/>
      <c r="CK381" s="201"/>
    </row>
    <row r="382" spans="1:89" s="202" customFormat="1" ht="13.5" thickBot="1" x14ac:dyDescent="0.25">
      <c r="A382" s="295"/>
      <c r="B382" s="202" t="s">
        <v>112</v>
      </c>
      <c r="C382" s="203" t="str">
        <f>+'NTP or Sold'!B38</f>
        <v>Committed</v>
      </c>
      <c r="D382" s="204">
        <f t="shared" ref="D382:AI382" si="354">+D379*$C381</f>
        <v>0</v>
      </c>
      <c r="E382" s="204">
        <f t="shared" si="354"/>
        <v>0</v>
      </c>
      <c r="F382" s="204">
        <f t="shared" si="354"/>
        <v>0</v>
      </c>
      <c r="G382" s="204">
        <f t="shared" si="354"/>
        <v>0</v>
      </c>
      <c r="H382" s="204">
        <f t="shared" si="354"/>
        <v>0</v>
      </c>
      <c r="I382" s="204">
        <f t="shared" si="354"/>
        <v>0</v>
      </c>
      <c r="J382" s="204">
        <f t="shared" si="354"/>
        <v>0</v>
      </c>
      <c r="K382" s="204">
        <f t="shared" si="354"/>
        <v>0</v>
      </c>
      <c r="L382" s="204">
        <f t="shared" si="354"/>
        <v>0</v>
      </c>
      <c r="M382" s="204">
        <f t="shared" si="354"/>
        <v>0</v>
      </c>
      <c r="N382" s="204">
        <f t="shared" si="354"/>
        <v>0.71</v>
      </c>
      <c r="O382" s="204">
        <f t="shared" si="354"/>
        <v>0.71</v>
      </c>
      <c r="P382" s="204">
        <f t="shared" si="354"/>
        <v>0.71</v>
      </c>
      <c r="Q382" s="204">
        <f t="shared" si="354"/>
        <v>0.71</v>
      </c>
      <c r="R382" s="204">
        <f t="shared" si="354"/>
        <v>0.71</v>
      </c>
      <c r="S382" s="204">
        <f t="shared" si="354"/>
        <v>0.71</v>
      </c>
      <c r="T382" s="204">
        <f t="shared" si="354"/>
        <v>0.71</v>
      </c>
      <c r="U382" s="204">
        <f t="shared" si="354"/>
        <v>0.71</v>
      </c>
      <c r="V382" s="204">
        <f t="shared" si="354"/>
        <v>0.71</v>
      </c>
      <c r="W382" s="204">
        <f t="shared" si="354"/>
        <v>0.71</v>
      </c>
      <c r="X382" s="204">
        <f t="shared" si="354"/>
        <v>0.93877777777777782</v>
      </c>
      <c r="Y382" s="204">
        <f t="shared" si="354"/>
        <v>1.1675555555555557</v>
      </c>
      <c r="Z382" s="204">
        <f t="shared" si="354"/>
        <v>1.3963333333333336</v>
      </c>
      <c r="AA382" s="204">
        <f t="shared" si="354"/>
        <v>1.6251111111111114</v>
      </c>
      <c r="AB382" s="204">
        <f t="shared" si="354"/>
        <v>1.8538888888888894</v>
      </c>
      <c r="AC382" s="204">
        <f t="shared" si="354"/>
        <v>2.0826666666666669</v>
      </c>
      <c r="AD382" s="204">
        <f t="shared" si="354"/>
        <v>2.3114444444444446</v>
      </c>
      <c r="AE382" s="204">
        <f t="shared" si="354"/>
        <v>2.5402222222222224</v>
      </c>
      <c r="AF382" s="136">
        <f t="shared" si="354"/>
        <v>2.7690000000000001</v>
      </c>
      <c r="AG382" s="204">
        <f t="shared" si="354"/>
        <v>2.9977777777777774</v>
      </c>
      <c r="AH382" s="204">
        <f t="shared" si="354"/>
        <v>3.2265555555555552</v>
      </c>
      <c r="AI382" s="204">
        <f t="shared" si="354"/>
        <v>3.4553333333333329</v>
      </c>
      <c r="AJ382" s="204">
        <f t="shared" ref="AJ382:BB382" si="355">+AJ379*$C381</f>
        <v>3.6841111111111107</v>
      </c>
      <c r="AK382" s="204">
        <f t="shared" si="355"/>
        <v>3.9128888888888889</v>
      </c>
      <c r="AL382" s="204">
        <f t="shared" si="355"/>
        <v>4.1416666666666666</v>
      </c>
      <c r="AM382" s="204">
        <f t="shared" si="355"/>
        <v>4.3704444444444448</v>
      </c>
      <c r="AN382" s="204">
        <f t="shared" si="355"/>
        <v>4.599222222222223</v>
      </c>
      <c r="AO382" s="204">
        <f t="shared" si="355"/>
        <v>4.8280000000000012</v>
      </c>
      <c r="AP382" s="204">
        <f t="shared" si="355"/>
        <v>14.2</v>
      </c>
      <c r="AQ382" s="204">
        <f t="shared" si="355"/>
        <v>14.2</v>
      </c>
      <c r="AR382" s="204">
        <f t="shared" si="355"/>
        <v>14.2</v>
      </c>
      <c r="AS382" s="204">
        <f t="shared" si="355"/>
        <v>14.2</v>
      </c>
      <c r="AT382" s="204">
        <f t="shared" si="355"/>
        <v>14.2</v>
      </c>
      <c r="AU382" s="204">
        <f t="shared" si="355"/>
        <v>14.2</v>
      </c>
      <c r="AV382" s="204">
        <f t="shared" si="355"/>
        <v>14.2</v>
      </c>
      <c r="AW382" s="204">
        <f t="shared" si="355"/>
        <v>14.2</v>
      </c>
      <c r="AX382" s="204">
        <f t="shared" si="355"/>
        <v>14.2</v>
      </c>
      <c r="AY382" s="204">
        <f t="shared" si="355"/>
        <v>14.2</v>
      </c>
      <c r="AZ382" s="204">
        <f t="shared" si="355"/>
        <v>14.2</v>
      </c>
      <c r="BA382" s="204">
        <f t="shared" si="355"/>
        <v>14.2</v>
      </c>
      <c r="BB382" s="204">
        <f t="shared" si="355"/>
        <v>14.2</v>
      </c>
      <c r="BC382" s="205"/>
      <c r="BD382" s="206"/>
      <c r="BE382" s="206"/>
      <c r="BF382" s="206"/>
      <c r="BG382" s="206"/>
      <c r="BH382" s="206"/>
      <c r="BI382" s="206"/>
      <c r="BJ382" s="206"/>
      <c r="BK382" s="206"/>
      <c r="BL382" s="206"/>
      <c r="BM382" s="206"/>
      <c r="BN382" s="206"/>
      <c r="BO382" s="206"/>
      <c r="BP382" s="206"/>
      <c r="BQ382" s="206"/>
      <c r="BR382" s="206"/>
      <c r="BS382" s="206"/>
      <c r="BT382" s="206"/>
      <c r="BU382" s="206"/>
      <c r="BV382" s="206"/>
      <c r="BW382" s="206"/>
      <c r="BX382" s="206"/>
      <c r="BY382" s="206"/>
      <c r="BZ382" s="206"/>
      <c r="CA382" s="206"/>
      <c r="CB382" s="206"/>
      <c r="CC382" s="206"/>
      <c r="CD382" s="206"/>
      <c r="CE382" s="206"/>
      <c r="CF382" s="206"/>
      <c r="CG382" s="206"/>
      <c r="CH382" s="206"/>
      <c r="CI382" s="206"/>
      <c r="CJ382" s="206"/>
      <c r="CK382" s="206"/>
    </row>
    <row r="383" spans="1:89" s="192" customFormat="1" ht="15" customHeight="1" thickTop="1" x14ac:dyDescent="0.2">
      <c r="A383" s="293">
        <f>+A375+1</f>
        <v>11</v>
      </c>
      <c r="B383" s="189" t="str">
        <f>+'NTP or Sold'!G39</f>
        <v>LM6000</v>
      </c>
      <c r="C383" s="291" t="str">
        <f>+'NTP or Sold'!S39</f>
        <v>Elektrobolt (ESA) - 85%</v>
      </c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  <c r="AA383" s="190"/>
      <c r="AB383" s="190"/>
      <c r="AC383" s="190"/>
      <c r="AD383" s="190"/>
      <c r="AE383" s="190"/>
      <c r="AF383" s="84"/>
      <c r="AG383" s="190"/>
      <c r="AH383" s="190"/>
      <c r="AI383" s="190"/>
      <c r="AJ383" s="190"/>
      <c r="AK383" s="190"/>
      <c r="AL383" s="190"/>
      <c r="AM383" s="190"/>
      <c r="AN383" s="190"/>
      <c r="AO383" s="190"/>
      <c r="AP383" s="190"/>
      <c r="AQ383" s="190"/>
      <c r="AR383" s="190"/>
      <c r="AS383" s="190"/>
      <c r="AT383" s="190"/>
      <c r="AU383" s="190"/>
      <c r="AV383" s="190"/>
      <c r="AW383" s="190"/>
      <c r="AX383" s="190"/>
      <c r="AY383" s="190"/>
      <c r="AZ383" s="190"/>
      <c r="BA383" s="190"/>
      <c r="BB383" s="190"/>
      <c r="BC383" s="191"/>
    </row>
    <row r="384" spans="1:89" s="196" customFormat="1" x14ac:dyDescent="0.2">
      <c r="A384" s="294"/>
      <c r="B384" s="193" t="s">
        <v>107</v>
      </c>
      <c r="C384" s="292"/>
      <c r="D384" s="194">
        <v>0</v>
      </c>
      <c r="E384" s="194">
        <v>0</v>
      </c>
      <c r="F384" s="194">
        <v>0</v>
      </c>
      <c r="G384" s="194">
        <v>0</v>
      </c>
      <c r="H384" s="194">
        <v>0</v>
      </c>
      <c r="I384" s="194">
        <v>0</v>
      </c>
      <c r="J384" s="194">
        <v>0</v>
      </c>
      <c r="K384" s="194">
        <v>0</v>
      </c>
      <c r="L384" s="194">
        <v>0</v>
      </c>
      <c r="M384" s="194">
        <v>0</v>
      </c>
      <c r="N384" s="194">
        <f>16.7/336</f>
        <v>4.9702380952380949E-2</v>
      </c>
      <c r="O384" s="194">
        <v>0</v>
      </c>
      <c r="P384" s="194">
        <v>0</v>
      </c>
      <c r="Q384" s="194">
        <v>0</v>
      </c>
      <c r="R384" s="194">
        <v>0</v>
      </c>
      <c r="S384" s="194">
        <v>0</v>
      </c>
      <c r="T384" s="194">
        <v>0</v>
      </c>
      <c r="U384" s="194">
        <v>0</v>
      </c>
      <c r="V384" s="194">
        <v>0</v>
      </c>
      <c r="W384" s="194">
        <v>0</v>
      </c>
      <c r="X384" s="194">
        <f t="shared" ref="X384:AO384" si="356">+(0.95-0.0497)/18</f>
        <v>5.0016666666666668E-2</v>
      </c>
      <c r="Y384" s="194">
        <f t="shared" si="356"/>
        <v>5.0016666666666668E-2</v>
      </c>
      <c r="Z384" s="194">
        <f t="shared" si="356"/>
        <v>5.0016666666666668E-2</v>
      </c>
      <c r="AA384" s="194">
        <f t="shared" si="356"/>
        <v>5.0016666666666668E-2</v>
      </c>
      <c r="AB384" s="194">
        <f t="shared" si="356"/>
        <v>5.0016666666666668E-2</v>
      </c>
      <c r="AC384" s="194">
        <f t="shared" si="356"/>
        <v>5.0016666666666668E-2</v>
      </c>
      <c r="AD384" s="194">
        <f t="shared" si="356"/>
        <v>5.0016666666666668E-2</v>
      </c>
      <c r="AE384" s="194">
        <f t="shared" si="356"/>
        <v>5.0016666666666668E-2</v>
      </c>
      <c r="AF384" s="82">
        <f t="shared" si="356"/>
        <v>5.0016666666666668E-2</v>
      </c>
      <c r="AG384" s="194">
        <f t="shared" si="356"/>
        <v>5.0016666666666668E-2</v>
      </c>
      <c r="AH384" s="194">
        <f t="shared" si="356"/>
        <v>5.0016666666666668E-2</v>
      </c>
      <c r="AI384" s="194">
        <f t="shared" si="356"/>
        <v>5.0016666666666668E-2</v>
      </c>
      <c r="AJ384" s="194">
        <f t="shared" si="356"/>
        <v>5.0016666666666668E-2</v>
      </c>
      <c r="AK384" s="194">
        <f t="shared" si="356"/>
        <v>5.0016666666666668E-2</v>
      </c>
      <c r="AL384" s="194">
        <f t="shared" si="356"/>
        <v>5.0016666666666668E-2</v>
      </c>
      <c r="AM384" s="194">
        <f t="shared" si="356"/>
        <v>5.0016666666666668E-2</v>
      </c>
      <c r="AN384" s="194">
        <f t="shared" si="356"/>
        <v>5.0016666666666668E-2</v>
      </c>
      <c r="AO384" s="194">
        <f t="shared" si="356"/>
        <v>5.0016666666666668E-2</v>
      </c>
      <c r="AP384" s="194">
        <v>0</v>
      </c>
      <c r="AQ384" s="194">
        <v>0</v>
      </c>
      <c r="AR384" s="194">
        <v>0</v>
      </c>
      <c r="AS384" s="194">
        <v>0</v>
      </c>
      <c r="AT384" s="194">
        <v>0.05</v>
      </c>
      <c r="AU384" s="194">
        <v>0</v>
      </c>
      <c r="AV384" s="194">
        <v>0</v>
      </c>
      <c r="AW384" s="194">
        <v>0</v>
      </c>
      <c r="AX384" s="194">
        <v>0</v>
      </c>
      <c r="AY384" s="194">
        <v>0</v>
      </c>
      <c r="AZ384" s="194">
        <v>0</v>
      </c>
      <c r="BA384" s="194">
        <v>0</v>
      </c>
      <c r="BB384" s="194">
        <v>0</v>
      </c>
      <c r="BC384" s="195">
        <f>SUM(N384:BB384)</f>
        <v>1.0000023809523813</v>
      </c>
      <c r="BD384" s="193"/>
    </row>
    <row r="385" spans="1:89" s="196" customFormat="1" x14ac:dyDescent="0.2">
      <c r="A385" s="294"/>
      <c r="B385" s="193" t="s">
        <v>108</v>
      </c>
      <c r="C385" s="292"/>
      <c r="D385" s="194">
        <f>+D384</f>
        <v>0</v>
      </c>
      <c r="E385" s="194">
        <f t="shared" ref="E385:AJ385" si="357">+D385+E384</f>
        <v>0</v>
      </c>
      <c r="F385" s="194">
        <f t="shared" si="357"/>
        <v>0</v>
      </c>
      <c r="G385" s="194">
        <f t="shared" si="357"/>
        <v>0</v>
      </c>
      <c r="H385" s="194">
        <f t="shared" si="357"/>
        <v>0</v>
      </c>
      <c r="I385" s="194">
        <f t="shared" si="357"/>
        <v>0</v>
      </c>
      <c r="J385" s="194">
        <f t="shared" si="357"/>
        <v>0</v>
      </c>
      <c r="K385" s="194">
        <f t="shared" si="357"/>
        <v>0</v>
      </c>
      <c r="L385" s="194">
        <f t="shared" si="357"/>
        <v>0</v>
      </c>
      <c r="M385" s="194">
        <f t="shared" si="357"/>
        <v>0</v>
      </c>
      <c r="N385" s="194">
        <f t="shared" si="357"/>
        <v>4.9702380952380949E-2</v>
      </c>
      <c r="O385" s="194">
        <f t="shared" si="357"/>
        <v>4.9702380952380949E-2</v>
      </c>
      <c r="P385" s="194">
        <f t="shared" si="357"/>
        <v>4.9702380952380949E-2</v>
      </c>
      <c r="Q385" s="194">
        <f t="shared" si="357"/>
        <v>4.9702380952380949E-2</v>
      </c>
      <c r="R385" s="194">
        <f t="shared" si="357"/>
        <v>4.9702380952380949E-2</v>
      </c>
      <c r="S385" s="194">
        <f t="shared" si="357"/>
        <v>4.9702380952380949E-2</v>
      </c>
      <c r="T385" s="194">
        <f t="shared" si="357"/>
        <v>4.9702380952380949E-2</v>
      </c>
      <c r="U385" s="194">
        <f t="shared" si="357"/>
        <v>4.9702380952380949E-2</v>
      </c>
      <c r="V385" s="194">
        <f t="shared" si="357"/>
        <v>4.9702380952380949E-2</v>
      </c>
      <c r="W385" s="194">
        <f t="shared" si="357"/>
        <v>4.9702380952380949E-2</v>
      </c>
      <c r="X385" s="194">
        <f t="shared" si="357"/>
        <v>9.9719047619047624E-2</v>
      </c>
      <c r="Y385" s="194">
        <f t="shared" si="357"/>
        <v>0.14973571428571431</v>
      </c>
      <c r="Z385" s="194">
        <f t="shared" si="357"/>
        <v>0.19975238095238096</v>
      </c>
      <c r="AA385" s="194">
        <f t="shared" si="357"/>
        <v>0.24976904761904761</v>
      </c>
      <c r="AB385" s="194">
        <f t="shared" si="357"/>
        <v>0.29978571428571427</v>
      </c>
      <c r="AC385" s="194">
        <f t="shared" si="357"/>
        <v>0.34980238095238092</v>
      </c>
      <c r="AD385" s="194">
        <f t="shared" si="357"/>
        <v>0.39981904761904757</v>
      </c>
      <c r="AE385" s="194">
        <f t="shared" si="357"/>
        <v>0.44983571428571423</v>
      </c>
      <c r="AF385" s="82">
        <f t="shared" si="357"/>
        <v>0.49985238095238088</v>
      </c>
      <c r="AG385" s="194">
        <f t="shared" si="357"/>
        <v>0.54986904761904754</v>
      </c>
      <c r="AH385" s="194">
        <f t="shared" si="357"/>
        <v>0.59988571428571424</v>
      </c>
      <c r="AI385" s="194">
        <f t="shared" si="357"/>
        <v>0.64990238095238095</v>
      </c>
      <c r="AJ385" s="194">
        <f t="shared" si="357"/>
        <v>0.69991904761904766</v>
      </c>
      <c r="AK385" s="194">
        <f t="shared" ref="AK385:BB385" si="358">+AJ385+AK384</f>
        <v>0.74993571428571437</v>
      </c>
      <c r="AL385" s="194">
        <f t="shared" si="358"/>
        <v>0.79995238095238108</v>
      </c>
      <c r="AM385" s="194">
        <f t="shared" si="358"/>
        <v>0.84996904761904779</v>
      </c>
      <c r="AN385" s="194">
        <f t="shared" si="358"/>
        <v>0.8999857142857145</v>
      </c>
      <c r="AO385" s="194">
        <f t="shared" si="358"/>
        <v>0.95000238095238121</v>
      </c>
      <c r="AP385" s="194">
        <f t="shared" si="358"/>
        <v>0.95000238095238121</v>
      </c>
      <c r="AQ385" s="194">
        <f t="shared" si="358"/>
        <v>0.95000238095238121</v>
      </c>
      <c r="AR385" s="194">
        <f t="shared" si="358"/>
        <v>0.95000238095238121</v>
      </c>
      <c r="AS385" s="194">
        <f t="shared" si="358"/>
        <v>0.95000238095238121</v>
      </c>
      <c r="AT385" s="194">
        <f t="shared" si="358"/>
        <v>1.0000023809523813</v>
      </c>
      <c r="AU385" s="194">
        <f t="shared" si="358"/>
        <v>1.0000023809523813</v>
      </c>
      <c r="AV385" s="194">
        <f t="shared" si="358"/>
        <v>1.0000023809523813</v>
      </c>
      <c r="AW385" s="194">
        <f t="shared" si="358"/>
        <v>1.0000023809523813</v>
      </c>
      <c r="AX385" s="194">
        <f t="shared" si="358"/>
        <v>1.0000023809523813</v>
      </c>
      <c r="AY385" s="194">
        <f t="shared" si="358"/>
        <v>1.0000023809523813</v>
      </c>
      <c r="AZ385" s="194">
        <f t="shared" si="358"/>
        <v>1.0000023809523813</v>
      </c>
      <c r="BA385" s="194">
        <f t="shared" si="358"/>
        <v>1.0000023809523813</v>
      </c>
      <c r="BB385" s="194">
        <f t="shared" si="358"/>
        <v>1.0000023809523813</v>
      </c>
      <c r="BC385" s="195"/>
      <c r="BD385" s="193"/>
    </row>
    <row r="386" spans="1:89" s="196" customFormat="1" x14ac:dyDescent="0.2">
      <c r="A386" s="294"/>
      <c r="B386" s="193" t="s">
        <v>109</v>
      </c>
      <c r="C386" s="292"/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v>0.05</v>
      </c>
      <c r="O386" s="194">
        <v>0</v>
      </c>
      <c r="P386" s="194">
        <v>0</v>
      </c>
      <c r="Q386" s="194">
        <v>0</v>
      </c>
      <c r="R386" s="194">
        <v>0</v>
      </c>
      <c r="S386" s="194">
        <v>0</v>
      </c>
      <c r="T386" s="194">
        <v>0</v>
      </c>
      <c r="U386" s="194">
        <v>0</v>
      </c>
      <c r="V386" s="194">
        <v>0</v>
      </c>
      <c r="W386" s="194">
        <v>0</v>
      </c>
      <c r="X386" s="194">
        <f t="shared" ref="X386:AO386" si="359">+(0.34-0.05)/18</f>
        <v>1.6111111111111114E-2</v>
      </c>
      <c r="Y386" s="194">
        <f t="shared" si="359"/>
        <v>1.6111111111111114E-2</v>
      </c>
      <c r="Z386" s="194">
        <f t="shared" si="359"/>
        <v>1.6111111111111114E-2</v>
      </c>
      <c r="AA386" s="194">
        <f t="shared" si="359"/>
        <v>1.6111111111111114E-2</v>
      </c>
      <c r="AB386" s="194">
        <f t="shared" si="359"/>
        <v>1.6111111111111114E-2</v>
      </c>
      <c r="AC386" s="194">
        <f t="shared" si="359"/>
        <v>1.6111111111111114E-2</v>
      </c>
      <c r="AD386" s="194">
        <f t="shared" si="359"/>
        <v>1.6111111111111114E-2</v>
      </c>
      <c r="AE386" s="194">
        <f t="shared" si="359"/>
        <v>1.6111111111111114E-2</v>
      </c>
      <c r="AF386" s="82">
        <f t="shared" si="359"/>
        <v>1.6111111111111114E-2</v>
      </c>
      <c r="AG386" s="194">
        <f t="shared" si="359"/>
        <v>1.6111111111111114E-2</v>
      </c>
      <c r="AH386" s="194">
        <f t="shared" si="359"/>
        <v>1.6111111111111114E-2</v>
      </c>
      <c r="AI386" s="194">
        <f t="shared" si="359"/>
        <v>1.6111111111111114E-2</v>
      </c>
      <c r="AJ386" s="194">
        <f t="shared" si="359"/>
        <v>1.6111111111111114E-2</v>
      </c>
      <c r="AK386" s="194">
        <f t="shared" si="359"/>
        <v>1.6111111111111114E-2</v>
      </c>
      <c r="AL386" s="194">
        <f t="shared" si="359"/>
        <v>1.6111111111111114E-2</v>
      </c>
      <c r="AM386" s="194">
        <f t="shared" si="359"/>
        <v>1.6111111111111114E-2</v>
      </c>
      <c r="AN386" s="194">
        <f t="shared" si="359"/>
        <v>1.6111111111111114E-2</v>
      </c>
      <c r="AO386" s="194">
        <f t="shared" si="359"/>
        <v>1.6111111111111114E-2</v>
      </c>
      <c r="AP386" s="194">
        <v>0.66</v>
      </c>
      <c r="AQ386" s="194">
        <v>0</v>
      </c>
      <c r="AR386" s="194">
        <v>0</v>
      </c>
      <c r="AS386" s="194">
        <v>0</v>
      </c>
      <c r="AT386" s="194">
        <v>0</v>
      </c>
      <c r="AU386" s="194">
        <v>0</v>
      </c>
      <c r="AV386" s="194">
        <v>0</v>
      </c>
      <c r="AW386" s="194">
        <v>0</v>
      </c>
      <c r="AX386" s="194">
        <v>0</v>
      </c>
      <c r="AY386" s="194">
        <v>0</v>
      </c>
      <c r="AZ386" s="194">
        <v>0</v>
      </c>
      <c r="BA386" s="194">
        <v>0</v>
      </c>
      <c r="BB386" s="194">
        <v>0</v>
      </c>
      <c r="BC386" s="195">
        <f>SUM(N386:BB386)</f>
        <v>1</v>
      </c>
      <c r="BD386" s="193"/>
    </row>
    <row r="387" spans="1:89" s="196" customFormat="1" x14ac:dyDescent="0.2">
      <c r="A387" s="294"/>
      <c r="B387" s="193" t="s">
        <v>110</v>
      </c>
      <c r="C387" s="292"/>
      <c r="D387" s="194">
        <f>+D386</f>
        <v>0</v>
      </c>
      <c r="E387" s="194">
        <f t="shared" ref="E387:AJ387" si="360">+D387+E386</f>
        <v>0</v>
      </c>
      <c r="F387" s="194">
        <f t="shared" si="360"/>
        <v>0</v>
      </c>
      <c r="G387" s="194">
        <f t="shared" si="360"/>
        <v>0</v>
      </c>
      <c r="H387" s="194">
        <f t="shared" si="360"/>
        <v>0</v>
      </c>
      <c r="I387" s="194">
        <f t="shared" si="360"/>
        <v>0</v>
      </c>
      <c r="J387" s="194">
        <f t="shared" si="360"/>
        <v>0</v>
      </c>
      <c r="K387" s="194">
        <f t="shared" si="360"/>
        <v>0</v>
      </c>
      <c r="L387" s="194">
        <f t="shared" si="360"/>
        <v>0</v>
      </c>
      <c r="M387" s="194">
        <f t="shared" si="360"/>
        <v>0</v>
      </c>
      <c r="N387" s="194">
        <f t="shared" si="360"/>
        <v>0.05</v>
      </c>
      <c r="O387" s="194">
        <f t="shared" si="360"/>
        <v>0.05</v>
      </c>
      <c r="P387" s="194">
        <f t="shared" si="360"/>
        <v>0.05</v>
      </c>
      <c r="Q387" s="194">
        <f t="shared" si="360"/>
        <v>0.05</v>
      </c>
      <c r="R387" s="194">
        <f t="shared" si="360"/>
        <v>0.05</v>
      </c>
      <c r="S387" s="194">
        <f t="shared" si="360"/>
        <v>0.05</v>
      </c>
      <c r="T387" s="194">
        <f t="shared" si="360"/>
        <v>0.05</v>
      </c>
      <c r="U387" s="194">
        <f t="shared" si="360"/>
        <v>0.05</v>
      </c>
      <c r="V387" s="194">
        <f t="shared" si="360"/>
        <v>0.05</v>
      </c>
      <c r="W387" s="194">
        <f t="shared" si="360"/>
        <v>0.05</v>
      </c>
      <c r="X387" s="194">
        <f t="shared" si="360"/>
        <v>6.611111111111112E-2</v>
      </c>
      <c r="Y387" s="194">
        <f t="shared" si="360"/>
        <v>8.2222222222222238E-2</v>
      </c>
      <c r="Z387" s="194">
        <f t="shared" si="360"/>
        <v>9.8333333333333356E-2</v>
      </c>
      <c r="AA387" s="194">
        <f t="shared" si="360"/>
        <v>0.11444444444444447</v>
      </c>
      <c r="AB387" s="194">
        <f t="shared" si="360"/>
        <v>0.13055555555555559</v>
      </c>
      <c r="AC387" s="194">
        <f t="shared" si="360"/>
        <v>0.1466666666666667</v>
      </c>
      <c r="AD387" s="194">
        <f t="shared" si="360"/>
        <v>0.1627777777777778</v>
      </c>
      <c r="AE387" s="194">
        <f t="shared" si="360"/>
        <v>0.1788888888888889</v>
      </c>
      <c r="AF387" s="82">
        <f t="shared" si="360"/>
        <v>0.19500000000000001</v>
      </c>
      <c r="AG387" s="194">
        <f t="shared" si="360"/>
        <v>0.21111111111111111</v>
      </c>
      <c r="AH387" s="194">
        <f t="shared" si="360"/>
        <v>0.22722222222222221</v>
      </c>
      <c r="AI387" s="194">
        <f t="shared" si="360"/>
        <v>0.24333333333333332</v>
      </c>
      <c r="AJ387" s="194">
        <f t="shared" si="360"/>
        <v>0.25944444444444442</v>
      </c>
      <c r="AK387" s="194">
        <f t="shared" ref="AK387:BB387" si="361">+AJ387+AK386</f>
        <v>0.27555555555555555</v>
      </c>
      <c r="AL387" s="194">
        <f t="shared" si="361"/>
        <v>0.29166666666666669</v>
      </c>
      <c r="AM387" s="194">
        <f t="shared" si="361"/>
        <v>0.30777777777777782</v>
      </c>
      <c r="AN387" s="194">
        <f t="shared" si="361"/>
        <v>0.32388888888888895</v>
      </c>
      <c r="AO387" s="194">
        <f t="shared" si="361"/>
        <v>0.34000000000000008</v>
      </c>
      <c r="AP387" s="194">
        <f t="shared" si="361"/>
        <v>1</v>
      </c>
      <c r="AQ387" s="194">
        <f t="shared" si="361"/>
        <v>1</v>
      </c>
      <c r="AR387" s="194">
        <f t="shared" si="361"/>
        <v>1</v>
      </c>
      <c r="AS387" s="194">
        <f t="shared" si="361"/>
        <v>1</v>
      </c>
      <c r="AT387" s="194">
        <f t="shared" si="361"/>
        <v>1</v>
      </c>
      <c r="AU387" s="194">
        <f t="shared" si="361"/>
        <v>1</v>
      </c>
      <c r="AV387" s="194">
        <f t="shared" si="361"/>
        <v>1</v>
      </c>
      <c r="AW387" s="194">
        <f t="shared" si="361"/>
        <v>1</v>
      </c>
      <c r="AX387" s="194">
        <f t="shared" si="361"/>
        <v>1</v>
      </c>
      <c r="AY387" s="194">
        <f t="shared" si="361"/>
        <v>1</v>
      </c>
      <c r="AZ387" s="194">
        <f t="shared" si="361"/>
        <v>1</v>
      </c>
      <c r="BA387" s="194">
        <f t="shared" si="361"/>
        <v>1</v>
      </c>
      <c r="BB387" s="194">
        <f t="shared" si="361"/>
        <v>1</v>
      </c>
      <c r="BC387" s="195"/>
      <c r="BD387" s="193"/>
    </row>
    <row r="388" spans="1:89" s="211" customFormat="1" x14ac:dyDescent="0.2">
      <c r="A388" s="294"/>
      <c r="B388" s="208"/>
      <c r="C388" s="292"/>
      <c r="D388" s="209"/>
      <c r="E388" s="209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  <c r="AD388" s="209"/>
      <c r="AE388" s="209"/>
      <c r="AF388" s="83"/>
      <c r="AG388" s="209"/>
      <c r="AH388" s="209"/>
      <c r="AI388" s="209"/>
      <c r="AJ388" s="209"/>
      <c r="AK388" s="209"/>
      <c r="AL388" s="209"/>
      <c r="AM388" s="209"/>
      <c r="AN388" s="209"/>
      <c r="AO388" s="209"/>
      <c r="AP388" s="209"/>
      <c r="AQ388" s="209"/>
      <c r="AR388" s="209"/>
      <c r="AS388" s="209"/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10"/>
      <c r="BD388" s="208"/>
    </row>
    <row r="389" spans="1:89" s="197" customFormat="1" x14ac:dyDescent="0.2">
      <c r="A389" s="294"/>
      <c r="B389" s="197" t="s">
        <v>111</v>
      </c>
      <c r="C389" s="198">
        <v>14.2</v>
      </c>
      <c r="D389" s="199">
        <f t="shared" ref="D389:AI389" si="362">+D385*$C389</f>
        <v>0</v>
      </c>
      <c r="E389" s="199">
        <f t="shared" si="362"/>
        <v>0</v>
      </c>
      <c r="F389" s="199">
        <f t="shared" si="362"/>
        <v>0</v>
      </c>
      <c r="G389" s="199">
        <f t="shared" si="362"/>
        <v>0</v>
      </c>
      <c r="H389" s="199">
        <f t="shared" si="362"/>
        <v>0</v>
      </c>
      <c r="I389" s="199">
        <f t="shared" si="362"/>
        <v>0</v>
      </c>
      <c r="J389" s="199">
        <f t="shared" si="362"/>
        <v>0</v>
      </c>
      <c r="K389" s="199">
        <f t="shared" si="362"/>
        <v>0</v>
      </c>
      <c r="L389" s="199">
        <f t="shared" si="362"/>
        <v>0</v>
      </c>
      <c r="M389" s="199">
        <f t="shared" si="362"/>
        <v>0</v>
      </c>
      <c r="N389" s="199">
        <f t="shared" si="362"/>
        <v>0.70577380952380941</v>
      </c>
      <c r="O389" s="199">
        <f t="shared" si="362"/>
        <v>0.70577380952380941</v>
      </c>
      <c r="P389" s="199">
        <f t="shared" si="362"/>
        <v>0.70577380952380941</v>
      </c>
      <c r="Q389" s="199">
        <f t="shared" si="362"/>
        <v>0.70577380952380941</v>
      </c>
      <c r="R389" s="199">
        <f t="shared" si="362"/>
        <v>0.70577380952380941</v>
      </c>
      <c r="S389" s="199">
        <f t="shared" si="362"/>
        <v>0.70577380952380941</v>
      </c>
      <c r="T389" s="199">
        <f t="shared" si="362"/>
        <v>0.70577380952380941</v>
      </c>
      <c r="U389" s="199">
        <f t="shared" si="362"/>
        <v>0.70577380952380941</v>
      </c>
      <c r="V389" s="199">
        <f t="shared" si="362"/>
        <v>0.70577380952380941</v>
      </c>
      <c r="W389" s="199">
        <f t="shared" si="362"/>
        <v>0.70577380952380941</v>
      </c>
      <c r="X389" s="199">
        <f t="shared" si="362"/>
        <v>1.4160104761904762</v>
      </c>
      <c r="Y389" s="199">
        <f t="shared" si="362"/>
        <v>2.1262471428571432</v>
      </c>
      <c r="Z389" s="199">
        <f t="shared" si="362"/>
        <v>2.8364838095238096</v>
      </c>
      <c r="AA389" s="199">
        <f t="shared" si="362"/>
        <v>3.546720476190476</v>
      </c>
      <c r="AB389" s="199">
        <f t="shared" si="362"/>
        <v>4.256957142857142</v>
      </c>
      <c r="AC389" s="199">
        <f t="shared" si="362"/>
        <v>4.9671938095238088</v>
      </c>
      <c r="AD389" s="199">
        <f t="shared" si="362"/>
        <v>5.6774304761904757</v>
      </c>
      <c r="AE389" s="199">
        <f t="shared" si="362"/>
        <v>6.3876671428571417</v>
      </c>
      <c r="AF389" s="90">
        <f t="shared" si="362"/>
        <v>7.0979038095238085</v>
      </c>
      <c r="AG389" s="199">
        <f t="shared" si="362"/>
        <v>7.8081404761904745</v>
      </c>
      <c r="AH389" s="199">
        <f t="shared" si="362"/>
        <v>8.5183771428571422</v>
      </c>
      <c r="AI389" s="199">
        <f t="shared" si="362"/>
        <v>9.2286138095238091</v>
      </c>
      <c r="AJ389" s="199">
        <f t="shared" ref="AJ389:BB389" si="363">+AJ385*$C389</f>
        <v>9.9388504761904759</v>
      </c>
      <c r="AK389" s="199">
        <f t="shared" si="363"/>
        <v>10.649087142857143</v>
      </c>
      <c r="AL389" s="199">
        <f t="shared" si="363"/>
        <v>11.359323809523811</v>
      </c>
      <c r="AM389" s="199">
        <f t="shared" si="363"/>
        <v>12.069560476190478</v>
      </c>
      <c r="AN389" s="199">
        <f t="shared" si="363"/>
        <v>12.779797142857145</v>
      </c>
      <c r="AO389" s="199">
        <f t="shared" si="363"/>
        <v>13.490033809523812</v>
      </c>
      <c r="AP389" s="199">
        <f t="shared" si="363"/>
        <v>13.490033809523812</v>
      </c>
      <c r="AQ389" s="199">
        <f t="shared" si="363"/>
        <v>13.490033809523812</v>
      </c>
      <c r="AR389" s="199">
        <f t="shared" si="363"/>
        <v>13.490033809523812</v>
      </c>
      <c r="AS389" s="199">
        <f t="shared" si="363"/>
        <v>13.490033809523812</v>
      </c>
      <c r="AT389" s="199">
        <f t="shared" si="363"/>
        <v>14.200033809523813</v>
      </c>
      <c r="AU389" s="199">
        <f t="shared" si="363"/>
        <v>14.200033809523813</v>
      </c>
      <c r="AV389" s="199">
        <f t="shared" si="363"/>
        <v>14.200033809523813</v>
      </c>
      <c r="AW389" s="199">
        <f t="shared" si="363"/>
        <v>14.200033809523813</v>
      </c>
      <c r="AX389" s="199">
        <f t="shared" si="363"/>
        <v>14.200033809523813</v>
      </c>
      <c r="AY389" s="199">
        <f t="shared" si="363"/>
        <v>14.200033809523813</v>
      </c>
      <c r="AZ389" s="199">
        <f t="shared" si="363"/>
        <v>14.200033809523813</v>
      </c>
      <c r="BA389" s="199">
        <f t="shared" si="363"/>
        <v>14.200033809523813</v>
      </c>
      <c r="BB389" s="199">
        <f t="shared" si="363"/>
        <v>14.200033809523813</v>
      </c>
      <c r="BC389" s="200"/>
      <c r="BD389" s="201"/>
      <c r="BE389" s="201"/>
      <c r="BF389" s="201"/>
      <c r="BG389" s="201"/>
      <c r="BH389" s="201"/>
      <c r="BI389" s="201"/>
      <c r="BJ389" s="201"/>
      <c r="BK389" s="201"/>
      <c r="BL389" s="201"/>
      <c r="BM389" s="201"/>
      <c r="BN389" s="201"/>
      <c r="BO389" s="201"/>
      <c r="BP389" s="201"/>
      <c r="BQ389" s="201"/>
      <c r="BR389" s="201"/>
      <c r="BS389" s="201"/>
      <c r="BT389" s="201"/>
      <c r="BU389" s="201"/>
      <c r="BV389" s="201"/>
      <c r="BW389" s="201"/>
      <c r="BX389" s="201"/>
      <c r="BY389" s="201"/>
      <c r="BZ389" s="201"/>
      <c r="CA389" s="201"/>
      <c r="CB389" s="201"/>
      <c r="CC389" s="201"/>
      <c r="CD389" s="201"/>
      <c r="CE389" s="201"/>
      <c r="CF389" s="201"/>
      <c r="CG389" s="201"/>
      <c r="CH389" s="201"/>
      <c r="CI389" s="201"/>
      <c r="CJ389" s="201"/>
      <c r="CK389" s="201"/>
    </row>
    <row r="390" spans="1:89" s="202" customFormat="1" ht="13.5" thickBot="1" x14ac:dyDescent="0.25">
      <c r="A390" s="295"/>
      <c r="B390" s="202" t="s">
        <v>112</v>
      </c>
      <c r="C390" s="203" t="str">
        <f>+'NTP or Sold'!B39</f>
        <v>Committed</v>
      </c>
      <c r="D390" s="204">
        <f t="shared" ref="D390:AI390" si="364">+D387*$C389</f>
        <v>0</v>
      </c>
      <c r="E390" s="204">
        <f t="shared" si="364"/>
        <v>0</v>
      </c>
      <c r="F390" s="204">
        <f t="shared" si="364"/>
        <v>0</v>
      </c>
      <c r="G390" s="204">
        <f t="shared" si="364"/>
        <v>0</v>
      </c>
      <c r="H390" s="204">
        <f t="shared" si="364"/>
        <v>0</v>
      </c>
      <c r="I390" s="204">
        <f t="shared" si="364"/>
        <v>0</v>
      </c>
      <c r="J390" s="204">
        <f t="shared" si="364"/>
        <v>0</v>
      </c>
      <c r="K390" s="204">
        <f t="shared" si="364"/>
        <v>0</v>
      </c>
      <c r="L390" s="204">
        <f t="shared" si="364"/>
        <v>0</v>
      </c>
      <c r="M390" s="204">
        <f t="shared" si="364"/>
        <v>0</v>
      </c>
      <c r="N390" s="204">
        <f t="shared" si="364"/>
        <v>0.71</v>
      </c>
      <c r="O390" s="204">
        <f t="shared" si="364"/>
        <v>0.71</v>
      </c>
      <c r="P390" s="204">
        <f t="shared" si="364"/>
        <v>0.71</v>
      </c>
      <c r="Q390" s="204">
        <f t="shared" si="364"/>
        <v>0.71</v>
      </c>
      <c r="R390" s="204">
        <f t="shared" si="364"/>
        <v>0.71</v>
      </c>
      <c r="S390" s="204">
        <f t="shared" si="364"/>
        <v>0.71</v>
      </c>
      <c r="T390" s="204">
        <f t="shared" si="364"/>
        <v>0.71</v>
      </c>
      <c r="U390" s="204">
        <f t="shared" si="364"/>
        <v>0.71</v>
      </c>
      <c r="V390" s="204">
        <f t="shared" si="364"/>
        <v>0.71</v>
      </c>
      <c r="W390" s="204">
        <f t="shared" si="364"/>
        <v>0.71</v>
      </c>
      <c r="X390" s="204">
        <f t="shared" si="364"/>
        <v>0.93877777777777782</v>
      </c>
      <c r="Y390" s="204">
        <f t="shared" si="364"/>
        <v>1.1675555555555557</v>
      </c>
      <c r="Z390" s="204">
        <f t="shared" si="364"/>
        <v>1.3963333333333336</v>
      </c>
      <c r="AA390" s="204">
        <f t="shared" si="364"/>
        <v>1.6251111111111114</v>
      </c>
      <c r="AB390" s="204">
        <f t="shared" si="364"/>
        <v>1.8538888888888894</v>
      </c>
      <c r="AC390" s="204">
        <f t="shared" si="364"/>
        <v>2.0826666666666669</v>
      </c>
      <c r="AD390" s="204">
        <f t="shared" si="364"/>
        <v>2.3114444444444446</v>
      </c>
      <c r="AE390" s="204">
        <f t="shared" si="364"/>
        <v>2.5402222222222224</v>
      </c>
      <c r="AF390" s="136">
        <f t="shared" si="364"/>
        <v>2.7690000000000001</v>
      </c>
      <c r="AG390" s="204">
        <f t="shared" si="364"/>
        <v>2.9977777777777774</v>
      </c>
      <c r="AH390" s="204">
        <f t="shared" si="364"/>
        <v>3.2265555555555552</v>
      </c>
      <c r="AI390" s="204">
        <f t="shared" si="364"/>
        <v>3.4553333333333329</v>
      </c>
      <c r="AJ390" s="204">
        <f t="shared" ref="AJ390:BB390" si="365">+AJ387*$C389</f>
        <v>3.6841111111111107</v>
      </c>
      <c r="AK390" s="204">
        <f t="shared" si="365"/>
        <v>3.9128888888888889</v>
      </c>
      <c r="AL390" s="204">
        <f t="shared" si="365"/>
        <v>4.1416666666666666</v>
      </c>
      <c r="AM390" s="204">
        <f t="shared" si="365"/>
        <v>4.3704444444444448</v>
      </c>
      <c r="AN390" s="204">
        <f t="shared" si="365"/>
        <v>4.599222222222223</v>
      </c>
      <c r="AO390" s="204">
        <f t="shared" si="365"/>
        <v>4.8280000000000012</v>
      </c>
      <c r="AP390" s="204">
        <f t="shared" si="365"/>
        <v>14.2</v>
      </c>
      <c r="AQ390" s="204">
        <f t="shared" si="365"/>
        <v>14.2</v>
      </c>
      <c r="AR390" s="204">
        <f t="shared" si="365"/>
        <v>14.2</v>
      </c>
      <c r="AS390" s="204">
        <f t="shared" si="365"/>
        <v>14.2</v>
      </c>
      <c r="AT390" s="204">
        <f t="shared" si="365"/>
        <v>14.2</v>
      </c>
      <c r="AU390" s="204">
        <f t="shared" si="365"/>
        <v>14.2</v>
      </c>
      <c r="AV390" s="204">
        <f t="shared" si="365"/>
        <v>14.2</v>
      </c>
      <c r="AW390" s="204">
        <f t="shared" si="365"/>
        <v>14.2</v>
      </c>
      <c r="AX390" s="204">
        <f t="shared" si="365"/>
        <v>14.2</v>
      </c>
      <c r="AY390" s="204">
        <f t="shared" si="365"/>
        <v>14.2</v>
      </c>
      <c r="AZ390" s="204">
        <f t="shared" si="365"/>
        <v>14.2</v>
      </c>
      <c r="BA390" s="204">
        <f t="shared" si="365"/>
        <v>14.2</v>
      </c>
      <c r="BB390" s="204">
        <f t="shared" si="365"/>
        <v>14.2</v>
      </c>
      <c r="BC390" s="205"/>
      <c r="BD390" s="206"/>
      <c r="BE390" s="206"/>
      <c r="BF390" s="206"/>
      <c r="BG390" s="206"/>
      <c r="BH390" s="206"/>
      <c r="BI390" s="206"/>
      <c r="BJ390" s="206"/>
      <c r="BK390" s="206"/>
      <c r="BL390" s="206"/>
      <c r="BM390" s="206"/>
      <c r="BN390" s="206"/>
      <c r="BO390" s="206"/>
      <c r="BP390" s="206"/>
      <c r="BQ390" s="206"/>
      <c r="BR390" s="206"/>
      <c r="BS390" s="206"/>
      <c r="BT390" s="206"/>
      <c r="BU390" s="206"/>
      <c r="BV390" s="206"/>
      <c r="BW390" s="206"/>
      <c r="BX390" s="206"/>
      <c r="BY390" s="206"/>
      <c r="BZ390" s="206"/>
      <c r="CA390" s="206"/>
      <c r="CB390" s="206"/>
      <c r="CC390" s="206"/>
      <c r="CD390" s="206"/>
      <c r="CE390" s="206"/>
      <c r="CF390" s="206"/>
      <c r="CG390" s="206"/>
      <c r="CH390" s="206"/>
      <c r="CI390" s="206"/>
      <c r="CJ390" s="206"/>
      <c r="CK390" s="206"/>
    </row>
    <row r="391" spans="1:89" s="92" customFormat="1" ht="15" customHeight="1" thickTop="1" x14ac:dyDescent="0.2">
      <c r="A391" s="293">
        <f>+'Cost Cancel Details'!A60+1</f>
        <v>9</v>
      </c>
      <c r="B391" s="98" t="str">
        <f>+'NTP or Sold'!G44</f>
        <v>7FA - now simple cycle</v>
      </c>
      <c r="C391" s="289" t="str">
        <f>+'NTP or Sold'!S44</f>
        <v>NEPCO / NESCO - Goldendale (EECC)</v>
      </c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84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100"/>
    </row>
    <row r="392" spans="1:89" s="105" customFormat="1" x14ac:dyDescent="0.2">
      <c r="A392" s="294"/>
      <c r="B392" s="101" t="s">
        <v>107</v>
      </c>
      <c r="C392" s="290"/>
      <c r="D392" s="103">
        <v>0</v>
      </c>
      <c r="E392" s="103">
        <v>0</v>
      </c>
      <c r="F392" s="103">
        <v>0</v>
      </c>
      <c r="G392" s="103">
        <v>0</v>
      </c>
      <c r="H392" s="103">
        <v>0</v>
      </c>
      <c r="I392" s="103">
        <v>0</v>
      </c>
      <c r="J392" s="103">
        <v>0</v>
      </c>
      <c r="K392" s="103">
        <v>0</v>
      </c>
      <c r="L392" s="103">
        <v>0</v>
      </c>
      <c r="M392" s="103">
        <v>0</v>
      </c>
      <c r="N392" s="103">
        <v>0</v>
      </c>
      <c r="O392" s="103">
        <v>0</v>
      </c>
      <c r="P392" s="103">
        <v>0</v>
      </c>
      <c r="Q392" s="103">
        <v>0</v>
      </c>
      <c r="R392" s="103">
        <v>0.1181</v>
      </c>
      <c r="S392" s="103">
        <v>1.41E-2</v>
      </c>
      <c r="T392" s="103">
        <v>0</v>
      </c>
      <c r="U392" s="103">
        <v>0</v>
      </c>
      <c r="V392" s="103">
        <v>0</v>
      </c>
      <c r="W392" s="103">
        <v>6.6500000000000004E-2</v>
      </c>
      <c r="X392" s="103">
        <v>5.6899999999999999E-2</v>
      </c>
      <c r="Y392" s="103">
        <v>5.6899999999999999E-2</v>
      </c>
      <c r="Z392" s="103">
        <v>5.6899999999999999E-2</v>
      </c>
      <c r="AA392" s="103">
        <v>5.6899999999999999E-2</v>
      </c>
      <c r="AB392" s="103">
        <v>5.6899999999999999E-2</v>
      </c>
      <c r="AC392" s="103">
        <v>5.6899999999999999E-2</v>
      </c>
      <c r="AD392" s="103">
        <v>5.6899999999999999E-2</v>
      </c>
      <c r="AE392" s="103">
        <v>5.6899999999999999E-2</v>
      </c>
      <c r="AF392" s="103">
        <v>5.6899999999999999E-2</v>
      </c>
      <c r="AG392" s="103">
        <v>5.6899999999999999E-2</v>
      </c>
      <c r="AH392" s="82">
        <v>0.21479999999999999</v>
      </c>
      <c r="AI392" s="103">
        <v>1.7500000000000002E-2</v>
      </c>
      <c r="AJ392" s="103">
        <v>0</v>
      </c>
      <c r="AK392" s="103">
        <v>0</v>
      </c>
      <c r="AL392" s="103">
        <v>0</v>
      </c>
      <c r="AM392" s="103">
        <v>0</v>
      </c>
      <c r="AN392" s="103">
        <v>0</v>
      </c>
      <c r="AO392" s="103">
        <v>0</v>
      </c>
      <c r="AP392" s="103">
        <v>0</v>
      </c>
      <c r="AQ392" s="103">
        <v>0</v>
      </c>
      <c r="AR392" s="103">
        <v>0</v>
      </c>
      <c r="AS392" s="103">
        <v>0</v>
      </c>
      <c r="AT392" s="103">
        <v>0</v>
      </c>
      <c r="AU392" s="103">
        <v>0</v>
      </c>
      <c r="AV392" s="103">
        <v>0</v>
      </c>
      <c r="AW392" s="103">
        <v>0</v>
      </c>
      <c r="AX392" s="103">
        <v>0</v>
      </c>
      <c r="AY392" s="103">
        <v>0</v>
      </c>
      <c r="AZ392" s="103">
        <v>0</v>
      </c>
      <c r="BA392" s="103">
        <v>0</v>
      </c>
      <c r="BB392" s="103">
        <v>0</v>
      </c>
      <c r="BC392" s="104">
        <f>SUM(D392:BB392)</f>
        <v>0.99999999999999978</v>
      </c>
      <c r="BD392" s="101"/>
    </row>
    <row r="393" spans="1:89" s="105" customFormat="1" x14ac:dyDescent="0.2">
      <c r="A393" s="294"/>
      <c r="B393" s="101" t="s">
        <v>108</v>
      </c>
      <c r="C393" s="290"/>
      <c r="D393" s="103">
        <f>D392</f>
        <v>0</v>
      </c>
      <c r="E393" s="103">
        <f t="shared" ref="E393:AJ393" si="366">+D393+E392</f>
        <v>0</v>
      </c>
      <c r="F393" s="103">
        <f t="shared" si="366"/>
        <v>0</v>
      </c>
      <c r="G393" s="103">
        <f t="shared" si="366"/>
        <v>0</v>
      </c>
      <c r="H393" s="103">
        <f t="shared" si="366"/>
        <v>0</v>
      </c>
      <c r="I393" s="103">
        <f t="shared" si="366"/>
        <v>0</v>
      </c>
      <c r="J393" s="103">
        <f t="shared" si="366"/>
        <v>0</v>
      </c>
      <c r="K393" s="103">
        <f t="shared" si="366"/>
        <v>0</v>
      </c>
      <c r="L393" s="103">
        <f t="shared" si="366"/>
        <v>0</v>
      </c>
      <c r="M393" s="103">
        <f t="shared" si="366"/>
        <v>0</v>
      </c>
      <c r="N393" s="103">
        <f t="shared" si="366"/>
        <v>0</v>
      </c>
      <c r="O393" s="103">
        <f t="shared" si="366"/>
        <v>0</v>
      </c>
      <c r="P393" s="103">
        <f t="shared" si="366"/>
        <v>0</v>
      </c>
      <c r="Q393" s="103">
        <f t="shared" si="366"/>
        <v>0</v>
      </c>
      <c r="R393" s="103">
        <f t="shared" si="366"/>
        <v>0.1181</v>
      </c>
      <c r="S393" s="103">
        <f t="shared" si="366"/>
        <v>0.13219999999999998</v>
      </c>
      <c r="T393" s="103">
        <f t="shared" si="366"/>
        <v>0.13219999999999998</v>
      </c>
      <c r="U393" s="103">
        <f t="shared" si="366"/>
        <v>0.13219999999999998</v>
      </c>
      <c r="V393" s="103">
        <f t="shared" si="366"/>
        <v>0.13219999999999998</v>
      </c>
      <c r="W393" s="103">
        <f t="shared" si="366"/>
        <v>0.19869999999999999</v>
      </c>
      <c r="X393" s="103">
        <f t="shared" si="366"/>
        <v>0.25559999999999999</v>
      </c>
      <c r="Y393" s="103">
        <f t="shared" si="366"/>
        <v>0.3125</v>
      </c>
      <c r="Z393" s="103">
        <f t="shared" si="366"/>
        <v>0.36940000000000001</v>
      </c>
      <c r="AA393" s="103">
        <f t="shared" si="366"/>
        <v>0.42630000000000001</v>
      </c>
      <c r="AB393" s="103">
        <f t="shared" si="366"/>
        <v>0.48320000000000002</v>
      </c>
      <c r="AC393" s="103">
        <f t="shared" si="366"/>
        <v>0.54010000000000002</v>
      </c>
      <c r="AD393" s="103">
        <f t="shared" si="366"/>
        <v>0.59699999999999998</v>
      </c>
      <c r="AE393" s="103">
        <f t="shared" si="366"/>
        <v>0.65389999999999993</v>
      </c>
      <c r="AF393" s="103">
        <f t="shared" si="366"/>
        <v>0.71079999999999988</v>
      </c>
      <c r="AG393" s="103">
        <f t="shared" si="366"/>
        <v>0.76769999999999983</v>
      </c>
      <c r="AH393" s="82">
        <f t="shared" si="366"/>
        <v>0.98249999999999982</v>
      </c>
      <c r="AI393" s="103">
        <f t="shared" si="366"/>
        <v>0.99999999999999978</v>
      </c>
      <c r="AJ393" s="103">
        <f t="shared" si="366"/>
        <v>0.99999999999999978</v>
      </c>
      <c r="AK393" s="103">
        <f t="shared" ref="AK393:BB393" si="367">+AJ393+AK392</f>
        <v>0.99999999999999978</v>
      </c>
      <c r="AL393" s="103">
        <f t="shared" si="367"/>
        <v>0.99999999999999978</v>
      </c>
      <c r="AM393" s="103">
        <f t="shared" si="367"/>
        <v>0.99999999999999978</v>
      </c>
      <c r="AN393" s="103">
        <f t="shared" si="367"/>
        <v>0.99999999999999978</v>
      </c>
      <c r="AO393" s="103">
        <f t="shared" si="367"/>
        <v>0.99999999999999978</v>
      </c>
      <c r="AP393" s="103">
        <f t="shared" si="367"/>
        <v>0.99999999999999978</v>
      </c>
      <c r="AQ393" s="103">
        <f t="shared" si="367"/>
        <v>0.99999999999999978</v>
      </c>
      <c r="AR393" s="103">
        <f t="shared" si="367"/>
        <v>0.99999999999999978</v>
      </c>
      <c r="AS393" s="103">
        <f t="shared" si="367"/>
        <v>0.99999999999999978</v>
      </c>
      <c r="AT393" s="103">
        <f t="shared" si="367"/>
        <v>0.99999999999999978</v>
      </c>
      <c r="AU393" s="103">
        <f t="shared" si="367"/>
        <v>0.99999999999999978</v>
      </c>
      <c r="AV393" s="103">
        <f t="shared" si="367"/>
        <v>0.99999999999999978</v>
      </c>
      <c r="AW393" s="103">
        <f t="shared" si="367"/>
        <v>0.99999999999999978</v>
      </c>
      <c r="AX393" s="103">
        <f t="shared" si="367"/>
        <v>0.99999999999999978</v>
      </c>
      <c r="AY393" s="103">
        <f t="shared" si="367"/>
        <v>0.99999999999999978</v>
      </c>
      <c r="AZ393" s="103">
        <f t="shared" si="367"/>
        <v>0.99999999999999978</v>
      </c>
      <c r="BA393" s="103">
        <f t="shared" si="367"/>
        <v>0.99999999999999978</v>
      </c>
      <c r="BB393" s="103">
        <f t="shared" si="367"/>
        <v>0.99999999999999978</v>
      </c>
      <c r="BC393" s="104"/>
      <c r="BD393" s="101"/>
    </row>
    <row r="394" spans="1:89" s="105" customFormat="1" x14ac:dyDescent="0.2">
      <c r="A394" s="294"/>
      <c r="B394" s="101" t="s">
        <v>109</v>
      </c>
      <c r="C394" s="290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</v>
      </c>
      <c r="S394" s="103">
        <v>0</v>
      </c>
      <c r="T394" s="103">
        <v>0</v>
      </c>
      <c r="U394" s="103">
        <v>0</v>
      </c>
      <c r="V394" s="103">
        <v>0</v>
      </c>
      <c r="W394" s="103">
        <f t="shared" ref="W394:BB394" si="368">W395-V395</f>
        <v>0.2</v>
      </c>
      <c r="X394" s="103">
        <f t="shared" si="368"/>
        <v>-5.0000000000000017E-2</v>
      </c>
      <c r="Y394" s="103">
        <f t="shared" si="368"/>
        <v>0.1</v>
      </c>
      <c r="Z394" s="103">
        <f t="shared" si="368"/>
        <v>4.9999999999999989E-2</v>
      </c>
      <c r="AA394" s="103">
        <f t="shared" si="368"/>
        <v>4.0000000000000036E-2</v>
      </c>
      <c r="AB394" s="103">
        <f t="shared" si="368"/>
        <v>0</v>
      </c>
      <c r="AC394" s="103">
        <f t="shared" si="368"/>
        <v>0</v>
      </c>
      <c r="AD394" s="103">
        <f t="shared" si="368"/>
        <v>0</v>
      </c>
      <c r="AE394" s="103">
        <f t="shared" si="368"/>
        <v>0</v>
      </c>
      <c r="AF394" s="103">
        <f t="shared" si="368"/>
        <v>0</v>
      </c>
      <c r="AG394" s="103">
        <f t="shared" si="368"/>
        <v>0</v>
      </c>
      <c r="AH394" s="82">
        <f t="shared" si="368"/>
        <v>0.64500000000000002</v>
      </c>
      <c r="AI394" s="103">
        <f t="shared" si="368"/>
        <v>1.5000000000000013E-2</v>
      </c>
      <c r="AJ394" s="103">
        <f t="shared" si="368"/>
        <v>0</v>
      </c>
      <c r="AK394" s="103">
        <f t="shared" si="368"/>
        <v>0</v>
      </c>
      <c r="AL394" s="103">
        <f t="shared" si="368"/>
        <v>0</v>
      </c>
      <c r="AM394" s="103">
        <f t="shared" si="368"/>
        <v>0</v>
      </c>
      <c r="AN394" s="103">
        <f t="shared" si="368"/>
        <v>0</v>
      </c>
      <c r="AO394" s="103">
        <f t="shared" si="368"/>
        <v>0</v>
      </c>
      <c r="AP394" s="103">
        <f t="shared" si="368"/>
        <v>0</v>
      </c>
      <c r="AQ394" s="103">
        <f t="shared" si="368"/>
        <v>0</v>
      </c>
      <c r="AR394" s="103">
        <f t="shared" si="368"/>
        <v>0</v>
      </c>
      <c r="AS394" s="103">
        <f t="shared" si="368"/>
        <v>0</v>
      </c>
      <c r="AT394" s="103">
        <f t="shared" si="368"/>
        <v>0</v>
      </c>
      <c r="AU394" s="103">
        <f t="shared" si="368"/>
        <v>0</v>
      </c>
      <c r="AV394" s="103">
        <f t="shared" si="368"/>
        <v>0</v>
      </c>
      <c r="AW394" s="103">
        <f t="shared" si="368"/>
        <v>0</v>
      </c>
      <c r="AX394" s="103">
        <f t="shared" si="368"/>
        <v>0</v>
      </c>
      <c r="AY394" s="103">
        <f t="shared" si="368"/>
        <v>0</v>
      </c>
      <c r="AZ394" s="103">
        <f t="shared" si="368"/>
        <v>0</v>
      </c>
      <c r="BA394" s="103">
        <f t="shared" si="368"/>
        <v>0</v>
      </c>
      <c r="BB394" s="103">
        <f t="shared" si="368"/>
        <v>0</v>
      </c>
      <c r="BC394" s="104">
        <f>SUM(D394:BB394)</f>
        <v>1</v>
      </c>
      <c r="BD394" s="101"/>
    </row>
    <row r="395" spans="1:89" s="105" customFormat="1" x14ac:dyDescent="0.2">
      <c r="A395" s="294"/>
      <c r="B395" s="101" t="s">
        <v>110</v>
      </c>
      <c r="C395" s="290"/>
      <c r="D395" s="103">
        <f>D394</f>
        <v>0</v>
      </c>
      <c r="E395" s="103">
        <f t="shared" ref="E395:V395" si="369">+D395+E394</f>
        <v>0</v>
      </c>
      <c r="F395" s="103">
        <f t="shared" si="369"/>
        <v>0</v>
      </c>
      <c r="G395" s="103">
        <f t="shared" si="369"/>
        <v>0</v>
      </c>
      <c r="H395" s="103">
        <f t="shared" si="369"/>
        <v>0</v>
      </c>
      <c r="I395" s="103">
        <f t="shared" si="369"/>
        <v>0</v>
      </c>
      <c r="J395" s="103">
        <f t="shared" si="369"/>
        <v>0</v>
      </c>
      <c r="K395" s="103">
        <f t="shared" si="369"/>
        <v>0</v>
      </c>
      <c r="L395" s="103">
        <f t="shared" si="369"/>
        <v>0</v>
      </c>
      <c r="M395" s="103">
        <f t="shared" si="369"/>
        <v>0</v>
      </c>
      <c r="N395" s="103">
        <f t="shared" si="369"/>
        <v>0</v>
      </c>
      <c r="O395" s="103">
        <f t="shared" si="369"/>
        <v>0</v>
      </c>
      <c r="P395" s="103">
        <f t="shared" si="369"/>
        <v>0</v>
      </c>
      <c r="Q395" s="103">
        <f t="shared" si="369"/>
        <v>0</v>
      </c>
      <c r="R395" s="103">
        <f t="shared" si="369"/>
        <v>0</v>
      </c>
      <c r="S395" s="103">
        <f t="shared" si="369"/>
        <v>0</v>
      </c>
      <c r="T395" s="103">
        <f t="shared" si="369"/>
        <v>0</v>
      </c>
      <c r="U395" s="103">
        <f t="shared" si="369"/>
        <v>0</v>
      </c>
      <c r="V395" s="103">
        <f t="shared" si="369"/>
        <v>0</v>
      </c>
      <c r="W395" s="103">
        <v>0.2</v>
      </c>
      <c r="X395" s="103">
        <v>0.15</v>
      </c>
      <c r="Y395" s="103">
        <v>0.25</v>
      </c>
      <c r="Z395" s="103">
        <v>0.3</v>
      </c>
      <c r="AA395" s="103">
        <v>0.34</v>
      </c>
      <c r="AB395" s="103">
        <v>0.34</v>
      </c>
      <c r="AC395" s="103">
        <v>0.34</v>
      </c>
      <c r="AD395" s="103">
        <v>0.34</v>
      </c>
      <c r="AE395" s="103">
        <v>0.34</v>
      </c>
      <c r="AF395" s="103">
        <v>0.34</v>
      </c>
      <c r="AG395" s="103">
        <v>0.34</v>
      </c>
      <c r="AH395" s="82">
        <v>0.98499999999999999</v>
      </c>
      <c r="AI395" s="103">
        <v>1</v>
      </c>
      <c r="AJ395" s="103">
        <v>1</v>
      </c>
      <c r="AK395" s="103">
        <v>1</v>
      </c>
      <c r="AL395" s="103">
        <v>1</v>
      </c>
      <c r="AM395" s="103">
        <v>1</v>
      </c>
      <c r="AN395" s="103">
        <v>1</v>
      </c>
      <c r="AO395" s="103">
        <v>1</v>
      </c>
      <c r="AP395" s="103">
        <v>1</v>
      </c>
      <c r="AQ395" s="103">
        <v>1</v>
      </c>
      <c r="AR395" s="103">
        <v>1</v>
      </c>
      <c r="AS395" s="103">
        <v>1</v>
      </c>
      <c r="AT395" s="103">
        <v>1</v>
      </c>
      <c r="AU395" s="103">
        <v>1</v>
      </c>
      <c r="AV395" s="103">
        <v>1</v>
      </c>
      <c r="AW395" s="103">
        <v>1</v>
      </c>
      <c r="AX395" s="103">
        <v>1</v>
      </c>
      <c r="AY395" s="103">
        <v>1</v>
      </c>
      <c r="AZ395" s="103">
        <v>1</v>
      </c>
      <c r="BA395" s="103">
        <v>1</v>
      </c>
      <c r="BB395" s="103">
        <v>1</v>
      </c>
      <c r="BC395" s="104"/>
      <c r="BD395" s="101"/>
    </row>
    <row r="396" spans="1:89" s="105" customFormat="1" x14ac:dyDescent="0.2">
      <c r="A396" s="294"/>
      <c r="B396" s="101"/>
      <c r="C396" s="102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82"/>
      <c r="AI396" s="103"/>
      <c r="AJ396" s="103"/>
      <c r="AK396" s="103"/>
      <c r="AL396" s="103"/>
      <c r="AM396" s="103"/>
      <c r="AN396" s="103"/>
      <c r="AO396" s="103"/>
      <c r="AP396" s="103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4"/>
      <c r="BD396" s="101"/>
    </row>
    <row r="397" spans="1:89" s="91" customFormat="1" x14ac:dyDescent="0.2">
      <c r="A397" s="294"/>
      <c r="B397" s="91" t="s">
        <v>111</v>
      </c>
      <c r="C397" s="93">
        <v>36.24736</v>
      </c>
      <c r="D397" s="94">
        <f t="shared" ref="D397:AI397" si="370">+D393*$C397</f>
        <v>0</v>
      </c>
      <c r="E397" s="94">
        <f t="shared" si="370"/>
        <v>0</v>
      </c>
      <c r="F397" s="94">
        <f t="shared" si="370"/>
        <v>0</v>
      </c>
      <c r="G397" s="94">
        <f t="shared" si="370"/>
        <v>0</v>
      </c>
      <c r="H397" s="94">
        <f t="shared" si="370"/>
        <v>0</v>
      </c>
      <c r="I397" s="94">
        <f t="shared" si="370"/>
        <v>0</v>
      </c>
      <c r="J397" s="94">
        <f t="shared" si="370"/>
        <v>0</v>
      </c>
      <c r="K397" s="94">
        <f t="shared" si="370"/>
        <v>0</v>
      </c>
      <c r="L397" s="94">
        <f t="shared" si="370"/>
        <v>0</v>
      </c>
      <c r="M397" s="94">
        <f t="shared" si="370"/>
        <v>0</v>
      </c>
      <c r="N397" s="94">
        <f t="shared" si="370"/>
        <v>0</v>
      </c>
      <c r="O397" s="94">
        <f t="shared" si="370"/>
        <v>0</v>
      </c>
      <c r="P397" s="94">
        <f t="shared" si="370"/>
        <v>0</v>
      </c>
      <c r="Q397" s="94">
        <f t="shared" si="370"/>
        <v>0</v>
      </c>
      <c r="R397" s="94">
        <f t="shared" si="370"/>
        <v>4.2808132160000003</v>
      </c>
      <c r="S397" s="94">
        <f t="shared" si="370"/>
        <v>4.7919009919999995</v>
      </c>
      <c r="T397" s="94">
        <f t="shared" si="370"/>
        <v>4.7919009919999995</v>
      </c>
      <c r="U397" s="94">
        <f t="shared" si="370"/>
        <v>4.7919009919999995</v>
      </c>
      <c r="V397" s="94">
        <f t="shared" si="370"/>
        <v>4.7919009919999995</v>
      </c>
      <c r="W397" s="94">
        <f t="shared" si="370"/>
        <v>7.2023504319999994</v>
      </c>
      <c r="X397" s="94">
        <f t="shared" si="370"/>
        <v>9.2648252160000002</v>
      </c>
      <c r="Y397" s="94">
        <f t="shared" si="370"/>
        <v>11.327300000000001</v>
      </c>
      <c r="Z397" s="94">
        <f t="shared" si="370"/>
        <v>13.389774784</v>
      </c>
      <c r="AA397" s="94">
        <f t="shared" si="370"/>
        <v>15.452249568000001</v>
      </c>
      <c r="AB397" s="94">
        <f t="shared" si="370"/>
        <v>17.514724352000002</v>
      </c>
      <c r="AC397" s="94">
        <f t="shared" si="370"/>
        <v>19.577199136000001</v>
      </c>
      <c r="AD397" s="94">
        <f t="shared" si="370"/>
        <v>21.63967392</v>
      </c>
      <c r="AE397" s="94">
        <f t="shared" si="370"/>
        <v>23.702148703999999</v>
      </c>
      <c r="AF397" s="94">
        <f t="shared" si="370"/>
        <v>25.764623487999994</v>
      </c>
      <c r="AG397" s="94">
        <f t="shared" si="370"/>
        <v>27.827098271999994</v>
      </c>
      <c r="AH397" s="90">
        <f t="shared" si="370"/>
        <v>35.613031199999995</v>
      </c>
      <c r="AI397" s="94">
        <f t="shared" si="370"/>
        <v>36.247359999999993</v>
      </c>
      <c r="AJ397" s="94">
        <f t="shared" ref="AJ397:BB397" si="371">+AJ393*$C397</f>
        <v>36.247359999999993</v>
      </c>
      <c r="AK397" s="94">
        <f t="shared" si="371"/>
        <v>36.247359999999993</v>
      </c>
      <c r="AL397" s="94">
        <f t="shared" si="371"/>
        <v>36.247359999999993</v>
      </c>
      <c r="AM397" s="94">
        <f t="shared" si="371"/>
        <v>36.247359999999993</v>
      </c>
      <c r="AN397" s="94">
        <f t="shared" si="371"/>
        <v>36.247359999999993</v>
      </c>
      <c r="AO397" s="94">
        <f t="shared" si="371"/>
        <v>36.247359999999993</v>
      </c>
      <c r="AP397" s="94">
        <f t="shared" si="371"/>
        <v>36.247359999999993</v>
      </c>
      <c r="AQ397" s="94">
        <f t="shared" si="371"/>
        <v>36.247359999999993</v>
      </c>
      <c r="AR397" s="94">
        <f t="shared" si="371"/>
        <v>36.247359999999993</v>
      </c>
      <c r="AS397" s="94">
        <f t="shared" si="371"/>
        <v>36.247359999999993</v>
      </c>
      <c r="AT397" s="94">
        <f t="shared" si="371"/>
        <v>36.247359999999993</v>
      </c>
      <c r="AU397" s="94">
        <f t="shared" si="371"/>
        <v>36.247359999999993</v>
      </c>
      <c r="AV397" s="94">
        <f t="shared" si="371"/>
        <v>36.247359999999993</v>
      </c>
      <c r="AW397" s="94">
        <f t="shared" si="371"/>
        <v>36.247359999999993</v>
      </c>
      <c r="AX397" s="94">
        <f t="shared" si="371"/>
        <v>36.247359999999993</v>
      </c>
      <c r="AY397" s="94">
        <f t="shared" si="371"/>
        <v>36.247359999999993</v>
      </c>
      <c r="AZ397" s="94">
        <f t="shared" si="371"/>
        <v>36.247359999999993</v>
      </c>
      <c r="BA397" s="94">
        <f t="shared" si="371"/>
        <v>36.247359999999993</v>
      </c>
      <c r="BB397" s="94">
        <f t="shared" si="371"/>
        <v>36.247359999999993</v>
      </c>
      <c r="BC397" s="95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6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/>
    </row>
    <row r="398" spans="1:89" s="133" customFormat="1" ht="13.5" thickBot="1" x14ac:dyDescent="0.25">
      <c r="A398" s="295"/>
      <c r="B398" s="133" t="s">
        <v>112</v>
      </c>
      <c r="C398" s="134" t="str">
        <f>+'NTP or Sold'!B44</f>
        <v>Tentative</v>
      </c>
      <c r="D398" s="135">
        <f t="shared" ref="D398:AI398" si="372">+D395*$C397</f>
        <v>0</v>
      </c>
      <c r="E398" s="135">
        <f t="shared" si="372"/>
        <v>0</v>
      </c>
      <c r="F398" s="135">
        <f t="shared" si="372"/>
        <v>0</v>
      </c>
      <c r="G398" s="135">
        <f t="shared" si="372"/>
        <v>0</v>
      </c>
      <c r="H398" s="135">
        <f t="shared" si="372"/>
        <v>0</v>
      </c>
      <c r="I398" s="135">
        <f t="shared" si="372"/>
        <v>0</v>
      </c>
      <c r="J398" s="135">
        <f t="shared" si="372"/>
        <v>0</v>
      </c>
      <c r="K398" s="135">
        <f t="shared" si="372"/>
        <v>0</v>
      </c>
      <c r="L398" s="135">
        <f t="shared" si="372"/>
        <v>0</v>
      </c>
      <c r="M398" s="135">
        <f t="shared" si="372"/>
        <v>0</v>
      </c>
      <c r="N398" s="135">
        <f t="shared" si="372"/>
        <v>0</v>
      </c>
      <c r="O398" s="135">
        <f t="shared" si="372"/>
        <v>0</v>
      </c>
      <c r="P398" s="135">
        <f t="shared" si="372"/>
        <v>0</v>
      </c>
      <c r="Q398" s="135">
        <f t="shared" si="372"/>
        <v>0</v>
      </c>
      <c r="R398" s="135">
        <f t="shared" si="372"/>
        <v>0</v>
      </c>
      <c r="S398" s="135">
        <f t="shared" si="372"/>
        <v>0</v>
      </c>
      <c r="T398" s="135">
        <f t="shared" si="372"/>
        <v>0</v>
      </c>
      <c r="U398" s="135">
        <f t="shared" si="372"/>
        <v>0</v>
      </c>
      <c r="V398" s="135">
        <f t="shared" si="372"/>
        <v>0</v>
      </c>
      <c r="W398" s="135">
        <f t="shared" si="372"/>
        <v>7.2494720000000008</v>
      </c>
      <c r="X398" s="135">
        <f t="shared" si="372"/>
        <v>5.4371039999999997</v>
      </c>
      <c r="Y398" s="135">
        <f t="shared" si="372"/>
        <v>9.0618400000000001</v>
      </c>
      <c r="Z398" s="135">
        <f t="shared" si="372"/>
        <v>10.874207999999999</v>
      </c>
      <c r="AA398" s="135">
        <f t="shared" si="372"/>
        <v>12.324102400000001</v>
      </c>
      <c r="AB398" s="135">
        <f t="shared" si="372"/>
        <v>12.324102400000001</v>
      </c>
      <c r="AC398" s="135">
        <f t="shared" si="372"/>
        <v>12.324102400000001</v>
      </c>
      <c r="AD398" s="135">
        <f t="shared" si="372"/>
        <v>12.324102400000001</v>
      </c>
      <c r="AE398" s="135">
        <f t="shared" si="372"/>
        <v>12.324102400000001</v>
      </c>
      <c r="AF398" s="135">
        <f t="shared" si="372"/>
        <v>12.324102400000001</v>
      </c>
      <c r="AG398" s="135">
        <f t="shared" si="372"/>
        <v>12.324102400000001</v>
      </c>
      <c r="AH398" s="136">
        <f t="shared" si="372"/>
        <v>35.703649599999999</v>
      </c>
      <c r="AI398" s="135">
        <f t="shared" si="372"/>
        <v>36.24736</v>
      </c>
      <c r="AJ398" s="135">
        <f t="shared" ref="AJ398:BB398" si="373">+AJ395*$C397</f>
        <v>36.24736</v>
      </c>
      <c r="AK398" s="135">
        <f t="shared" si="373"/>
        <v>36.24736</v>
      </c>
      <c r="AL398" s="135">
        <f t="shared" si="373"/>
        <v>36.24736</v>
      </c>
      <c r="AM398" s="135">
        <f t="shared" si="373"/>
        <v>36.24736</v>
      </c>
      <c r="AN398" s="135">
        <f t="shared" si="373"/>
        <v>36.24736</v>
      </c>
      <c r="AO398" s="135">
        <f t="shared" si="373"/>
        <v>36.24736</v>
      </c>
      <c r="AP398" s="135">
        <f t="shared" si="373"/>
        <v>36.24736</v>
      </c>
      <c r="AQ398" s="135">
        <f t="shared" si="373"/>
        <v>36.24736</v>
      </c>
      <c r="AR398" s="135">
        <f t="shared" si="373"/>
        <v>36.24736</v>
      </c>
      <c r="AS398" s="135">
        <f t="shared" si="373"/>
        <v>36.24736</v>
      </c>
      <c r="AT398" s="135">
        <f t="shared" si="373"/>
        <v>36.24736</v>
      </c>
      <c r="AU398" s="135">
        <f t="shared" si="373"/>
        <v>36.24736</v>
      </c>
      <c r="AV398" s="135">
        <f t="shared" si="373"/>
        <v>36.24736</v>
      </c>
      <c r="AW398" s="135">
        <f t="shared" si="373"/>
        <v>36.24736</v>
      </c>
      <c r="AX398" s="135">
        <f t="shared" si="373"/>
        <v>36.24736</v>
      </c>
      <c r="AY398" s="135">
        <f t="shared" si="373"/>
        <v>36.24736</v>
      </c>
      <c r="AZ398" s="135">
        <f t="shared" si="373"/>
        <v>36.24736</v>
      </c>
      <c r="BA398" s="135">
        <f t="shared" si="373"/>
        <v>36.24736</v>
      </c>
      <c r="BB398" s="135">
        <f t="shared" si="373"/>
        <v>36.24736</v>
      </c>
      <c r="BC398" s="137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38"/>
      <c r="BY398" s="138"/>
      <c r="BZ398" s="138"/>
      <c r="CA398" s="138"/>
      <c r="CB398" s="138"/>
      <c r="CC398" s="138"/>
      <c r="CD398" s="138"/>
      <c r="CE398" s="138"/>
      <c r="CF398" s="138"/>
      <c r="CG398" s="138"/>
      <c r="CH398" s="138"/>
      <c r="CI398" s="138"/>
      <c r="CJ398" s="138"/>
      <c r="CK398" s="138"/>
    </row>
    <row r="399" spans="1:89" s="92" customFormat="1" ht="15" customHeight="1" thickTop="1" x14ac:dyDescent="0.2">
      <c r="A399" s="293">
        <f>+'NTP or Sold'!A455+1</f>
        <v>7</v>
      </c>
      <c r="B399" s="98" t="e">
        <f>'Detail by Turbine'!#REF!</f>
        <v>#REF!</v>
      </c>
      <c r="C399" s="289" t="e">
        <f>'Detail by Turbine'!#REF!</f>
        <v>#REF!</v>
      </c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84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100"/>
    </row>
    <row r="400" spans="1:89" s="105" customFormat="1" x14ac:dyDescent="0.2">
      <c r="A400" s="294"/>
      <c r="B400" s="101" t="s">
        <v>107</v>
      </c>
      <c r="C400" s="290"/>
      <c r="D400" s="103">
        <v>0</v>
      </c>
      <c r="E400" s="103">
        <v>0</v>
      </c>
      <c r="F400" s="103">
        <v>0</v>
      </c>
      <c r="G400" s="103">
        <v>0</v>
      </c>
      <c r="H400" s="103">
        <v>0</v>
      </c>
      <c r="I400" s="103">
        <v>0</v>
      </c>
      <c r="J400" s="103">
        <v>0</v>
      </c>
      <c r="K400" s="103">
        <v>0</v>
      </c>
      <c r="L400" s="103">
        <v>0</v>
      </c>
      <c r="M400" s="103">
        <v>0</v>
      </c>
      <c r="N400" s="103">
        <f>16.7/336</f>
        <v>4.9702380952380949E-2</v>
      </c>
      <c r="O400" s="103">
        <v>0</v>
      </c>
      <c r="P400" s="103">
        <v>0</v>
      </c>
      <c r="Q400" s="103">
        <v>0</v>
      </c>
      <c r="R400" s="103">
        <v>0</v>
      </c>
      <c r="S400" s="103">
        <v>0</v>
      </c>
      <c r="T400" s="103">
        <v>0</v>
      </c>
      <c r="U400" s="103">
        <v>0</v>
      </c>
      <c r="V400" s="103">
        <v>0</v>
      </c>
      <c r="W400" s="103">
        <v>0</v>
      </c>
      <c r="X400" s="103">
        <f t="shared" ref="X400:AO400" si="374">+(0.95-0.0497)/18</f>
        <v>5.0016666666666668E-2</v>
      </c>
      <c r="Y400" s="103">
        <f t="shared" si="374"/>
        <v>5.0016666666666668E-2</v>
      </c>
      <c r="Z400" s="103">
        <f t="shared" si="374"/>
        <v>5.0016666666666668E-2</v>
      </c>
      <c r="AA400" s="103">
        <f t="shared" si="374"/>
        <v>5.0016666666666668E-2</v>
      </c>
      <c r="AB400" s="103">
        <f t="shared" si="374"/>
        <v>5.0016666666666668E-2</v>
      </c>
      <c r="AC400" s="103">
        <f t="shared" si="374"/>
        <v>5.0016666666666668E-2</v>
      </c>
      <c r="AD400" s="103">
        <f t="shared" si="374"/>
        <v>5.0016666666666668E-2</v>
      </c>
      <c r="AE400" s="103">
        <f t="shared" si="374"/>
        <v>5.0016666666666668E-2</v>
      </c>
      <c r="AF400" s="103">
        <f t="shared" si="374"/>
        <v>5.0016666666666668E-2</v>
      </c>
      <c r="AG400" s="103">
        <f t="shared" si="374"/>
        <v>5.0016666666666668E-2</v>
      </c>
      <c r="AH400" s="82">
        <f t="shared" si="374"/>
        <v>5.0016666666666668E-2</v>
      </c>
      <c r="AI400" s="103">
        <f t="shared" si="374"/>
        <v>5.0016666666666668E-2</v>
      </c>
      <c r="AJ400" s="103">
        <f t="shared" si="374"/>
        <v>5.0016666666666668E-2</v>
      </c>
      <c r="AK400" s="103">
        <f t="shared" si="374"/>
        <v>5.0016666666666668E-2</v>
      </c>
      <c r="AL400" s="103">
        <f t="shared" si="374"/>
        <v>5.0016666666666668E-2</v>
      </c>
      <c r="AM400" s="103">
        <f t="shared" si="374"/>
        <v>5.0016666666666668E-2</v>
      </c>
      <c r="AN400" s="103">
        <f t="shared" si="374"/>
        <v>5.0016666666666668E-2</v>
      </c>
      <c r="AO400" s="103">
        <f t="shared" si="374"/>
        <v>5.0016666666666668E-2</v>
      </c>
      <c r="AP400" s="103">
        <v>0</v>
      </c>
      <c r="AQ400" s="103">
        <v>0</v>
      </c>
      <c r="AR400" s="103">
        <v>0</v>
      </c>
      <c r="AS400" s="103">
        <v>0</v>
      </c>
      <c r="AT400" s="103">
        <v>0.05</v>
      </c>
      <c r="AU400" s="103">
        <v>0</v>
      </c>
      <c r="AV400" s="103">
        <v>0</v>
      </c>
      <c r="AW400" s="103">
        <v>0</v>
      </c>
      <c r="AX400" s="103">
        <v>0</v>
      </c>
      <c r="AY400" s="103">
        <v>0</v>
      </c>
      <c r="AZ400" s="103">
        <v>0</v>
      </c>
      <c r="BA400" s="103">
        <v>0</v>
      </c>
      <c r="BB400" s="103">
        <v>0</v>
      </c>
      <c r="BC400" s="104">
        <f>SUM(D400:BB400)</f>
        <v>1.0000023809523813</v>
      </c>
      <c r="BD400" s="101"/>
    </row>
    <row r="401" spans="1:89" s="105" customFormat="1" x14ac:dyDescent="0.2">
      <c r="A401" s="294"/>
      <c r="B401" s="101" t="s">
        <v>108</v>
      </c>
      <c r="C401" s="290"/>
      <c r="D401" s="103">
        <f>D400</f>
        <v>0</v>
      </c>
      <c r="E401" s="103">
        <f t="shared" ref="E401:AJ401" si="375">+D401+E400</f>
        <v>0</v>
      </c>
      <c r="F401" s="103">
        <f t="shared" si="375"/>
        <v>0</v>
      </c>
      <c r="G401" s="103">
        <f t="shared" si="375"/>
        <v>0</v>
      </c>
      <c r="H401" s="103">
        <f t="shared" si="375"/>
        <v>0</v>
      </c>
      <c r="I401" s="103">
        <f t="shared" si="375"/>
        <v>0</v>
      </c>
      <c r="J401" s="103">
        <f t="shared" si="375"/>
        <v>0</v>
      </c>
      <c r="K401" s="103">
        <f t="shared" si="375"/>
        <v>0</v>
      </c>
      <c r="L401" s="103">
        <f t="shared" si="375"/>
        <v>0</v>
      </c>
      <c r="M401" s="103">
        <f t="shared" si="375"/>
        <v>0</v>
      </c>
      <c r="N401" s="103">
        <f t="shared" si="375"/>
        <v>4.9702380952380949E-2</v>
      </c>
      <c r="O401" s="103">
        <f t="shared" si="375"/>
        <v>4.9702380952380949E-2</v>
      </c>
      <c r="P401" s="103">
        <f t="shared" si="375"/>
        <v>4.9702380952380949E-2</v>
      </c>
      <c r="Q401" s="103">
        <f t="shared" si="375"/>
        <v>4.9702380952380949E-2</v>
      </c>
      <c r="R401" s="103">
        <f t="shared" si="375"/>
        <v>4.9702380952380949E-2</v>
      </c>
      <c r="S401" s="103">
        <f t="shared" si="375"/>
        <v>4.9702380952380949E-2</v>
      </c>
      <c r="T401" s="103">
        <f t="shared" si="375"/>
        <v>4.9702380952380949E-2</v>
      </c>
      <c r="U401" s="103">
        <f t="shared" si="375"/>
        <v>4.9702380952380949E-2</v>
      </c>
      <c r="V401" s="103">
        <f t="shared" si="375"/>
        <v>4.9702380952380949E-2</v>
      </c>
      <c r="W401" s="103">
        <f t="shared" si="375"/>
        <v>4.9702380952380949E-2</v>
      </c>
      <c r="X401" s="103">
        <f t="shared" si="375"/>
        <v>9.9719047619047624E-2</v>
      </c>
      <c r="Y401" s="103">
        <f t="shared" si="375"/>
        <v>0.14973571428571431</v>
      </c>
      <c r="Z401" s="103">
        <f t="shared" si="375"/>
        <v>0.19975238095238096</v>
      </c>
      <c r="AA401" s="103">
        <f t="shared" si="375"/>
        <v>0.24976904761904761</v>
      </c>
      <c r="AB401" s="103">
        <f t="shared" si="375"/>
        <v>0.29978571428571427</v>
      </c>
      <c r="AC401" s="103">
        <f t="shared" si="375"/>
        <v>0.34980238095238092</v>
      </c>
      <c r="AD401" s="103">
        <f t="shared" si="375"/>
        <v>0.39981904761904757</v>
      </c>
      <c r="AE401" s="103">
        <f t="shared" si="375"/>
        <v>0.44983571428571423</v>
      </c>
      <c r="AF401" s="103">
        <f t="shared" si="375"/>
        <v>0.49985238095238088</v>
      </c>
      <c r="AG401" s="103">
        <f t="shared" si="375"/>
        <v>0.54986904761904754</v>
      </c>
      <c r="AH401" s="82">
        <f t="shared" si="375"/>
        <v>0.59988571428571424</v>
      </c>
      <c r="AI401" s="103">
        <f t="shared" si="375"/>
        <v>0.64990238095238095</v>
      </c>
      <c r="AJ401" s="103">
        <f t="shared" si="375"/>
        <v>0.69991904761904766</v>
      </c>
      <c r="AK401" s="103">
        <f t="shared" ref="AK401:BB401" si="376">+AJ401+AK400</f>
        <v>0.74993571428571437</v>
      </c>
      <c r="AL401" s="103">
        <f t="shared" si="376"/>
        <v>0.79995238095238108</v>
      </c>
      <c r="AM401" s="103">
        <f t="shared" si="376"/>
        <v>0.84996904761904779</v>
      </c>
      <c r="AN401" s="103">
        <f t="shared" si="376"/>
        <v>0.8999857142857145</v>
      </c>
      <c r="AO401" s="103">
        <f t="shared" si="376"/>
        <v>0.95000238095238121</v>
      </c>
      <c r="AP401" s="103">
        <f t="shared" si="376"/>
        <v>0.95000238095238121</v>
      </c>
      <c r="AQ401" s="103">
        <f t="shared" si="376"/>
        <v>0.95000238095238121</v>
      </c>
      <c r="AR401" s="103">
        <f t="shared" si="376"/>
        <v>0.95000238095238121</v>
      </c>
      <c r="AS401" s="103">
        <f t="shared" si="376"/>
        <v>0.95000238095238121</v>
      </c>
      <c r="AT401" s="103">
        <f t="shared" si="376"/>
        <v>1.0000023809523813</v>
      </c>
      <c r="AU401" s="103">
        <f t="shared" si="376"/>
        <v>1.0000023809523813</v>
      </c>
      <c r="AV401" s="103">
        <f t="shared" si="376"/>
        <v>1.0000023809523813</v>
      </c>
      <c r="AW401" s="103">
        <f t="shared" si="376"/>
        <v>1.0000023809523813</v>
      </c>
      <c r="AX401" s="103">
        <f t="shared" si="376"/>
        <v>1.0000023809523813</v>
      </c>
      <c r="AY401" s="103">
        <f t="shared" si="376"/>
        <v>1.0000023809523813</v>
      </c>
      <c r="AZ401" s="103">
        <f t="shared" si="376"/>
        <v>1.0000023809523813</v>
      </c>
      <c r="BA401" s="103">
        <f t="shared" si="376"/>
        <v>1.0000023809523813</v>
      </c>
      <c r="BB401" s="103">
        <f t="shared" si="376"/>
        <v>1.0000023809523813</v>
      </c>
      <c r="BC401" s="104"/>
      <c r="BD401" s="101"/>
    </row>
    <row r="402" spans="1:89" s="105" customFormat="1" x14ac:dyDescent="0.2">
      <c r="A402" s="294"/>
      <c r="B402" s="101" t="s">
        <v>109</v>
      </c>
      <c r="C402" s="290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v>0.05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7">+(0.34-0.05)/18</f>
        <v>1.6111111111111114E-2</v>
      </c>
      <c r="Y402" s="103">
        <f t="shared" si="377"/>
        <v>1.6111111111111114E-2</v>
      </c>
      <c r="Z402" s="103">
        <f t="shared" si="377"/>
        <v>1.6111111111111114E-2</v>
      </c>
      <c r="AA402" s="103">
        <f t="shared" si="377"/>
        <v>1.6111111111111114E-2</v>
      </c>
      <c r="AB402" s="103">
        <f t="shared" si="377"/>
        <v>1.6111111111111114E-2</v>
      </c>
      <c r="AC402" s="103">
        <f t="shared" si="377"/>
        <v>1.6111111111111114E-2</v>
      </c>
      <c r="AD402" s="103">
        <f t="shared" si="377"/>
        <v>1.6111111111111114E-2</v>
      </c>
      <c r="AE402" s="103">
        <f t="shared" si="377"/>
        <v>1.6111111111111114E-2</v>
      </c>
      <c r="AF402" s="103">
        <f t="shared" si="377"/>
        <v>1.6111111111111114E-2</v>
      </c>
      <c r="AG402" s="103">
        <f t="shared" si="377"/>
        <v>1.6111111111111114E-2</v>
      </c>
      <c r="AH402" s="82">
        <f t="shared" si="377"/>
        <v>1.6111111111111114E-2</v>
      </c>
      <c r="AI402" s="103">
        <f t="shared" si="377"/>
        <v>1.6111111111111114E-2</v>
      </c>
      <c r="AJ402" s="103">
        <f t="shared" si="377"/>
        <v>1.6111111111111114E-2</v>
      </c>
      <c r="AK402" s="103">
        <f t="shared" si="377"/>
        <v>1.6111111111111114E-2</v>
      </c>
      <c r="AL402" s="103">
        <f t="shared" si="377"/>
        <v>1.6111111111111114E-2</v>
      </c>
      <c r="AM402" s="103">
        <f t="shared" si="377"/>
        <v>1.6111111111111114E-2</v>
      </c>
      <c r="AN402" s="103">
        <f t="shared" si="377"/>
        <v>1.6111111111111114E-2</v>
      </c>
      <c r="AO402" s="103">
        <f t="shared" si="377"/>
        <v>1.6111111111111114E-2</v>
      </c>
      <c r="AP402" s="103">
        <v>0.66</v>
      </c>
      <c r="AQ402" s="103">
        <v>0</v>
      </c>
      <c r="AR402" s="103">
        <v>0</v>
      </c>
      <c r="AS402" s="103">
        <v>0</v>
      </c>
      <c r="AT402" s="103">
        <v>0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</v>
      </c>
      <c r="BD402" s="101"/>
    </row>
    <row r="403" spans="1:89" s="105" customFormat="1" x14ac:dyDescent="0.2">
      <c r="A403" s="294"/>
      <c r="B403" s="101" t="s">
        <v>110</v>
      </c>
      <c r="C403" s="290"/>
      <c r="D403" s="103">
        <f>D402</f>
        <v>0</v>
      </c>
      <c r="E403" s="103">
        <f t="shared" ref="E403:AJ403" si="378">+D403+E402</f>
        <v>0</v>
      </c>
      <c r="F403" s="103">
        <f t="shared" si="378"/>
        <v>0</v>
      </c>
      <c r="G403" s="103">
        <f t="shared" si="378"/>
        <v>0</v>
      </c>
      <c r="H403" s="103">
        <f t="shared" si="378"/>
        <v>0</v>
      </c>
      <c r="I403" s="103">
        <f t="shared" si="378"/>
        <v>0</v>
      </c>
      <c r="J403" s="103">
        <f t="shared" si="378"/>
        <v>0</v>
      </c>
      <c r="K403" s="103">
        <f t="shared" si="378"/>
        <v>0</v>
      </c>
      <c r="L403" s="103">
        <f t="shared" si="378"/>
        <v>0</v>
      </c>
      <c r="M403" s="103">
        <f t="shared" si="378"/>
        <v>0</v>
      </c>
      <c r="N403" s="103">
        <f t="shared" si="378"/>
        <v>0.05</v>
      </c>
      <c r="O403" s="103">
        <f t="shared" si="378"/>
        <v>0.05</v>
      </c>
      <c r="P403" s="103">
        <f t="shared" si="378"/>
        <v>0.05</v>
      </c>
      <c r="Q403" s="103">
        <f t="shared" si="378"/>
        <v>0.05</v>
      </c>
      <c r="R403" s="103">
        <f t="shared" si="378"/>
        <v>0.05</v>
      </c>
      <c r="S403" s="103">
        <f t="shared" si="378"/>
        <v>0.05</v>
      </c>
      <c r="T403" s="103">
        <f t="shared" si="378"/>
        <v>0.05</v>
      </c>
      <c r="U403" s="103">
        <f t="shared" si="378"/>
        <v>0.05</v>
      </c>
      <c r="V403" s="103">
        <f t="shared" si="378"/>
        <v>0.05</v>
      </c>
      <c r="W403" s="103">
        <f t="shared" si="378"/>
        <v>0.05</v>
      </c>
      <c r="X403" s="103">
        <f t="shared" si="378"/>
        <v>6.611111111111112E-2</v>
      </c>
      <c r="Y403" s="103">
        <f t="shared" si="378"/>
        <v>8.2222222222222238E-2</v>
      </c>
      <c r="Z403" s="103">
        <f t="shared" si="378"/>
        <v>9.8333333333333356E-2</v>
      </c>
      <c r="AA403" s="103">
        <f t="shared" si="378"/>
        <v>0.11444444444444447</v>
      </c>
      <c r="AB403" s="103">
        <f t="shared" si="378"/>
        <v>0.13055555555555559</v>
      </c>
      <c r="AC403" s="103">
        <f t="shared" si="378"/>
        <v>0.1466666666666667</v>
      </c>
      <c r="AD403" s="103">
        <f t="shared" si="378"/>
        <v>0.1627777777777778</v>
      </c>
      <c r="AE403" s="103">
        <f t="shared" si="378"/>
        <v>0.1788888888888889</v>
      </c>
      <c r="AF403" s="103">
        <f t="shared" si="378"/>
        <v>0.19500000000000001</v>
      </c>
      <c r="AG403" s="103">
        <f t="shared" si="378"/>
        <v>0.21111111111111111</v>
      </c>
      <c r="AH403" s="82">
        <f t="shared" si="378"/>
        <v>0.22722222222222221</v>
      </c>
      <c r="AI403" s="103">
        <f t="shared" si="378"/>
        <v>0.24333333333333332</v>
      </c>
      <c r="AJ403" s="103">
        <f t="shared" si="378"/>
        <v>0.25944444444444442</v>
      </c>
      <c r="AK403" s="103">
        <f t="shared" ref="AK403:BB403" si="379">+AJ403+AK402</f>
        <v>0.27555555555555555</v>
      </c>
      <c r="AL403" s="103">
        <f t="shared" si="379"/>
        <v>0.29166666666666669</v>
      </c>
      <c r="AM403" s="103">
        <f t="shared" si="379"/>
        <v>0.30777777777777782</v>
      </c>
      <c r="AN403" s="103">
        <f t="shared" si="379"/>
        <v>0.32388888888888895</v>
      </c>
      <c r="AO403" s="103">
        <f t="shared" si="379"/>
        <v>0.34000000000000008</v>
      </c>
      <c r="AP403" s="103">
        <f t="shared" si="379"/>
        <v>1</v>
      </c>
      <c r="AQ403" s="103">
        <f t="shared" si="379"/>
        <v>1</v>
      </c>
      <c r="AR403" s="103">
        <f t="shared" si="379"/>
        <v>1</v>
      </c>
      <c r="AS403" s="103">
        <f t="shared" si="379"/>
        <v>1</v>
      </c>
      <c r="AT403" s="103">
        <f t="shared" si="379"/>
        <v>1</v>
      </c>
      <c r="AU403" s="103">
        <f t="shared" si="379"/>
        <v>1</v>
      </c>
      <c r="AV403" s="103">
        <f t="shared" si="379"/>
        <v>1</v>
      </c>
      <c r="AW403" s="103">
        <f t="shared" si="379"/>
        <v>1</v>
      </c>
      <c r="AX403" s="103">
        <f t="shared" si="379"/>
        <v>1</v>
      </c>
      <c r="AY403" s="103">
        <f t="shared" si="379"/>
        <v>1</v>
      </c>
      <c r="AZ403" s="103">
        <f t="shared" si="379"/>
        <v>1</v>
      </c>
      <c r="BA403" s="103">
        <f t="shared" si="379"/>
        <v>1</v>
      </c>
      <c r="BB403" s="103">
        <f t="shared" si="379"/>
        <v>1</v>
      </c>
      <c r="BC403" s="104"/>
      <c r="BD403" s="101"/>
    </row>
    <row r="404" spans="1:89" s="109" customFormat="1" x14ac:dyDescent="0.2">
      <c r="A404" s="294"/>
      <c r="B404" s="106"/>
      <c r="C404" s="290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83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8"/>
      <c r="BD404" s="106"/>
    </row>
    <row r="405" spans="1:89" s="91" customFormat="1" x14ac:dyDescent="0.2">
      <c r="A405" s="294"/>
      <c r="B405" s="91" t="s">
        <v>111</v>
      </c>
      <c r="C405" s="93">
        <v>14.2</v>
      </c>
      <c r="D405" s="94">
        <f t="shared" ref="D405:AI405" si="380">+D401*$C405</f>
        <v>0</v>
      </c>
      <c r="E405" s="94">
        <f t="shared" si="380"/>
        <v>0</v>
      </c>
      <c r="F405" s="94">
        <f t="shared" si="380"/>
        <v>0</v>
      </c>
      <c r="G405" s="94">
        <f t="shared" si="380"/>
        <v>0</v>
      </c>
      <c r="H405" s="94">
        <f t="shared" si="380"/>
        <v>0</v>
      </c>
      <c r="I405" s="94">
        <f t="shared" si="380"/>
        <v>0</v>
      </c>
      <c r="J405" s="94">
        <f t="shared" si="380"/>
        <v>0</v>
      </c>
      <c r="K405" s="94">
        <f t="shared" si="380"/>
        <v>0</v>
      </c>
      <c r="L405" s="94">
        <f t="shared" si="380"/>
        <v>0</v>
      </c>
      <c r="M405" s="94">
        <f t="shared" si="380"/>
        <v>0</v>
      </c>
      <c r="N405" s="94">
        <f t="shared" si="380"/>
        <v>0.70577380952380941</v>
      </c>
      <c r="O405" s="94">
        <f t="shared" si="380"/>
        <v>0.70577380952380941</v>
      </c>
      <c r="P405" s="94">
        <f t="shared" si="380"/>
        <v>0.70577380952380941</v>
      </c>
      <c r="Q405" s="94">
        <f t="shared" si="380"/>
        <v>0.70577380952380941</v>
      </c>
      <c r="R405" s="94">
        <f t="shared" si="380"/>
        <v>0.70577380952380941</v>
      </c>
      <c r="S405" s="94">
        <f t="shared" si="380"/>
        <v>0.70577380952380941</v>
      </c>
      <c r="T405" s="94">
        <f t="shared" si="380"/>
        <v>0.70577380952380941</v>
      </c>
      <c r="U405" s="94">
        <f t="shared" si="380"/>
        <v>0.70577380952380941</v>
      </c>
      <c r="V405" s="94">
        <f t="shared" si="380"/>
        <v>0.70577380952380941</v>
      </c>
      <c r="W405" s="94">
        <f t="shared" si="380"/>
        <v>0.70577380952380941</v>
      </c>
      <c r="X405" s="94">
        <f t="shared" si="380"/>
        <v>1.4160104761904762</v>
      </c>
      <c r="Y405" s="94">
        <f t="shared" si="380"/>
        <v>2.1262471428571432</v>
      </c>
      <c r="Z405" s="94">
        <f t="shared" si="380"/>
        <v>2.8364838095238096</v>
      </c>
      <c r="AA405" s="94">
        <f t="shared" si="380"/>
        <v>3.546720476190476</v>
      </c>
      <c r="AB405" s="94">
        <f t="shared" si="380"/>
        <v>4.256957142857142</v>
      </c>
      <c r="AC405" s="94">
        <f t="shared" si="380"/>
        <v>4.9671938095238088</v>
      </c>
      <c r="AD405" s="94">
        <f t="shared" si="380"/>
        <v>5.6774304761904757</v>
      </c>
      <c r="AE405" s="94">
        <f t="shared" si="380"/>
        <v>6.3876671428571417</v>
      </c>
      <c r="AF405" s="94">
        <f t="shared" si="380"/>
        <v>7.0979038095238085</v>
      </c>
      <c r="AG405" s="94">
        <f t="shared" si="380"/>
        <v>7.8081404761904745</v>
      </c>
      <c r="AH405" s="90">
        <f t="shared" si="380"/>
        <v>8.5183771428571422</v>
      </c>
      <c r="AI405" s="94">
        <f t="shared" si="380"/>
        <v>9.2286138095238091</v>
      </c>
      <c r="AJ405" s="94">
        <f t="shared" ref="AJ405:BB405" si="381">+AJ401*$C405</f>
        <v>9.9388504761904759</v>
      </c>
      <c r="AK405" s="94">
        <f t="shared" si="381"/>
        <v>10.649087142857143</v>
      </c>
      <c r="AL405" s="94">
        <f t="shared" si="381"/>
        <v>11.359323809523811</v>
      </c>
      <c r="AM405" s="94">
        <f t="shared" si="381"/>
        <v>12.069560476190478</v>
      </c>
      <c r="AN405" s="94">
        <f t="shared" si="381"/>
        <v>12.779797142857145</v>
      </c>
      <c r="AO405" s="94">
        <f t="shared" si="381"/>
        <v>13.490033809523812</v>
      </c>
      <c r="AP405" s="94">
        <f t="shared" si="381"/>
        <v>13.490033809523812</v>
      </c>
      <c r="AQ405" s="94">
        <f t="shared" si="381"/>
        <v>13.490033809523812</v>
      </c>
      <c r="AR405" s="94">
        <f t="shared" si="381"/>
        <v>13.490033809523812</v>
      </c>
      <c r="AS405" s="94">
        <f t="shared" si="381"/>
        <v>13.490033809523812</v>
      </c>
      <c r="AT405" s="94">
        <f t="shared" si="381"/>
        <v>14.200033809523813</v>
      </c>
      <c r="AU405" s="94">
        <f t="shared" si="381"/>
        <v>14.200033809523813</v>
      </c>
      <c r="AV405" s="94">
        <f t="shared" si="381"/>
        <v>14.200033809523813</v>
      </c>
      <c r="AW405" s="94">
        <f t="shared" si="381"/>
        <v>14.200033809523813</v>
      </c>
      <c r="AX405" s="94">
        <f t="shared" si="381"/>
        <v>14.200033809523813</v>
      </c>
      <c r="AY405" s="94">
        <f t="shared" si="381"/>
        <v>14.200033809523813</v>
      </c>
      <c r="AZ405" s="94">
        <f t="shared" si="381"/>
        <v>14.200033809523813</v>
      </c>
      <c r="BA405" s="94">
        <f t="shared" si="381"/>
        <v>14.200033809523813</v>
      </c>
      <c r="BB405" s="94">
        <f t="shared" si="381"/>
        <v>14.200033809523813</v>
      </c>
      <c r="BC405" s="95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  <c r="BP405" s="96"/>
      <c r="BQ405" s="96"/>
      <c r="BR405" s="96"/>
      <c r="BS405" s="96"/>
      <c r="BT405" s="96"/>
      <c r="BU405" s="96"/>
      <c r="BV405" s="96"/>
      <c r="BW405" s="96"/>
      <c r="BX405" s="96"/>
      <c r="BY405" s="96"/>
      <c r="BZ405" s="96"/>
      <c r="CA405" s="96"/>
      <c r="CB405" s="96"/>
      <c r="CC405" s="96"/>
      <c r="CD405" s="96"/>
      <c r="CE405" s="96"/>
      <c r="CF405" s="96"/>
      <c r="CG405" s="96"/>
      <c r="CH405" s="96"/>
      <c r="CI405" s="96"/>
      <c r="CJ405" s="96"/>
      <c r="CK405" s="96"/>
    </row>
    <row r="406" spans="1:89" s="133" customFormat="1" ht="13.5" thickBot="1" x14ac:dyDescent="0.25">
      <c r="A406" s="295"/>
      <c r="B406" s="133" t="s">
        <v>112</v>
      </c>
      <c r="C406" s="134" t="e">
        <f>+'Detail by Turbine'!#REF!</f>
        <v>#REF!</v>
      </c>
      <c r="D406" s="135">
        <f t="shared" ref="D406:AI406" si="382">+D403*$C405</f>
        <v>0</v>
      </c>
      <c r="E406" s="135">
        <f t="shared" si="382"/>
        <v>0</v>
      </c>
      <c r="F406" s="135">
        <f t="shared" si="382"/>
        <v>0</v>
      </c>
      <c r="G406" s="135">
        <f t="shared" si="382"/>
        <v>0</v>
      </c>
      <c r="H406" s="135">
        <f t="shared" si="382"/>
        <v>0</v>
      </c>
      <c r="I406" s="135">
        <f t="shared" si="382"/>
        <v>0</v>
      </c>
      <c r="J406" s="135">
        <f t="shared" si="382"/>
        <v>0</v>
      </c>
      <c r="K406" s="135">
        <f t="shared" si="382"/>
        <v>0</v>
      </c>
      <c r="L406" s="135">
        <f t="shared" si="382"/>
        <v>0</v>
      </c>
      <c r="M406" s="135">
        <f t="shared" si="382"/>
        <v>0</v>
      </c>
      <c r="N406" s="135">
        <f t="shared" si="382"/>
        <v>0.71</v>
      </c>
      <c r="O406" s="135">
        <f t="shared" si="382"/>
        <v>0.71</v>
      </c>
      <c r="P406" s="135">
        <f t="shared" si="382"/>
        <v>0.71</v>
      </c>
      <c r="Q406" s="135">
        <f t="shared" si="382"/>
        <v>0.71</v>
      </c>
      <c r="R406" s="135">
        <f t="shared" si="382"/>
        <v>0.71</v>
      </c>
      <c r="S406" s="135">
        <f t="shared" si="382"/>
        <v>0.71</v>
      </c>
      <c r="T406" s="135">
        <f t="shared" si="382"/>
        <v>0.71</v>
      </c>
      <c r="U406" s="135">
        <f t="shared" si="382"/>
        <v>0.71</v>
      </c>
      <c r="V406" s="135">
        <f t="shared" si="382"/>
        <v>0.71</v>
      </c>
      <c r="W406" s="135">
        <f t="shared" si="382"/>
        <v>0.71</v>
      </c>
      <c r="X406" s="135">
        <f t="shared" si="382"/>
        <v>0.93877777777777782</v>
      </c>
      <c r="Y406" s="135">
        <f t="shared" si="382"/>
        <v>1.1675555555555557</v>
      </c>
      <c r="Z406" s="135">
        <f t="shared" si="382"/>
        <v>1.3963333333333336</v>
      </c>
      <c r="AA406" s="135">
        <f t="shared" si="382"/>
        <v>1.6251111111111114</v>
      </c>
      <c r="AB406" s="135">
        <f t="shared" si="382"/>
        <v>1.8538888888888894</v>
      </c>
      <c r="AC406" s="135">
        <f t="shared" si="382"/>
        <v>2.0826666666666669</v>
      </c>
      <c r="AD406" s="135">
        <f t="shared" si="382"/>
        <v>2.3114444444444446</v>
      </c>
      <c r="AE406" s="135">
        <f t="shared" si="382"/>
        <v>2.5402222222222224</v>
      </c>
      <c r="AF406" s="135">
        <f t="shared" si="382"/>
        <v>2.7690000000000001</v>
      </c>
      <c r="AG406" s="135">
        <f t="shared" si="382"/>
        <v>2.9977777777777774</v>
      </c>
      <c r="AH406" s="136">
        <f t="shared" si="382"/>
        <v>3.2265555555555552</v>
      </c>
      <c r="AI406" s="135">
        <f t="shared" si="382"/>
        <v>3.4553333333333329</v>
      </c>
      <c r="AJ406" s="135">
        <f t="shared" ref="AJ406:BB406" si="383">+AJ403*$C405</f>
        <v>3.6841111111111107</v>
      </c>
      <c r="AK406" s="135">
        <f t="shared" si="383"/>
        <v>3.9128888888888889</v>
      </c>
      <c r="AL406" s="135">
        <f t="shared" si="383"/>
        <v>4.1416666666666666</v>
      </c>
      <c r="AM406" s="135">
        <f t="shared" si="383"/>
        <v>4.3704444444444448</v>
      </c>
      <c r="AN406" s="135">
        <f t="shared" si="383"/>
        <v>4.599222222222223</v>
      </c>
      <c r="AO406" s="135">
        <f t="shared" si="383"/>
        <v>4.8280000000000012</v>
      </c>
      <c r="AP406" s="135">
        <f t="shared" si="383"/>
        <v>14.2</v>
      </c>
      <c r="AQ406" s="135">
        <f t="shared" si="383"/>
        <v>14.2</v>
      </c>
      <c r="AR406" s="135">
        <f t="shared" si="383"/>
        <v>14.2</v>
      </c>
      <c r="AS406" s="135">
        <f t="shared" si="383"/>
        <v>14.2</v>
      </c>
      <c r="AT406" s="135">
        <f t="shared" si="383"/>
        <v>14.2</v>
      </c>
      <c r="AU406" s="135">
        <f t="shared" si="383"/>
        <v>14.2</v>
      </c>
      <c r="AV406" s="135">
        <f t="shared" si="383"/>
        <v>14.2</v>
      </c>
      <c r="AW406" s="135">
        <f t="shared" si="383"/>
        <v>14.2</v>
      </c>
      <c r="AX406" s="135">
        <f t="shared" si="383"/>
        <v>14.2</v>
      </c>
      <c r="AY406" s="135">
        <f t="shared" si="383"/>
        <v>14.2</v>
      </c>
      <c r="AZ406" s="135">
        <f t="shared" si="383"/>
        <v>14.2</v>
      </c>
      <c r="BA406" s="135">
        <f t="shared" si="383"/>
        <v>14.2</v>
      </c>
      <c r="BB406" s="135">
        <f t="shared" si="383"/>
        <v>14.2</v>
      </c>
      <c r="BC406" s="137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  <c r="BO406" s="138"/>
      <c r="BP406" s="138"/>
      <c r="BQ406" s="138"/>
      <c r="BR406" s="138"/>
      <c r="BS406" s="138"/>
      <c r="BT406" s="138"/>
      <c r="BU406" s="138"/>
      <c r="BV406" s="138"/>
      <c r="BW406" s="138"/>
      <c r="BX406" s="138"/>
      <c r="BY406" s="138"/>
      <c r="BZ406" s="138"/>
      <c r="CA406" s="138"/>
      <c r="CB406" s="138"/>
      <c r="CC406" s="138"/>
      <c r="CD406" s="138"/>
      <c r="CE406" s="138"/>
      <c r="CF406" s="138"/>
      <c r="CG406" s="138"/>
      <c r="CH406" s="138"/>
      <c r="CI406" s="138"/>
      <c r="CJ406" s="138"/>
      <c r="CK406" s="138"/>
    </row>
    <row r="407" spans="1:89" s="92" customFormat="1" ht="15" customHeight="1" thickTop="1" x14ac:dyDescent="0.2">
      <c r="A407" s="293">
        <f>+A399+1</f>
        <v>8</v>
      </c>
      <c r="B407" s="98" t="e">
        <f>'Detail by Turbine'!#REF!</f>
        <v>#REF!</v>
      </c>
      <c r="C407" s="289" t="e">
        <f>'Detail by Turbine'!#REF!</f>
        <v>#REF!</v>
      </c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84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100"/>
    </row>
    <row r="408" spans="1:89" s="105" customFormat="1" x14ac:dyDescent="0.2">
      <c r="A408" s="294"/>
      <c r="B408" s="101" t="s">
        <v>107</v>
      </c>
      <c r="C408" s="290"/>
      <c r="D408" s="103">
        <v>0</v>
      </c>
      <c r="E408" s="103">
        <v>0</v>
      </c>
      <c r="F408" s="103">
        <v>0</v>
      </c>
      <c r="G408" s="103">
        <v>0</v>
      </c>
      <c r="H408" s="103">
        <v>0</v>
      </c>
      <c r="I408" s="103">
        <v>0</v>
      </c>
      <c r="J408" s="103">
        <v>0</v>
      </c>
      <c r="K408" s="103">
        <v>0</v>
      </c>
      <c r="L408" s="103">
        <v>0</v>
      </c>
      <c r="M408" s="103">
        <v>0</v>
      </c>
      <c r="N408" s="103">
        <f>16.7/336</f>
        <v>4.9702380952380949E-2</v>
      </c>
      <c r="O408" s="103">
        <v>0</v>
      </c>
      <c r="P408" s="103">
        <v>0</v>
      </c>
      <c r="Q408" s="103">
        <v>0</v>
      </c>
      <c r="R408" s="103">
        <v>0</v>
      </c>
      <c r="S408" s="103">
        <v>0</v>
      </c>
      <c r="T408" s="103">
        <v>0</v>
      </c>
      <c r="U408" s="103">
        <v>0</v>
      </c>
      <c r="V408" s="103">
        <v>0</v>
      </c>
      <c r="W408" s="103">
        <v>0</v>
      </c>
      <c r="X408" s="103">
        <f t="shared" ref="X408:AO408" si="384">+(0.95-0.0497)/18</f>
        <v>5.0016666666666668E-2</v>
      </c>
      <c r="Y408" s="103">
        <f t="shared" si="384"/>
        <v>5.0016666666666668E-2</v>
      </c>
      <c r="Z408" s="103">
        <f t="shared" si="384"/>
        <v>5.0016666666666668E-2</v>
      </c>
      <c r="AA408" s="103">
        <f t="shared" si="384"/>
        <v>5.0016666666666668E-2</v>
      </c>
      <c r="AB408" s="103">
        <f t="shared" si="384"/>
        <v>5.0016666666666668E-2</v>
      </c>
      <c r="AC408" s="103">
        <f t="shared" si="384"/>
        <v>5.0016666666666668E-2</v>
      </c>
      <c r="AD408" s="103">
        <f t="shared" si="384"/>
        <v>5.0016666666666668E-2</v>
      </c>
      <c r="AE408" s="103">
        <f t="shared" si="384"/>
        <v>5.0016666666666668E-2</v>
      </c>
      <c r="AF408" s="103">
        <f t="shared" si="384"/>
        <v>5.0016666666666668E-2</v>
      </c>
      <c r="AG408" s="103">
        <f t="shared" si="384"/>
        <v>5.0016666666666668E-2</v>
      </c>
      <c r="AH408" s="82">
        <f t="shared" si="384"/>
        <v>5.0016666666666668E-2</v>
      </c>
      <c r="AI408" s="103">
        <f t="shared" si="384"/>
        <v>5.0016666666666668E-2</v>
      </c>
      <c r="AJ408" s="103">
        <f t="shared" si="384"/>
        <v>5.0016666666666668E-2</v>
      </c>
      <c r="AK408" s="103">
        <f t="shared" si="384"/>
        <v>5.0016666666666668E-2</v>
      </c>
      <c r="AL408" s="103">
        <f t="shared" si="384"/>
        <v>5.0016666666666668E-2</v>
      </c>
      <c r="AM408" s="103">
        <f t="shared" si="384"/>
        <v>5.0016666666666668E-2</v>
      </c>
      <c r="AN408" s="103">
        <f t="shared" si="384"/>
        <v>5.0016666666666668E-2</v>
      </c>
      <c r="AO408" s="103">
        <f t="shared" si="384"/>
        <v>5.0016666666666668E-2</v>
      </c>
      <c r="AP408" s="103">
        <v>0</v>
      </c>
      <c r="AQ408" s="103">
        <v>0</v>
      </c>
      <c r="AR408" s="103">
        <v>0</v>
      </c>
      <c r="AS408" s="103">
        <v>0</v>
      </c>
      <c r="AT408" s="103">
        <v>0.05</v>
      </c>
      <c r="AU408" s="103">
        <v>0</v>
      </c>
      <c r="AV408" s="103">
        <v>0</v>
      </c>
      <c r="AW408" s="103">
        <v>0</v>
      </c>
      <c r="AX408" s="103">
        <v>0</v>
      </c>
      <c r="AY408" s="103">
        <v>0</v>
      </c>
      <c r="AZ408" s="103">
        <v>0</v>
      </c>
      <c r="BA408" s="103">
        <v>0</v>
      </c>
      <c r="BB408" s="103">
        <v>0</v>
      </c>
      <c r="BC408" s="104">
        <f>SUM(D408:BB408)</f>
        <v>1.0000023809523813</v>
      </c>
      <c r="BD408" s="101"/>
    </row>
    <row r="409" spans="1:89" s="105" customFormat="1" x14ac:dyDescent="0.2">
      <c r="A409" s="294"/>
      <c r="B409" s="101" t="s">
        <v>108</v>
      </c>
      <c r="C409" s="290"/>
      <c r="D409" s="103">
        <f>D408</f>
        <v>0</v>
      </c>
      <c r="E409" s="103">
        <f t="shared" ref="E409:AJ409" si="385">+D409+E408</f>
        <v>0</v>
      </c>
      <c r="F409" s="103">
        <f t="shared" si="385"/>
        <v>0</v>
      </c>
      <c r="G409" s="103">
        <f t="shared" si="385"/>
        <v>0</v>
      </c>
      <c r="H409" s="103">
        <f t="shared" si="385"/>
        <v>0</v>
      </c>
      <c r="I409" s="103">
        <f t="shared" si="385"/>
        <v>0</v>
      </c>
      <c r="J409" s="103">
        <f t="shared" si="385"/>
        <v>0</v>
      </c>
      <c r="K409" s="103">
        <f t="shared" si="385"/>
        <v>0</v>
      </c>
      <c r="L409" s="103">
        <f t="shared" si="385"/>
        <v>0</v>
      </c>
      <c r="M409" s="103">
        <f t="shared" si="385"/>
        <v>0</v>
      </c>
      <c r="N409" s="103">
        <f t="shared" si="385"/>
        <v>4.9702380952380949E-2</v>
      </c>
      <c r="O409" s="103">
        <f t="shared" si="385"/>
        <v>4.9702380952380949E-2</v>
      </c>
      <c r="P409" s="103">
        <f t="shared" si="385"/>
        <v>4.9702380952380949E-2</v>
      </c>
      <c r="Q409" s="103">
        <f t="shared" si="385"/>
        <v>4.9702380952380949E-2</v>
      </c>
      <c r="R409" s="103">
        <f t="shared" si="385"/>
        <v>4.9702380952380949E-2</v>
      </c>
      <c r="S409" s="103">
        <f t="shared" si="385"/>
        <v>4.9702380952380949E-2</v>
      </c>
      <c r="T409" s="103">
        <f t="shared" si="385"/>
        <v>4.9702380952380949E-2</v>
      </c>
      <c r="U409" s="103">
        <f t="shared" si="385"/>
        <v>4.9702380952380949E-2</v>
      </c>
      <c r="V409" s="103">
        <f t="shared" si="385"/>
        <v>4.9702380952380949E-2</v>
      </c>
      <c r="W409" s="103">
        <f t="shared" si="385"/>
        <v>4.9702380952380949E-2</v>
      </c>
      <c r="X409" s="103">
        <f t="shared" si="385"/>
        <v>9.9719047619047624E-2</v>
      </c>
      <c r="Y409" s="103">
        <f t="shared" si="385"/>
        <v>0.14973571428571431</v>
      </c>
      <c r="Z409" s="103">
        <f t="shared" si="385"/>
        <v>0.19975238095238096</v>
      </c>
      <c r="AA409" s="103">
        <f t="shared" si="385"/>
        <v>0.24976904761904761</v>
      </c>
      <c r="AB409" s="103">
        <f t="shared" si="385"/>
        <v>0.29978571428571427</v>
      </c>
      <c r="AC409" s="103">
        <f t="shared" si="385"/>
        <v>0.34980238095238092</v>
      </c>
      <c r="AD409" s="103">
        <f t="shared" si="385"/>
        <v>0.39981904761904757</v>
      </c>
      <c r="AE409" s="103">
        <f t="shared" si="385"/>
        <v>0.44983571428571423</v>
      </c>
      <c r="AF409" s="103">
        <f t="shared" si="385"/>
        <v>0.49985238095238088</v>
      </c>
      <c r="AG409" s="103">
        <f t="shared" si="385"/>
        <v>0.54986904761904754</v>
      </c>
      <c r="AH409" s="82">
        <f t="shared" si="385"/>
        <v>0.59988571428571424</v>
      </c>
      <c r="AI409" s="103">
        <f t="shared" si="385"/>
        <v>0.64990238095238095</v>
      </c>
      <c r="AJ409" s="103">
        <f t="shared" si="385"/>
        <v>0.69991904761904766</v>
      </c>
      <c r="AK409" s="103">
        <f t="shared" ref="AK409:BB409" si="386">+AJ409+AK408</f>
        <v>0.74993571428571437</v>
      </c>
      <c r="AL409" s="103">
        <f t="shared" si="386"/>
        <v>0.79995238095238108</v>
      </c>
      <c r="AM409" s="103">
        <f t="shared" si="386"/>
        <v>0.84996904761904779</v>
      </c>
      <c r="AN409" s="103">
        <f t="shared" si="386"/>
        <v>0.8999857142857145</v>
      </c>
      <c r="AO409" s="103">
        <f t="shared" si="386"/>
        <v>0.95000238095238121</v>
      </c>
      <c r="AP409" s="103">
        <f t="shared" si="386"/>
        <v>0.95000238095238121</v>
      </c>
      <c r="AQ409" s="103">
        <f t="shared" si="386"/>
        <v>0.95000238095238121</v>
      </c>
      <c r="AR409" s="103">
        <f t="shared" si="386"/>
        <v>0.95000238095238121</v>
      </c>
      <c r="AS409" s="103">
        <f t="shared" si="386"/>
        <v>0.95000238095238121</v>
      </c>
      <c r="AT409" s="103">
        <f t="shared" si="386"/>
        <v>1.0000023809523813</v>
      </c>
      <c r="AU409" s="103">
        <f t="shared" si="386"/>
        <v>1.0000023809523813</v>
      </c>
      <c r="AV409" s="103">
        <f t="shared" si="386"/>
        <v>1.0000023809523813</v>
      </c>
      <c r="AW409" s="103">
        <f t="shared" si="386"/>
        <v>1.0000023809523813</v>
      </c>
      <c r="AX409" s="103">
        <f t="shared" si="386"/>
        <v>1.0000023809523813</v>
      </c>
      <c r="AY409" s="103">
        <f t="shared" si="386"/>
        <v>1.0000023809523813</v>
      </c>
      <c r="AZ409" s="103">
        <f t="shared" si="386"/>
        <v>1.0000023809523813</v>
      </c>
      <c r="BA409" s="103">
        <f t="shared" si="386"/>
        <v>1.0000023809523813</v>
      </c>
      <c r="BB409" s="103">
        <f t="shared" si="386"/>
        <v>1.0000023809523813</v>
      </c>
      <c r="BC409" s="104"/>
      <c r="BD409" s="101"/>
    </row>
    <row r="410" spans="1:89" s="105" customFormat="1" x14ac:dyDescent="0.2">
      <c r="A410" s="294"/>
      <c r="B410" s="101" t="s">
        <v>109</v>
      </c>
      <c r="C410" s="290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v>0.05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7">+(0.34-0.05)/18</f>
        <v>1.6111111111111114E-2</v>
      </c>
      <c r="Y410" s="103">
        <f t="shared" si="387"/>
        <v>1.6111111111111114E-2</v>
      </c>
      <c r="Z410" s="103">
        <f t="shared" si="387"/>
        <v>1.6111111111111114E-2</v>
      </c>
      <c r="AA410" s="103">
        <f t="shared" si="387"/>
        <v>1.6111111111111114E-2</v>
      </c>
      <c r="AB410" s="103">
        <f t="shared" si="387"/>
        <v>1.6111111111111114E-2</v>
      </c>
      <c r="AC410" s="103">
        <f t="shared" si="387"/>
        <v>1.6111111111111114E-2</v>
      </c>
      <c r="AD410" s="103">
        <f t="shared" si="387"/>
        <v>1.6111111111111114E-2</v>
      </c>
      <c r="AE410" s="103">
        <f t="shared" si="387"/>
        <v>1.6111111111111114E-2</v>
      </c>
      <c r="AF410" s="103">
        <f t="shared" si="387"/>
        <v>1.6111111111111114E-2</v>
      </c>
      <c r="AG410" s="103">
        <f t="shared" si="387"/>
        <v>1.6111111111111114E-2</v>
      </c>
      <c r="AH410" s="82">
        <f t="shared" si="387"/>
        <v>1.6111111111111114E-2</v>
      </c>
      <c r="AI410" s="103">
        <f t="shared" si="387"/>
        <v>1.6111111111111114E-2</v>
      </c>
      <c r="AJ410" s="103">
        <f t="shared" si="387"/>
        <v>1.6111111111111114E-2</v>
      </c>
      <c r="AK410" s="103">
        <f t="shared" si="387"/>
        <v>1.6111111111111114E-2</v>
      </c>
      <c r="AL410" s="103">
        <f t="shared" si="387"/>
        <v>1.6111111111111114E-2</v>
      </c>
      <c r="AM410" s="103">
        <f t="shared" si="387"/>
        <v>1.6111111111111114E-2</v>
      </c>
      <c r="AN410" s="103">
        <f t="shared" si="387"/>
        <v>1.6111111111111114E-2</v>
      </c>
      <c r="AO410" s="103">
        <f t="shared" si="387"/>
        <v>1.6111111111111114E-2</v>
      </c>
      <c r="AP410" s="103">
        <v>0.66</v>
      </c>
      <c r="AQ410" s="103">
        <v>0</v>
      </c>
      <c r="AR410" s="103">
        <v>0</v>
      </c>
      <c r="AS410" s="103">
        <v>0</v>
      </c>
      <c r="AT410" s="103">
        <v>0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</v>
      </c>
      <c r="BD410" s="101"/>
    </row>
    <row r="411" spans="1:89" s="105" customFormat="1" x14ac:dyDescent="0.2">
      <c r="A411" s="294"/>
      <c r="B411" s="101" t="s">
        <v>110</v>
      </c>
      <c r="C411" s="290"/>
      <c r="D411" s="103">
        <f>D410</f>
        <v>0</v>
      </c>
      <c r="E411" s="103">
        <f t="shared" ref="E411:AJ411" si="388">+D411+E410</f>
        <v>0</v>
      </c>
      <c r="F411" s="103">
        <f t="shared" si="388"/>
        <v>0</v>
      </c>
      <c r="G411" s="103">
        <f t="shared" si="388"/>
        <v>0</v>
      </c>
      <c r="H411" s="103">
        <f t="shared" si="388"/>
        <v>0</v>
      </c>
      <c r="I411" s="103">
        <f t="shared" si="388"/>
        <v>0</v>
      </c>
      <c r="J411" s="103">
        <f t="shared" si="388"/>
        <v>0</v>
      </c>
      <c r="K411" s="103">
        <f t="shared" si="388"/>
        <v>0</v>
      </c>
      <c r="L411" s="103">
        <f t="shared" si="388"/>
        <v>0</v>
      </c>
      <c r="M411" s="103">
        <f t="shared" si="388"/>
        <v>0</v>
      </c>
      <c r="N411" s="103">
        <f t="shared" si="388"/>
        <v>0.05</v>
      </c>
      <c r="O411" s="103">
        <f t="shared" si="388"/>
        <v>0.05</v>
      </c>
      <c r="P411" s="103">
        <f t="shared" si="388"/>
        <v>0.05</v>
      </c>
      <c r="Q411" s="103">
        <f t="shared" si="388"/>
        <v>0.05</v>
      </c>
      <c r="R411" s="103">
        <f t="shared" si="388"/>
        <v>0.05</v>
      </c>
      <c r="S411" s="103">
        <f t="shared" si="388"/>
        <v>0.05</v>
      </c>
      <c r="T411" s="103">
        <f t="shared" si="388"/>
        <v>0.05</v>
      </c>
      <c r="U411" s="103">
        <f t="shared" si="388"/>
        <v>0.05</v>
      </c>
      <c r="V411" s="103">
        <f t="shared" si="388"/>
        <v>0.05</v>
      </c>
      <c r="W411" s="103">
        <f t="shared" si="388"/>
        <v>0.05</v>
      </c>
      <c r="X411" s="103">
        <f t="shared" si="388"/>
        <v>6.611111111111112E-2</v>
      </c>
      <c r="Y411" s="103">
        <f t="shared" si="388"/>
        <v>8.2222222222222238E-2</v>
      </c>
      <c r="Z411" s="103">
        <f t="shared" si="388"/>
        <v>9.8333333333333356E-2</v>
      </c>
      <c r="AA411" s="103">
        <f t="shared" si="388"/>
        <v>0.11444444444444447</v>
      </c>
      <c r="AB411" s="103">
        <f t="shared" si="388"/>
        <v>0.13055555555555559</v>
      </c>
      <c r="AC411" s="103">
        <f t="shared" si="388"/>
        <v>0.1466666666666667</v>
      </c>
      <c r="AD411" s="103">
        <f t="shared" si="388"/>
        <v>0.1627777777777778</v>
      </c>
      <c r="AE411" s="103">
        <f t="shared" si="388"/>
        <v>0.1788888888888889</v>
      </c>
      <c r="AF411" s="103">
        <f t="shared" si="388"/>
        <v>0.19500000000000001</v>
      </c>
      <c r="AG411" s="103">
        <f t="shared" si="388"/>
        <v>0.21111111111111111</v>
      </c>
      <c r="AH411" s="82">
        <f t="shared" si="388"/>
        <v>0.22722222222222221</v>
      </c>
      <c r="AI411" s="103">
        <f t="shared" si="388"/>
        <v>0.24333333333333332</v>
      </c>
      <c r="AJ411" s="103">
        <f t="shared" si="388"/>
        <v>0.25944444444444442</v>
      </c>
      <c r="AK411" s="103">
        <f t="shared" ref="AK411:BB411" si="389">+AJ411+AK410</f>
        <v>0.27555555555555555</v>
      </c>
      <c r="AL411" s="103">
        <f t="shared" si="389"/>
        <v>0.29166666666666669</v>
      </c>
      <c r="AM411" s="103">
        <f t="shared" si="389"/>
        <v>0.30777777777777782</v>
      </c>
      <c r="AN411" s="103">
        <f t="shared" si="389"/>
        <v>0.32388888888888895</v>
      </c>
      <c r="AO411" s="103">
        <f t="shared" si="389"/>
        <v>0.34000000000000008</v>
      </c>
      <c r="AP411" s="103">
        <f t="shared" si="389"/>
        <v>1</v>
      </c>
      <c r="AQ411" s="103">
        <f t="shared" si="389"/>
        <v>1</v>
      </c>
      <c r="AR411" s="103">
        <f t="shared" si="389"/>
        <v>1</v>
      </c>
      <c r="AS411" s="103">
        <f t="shared" si="389"/>
        <v>1</v>
      </c>
      <c r="AT411" s="103">
        <f t="shared" si="389"/>
        <v>1</v>
      </c>
      <c r="AU411" s="103">
        <f t="shared" si="389"/>
        <v>1</v>
      </c>
      <c r="AV411" s="103">
        <f t="shared" si="389"/>
        <v>1</v>
      </c>
      <c r="AW411" s="103">
        <f t="shared" si="389"/>
        <v>1</v>
      </c>
      <c r="AX411" s="103">
        <f t="shared" si="389"/>
        <v>1</v>
      </c>
      <c r="AY411" s="103">
        <f t="shared" si="389"/>
        <v>1</v>
      </c>
      <c r="AZ411" s="103">
        <f t="shared" si="389"/>
        <v>1</v>
      </c>
      <c r="BA411" s="103">
        <f t="shared" si="389"/>
        <v>1</v>
      </c>
      <c r="BB411" s="103">
        <f t="shared" si="389"/>
        <v>1</v>
      </c>
      <c r="BC411" s="104"/>
      <c r="BD411" s="101"/>
    </row>
    <row r="412" spans="1:89" s="109" customFormat="1" x14ac:dyDescent="0.2">
      <c r="A412" s="294"/>
      <c r="B412" s="106"/>
      <c r="C412" s="290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83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8"/>
      <c r="BD412" s="106"/>
    </row>
    <row r="413" spans="1:89" s="91" customFormat="1" x14ac:dyDescent="0.2">
      <c r="A413" s="294"/>
      <c r="B413" s="91" t="s">
        <v>111</v>
      </c>
      <c r="C413" s="93">
        <v>14.2</v>
      </c>
      <c r="D413" s="94">
        <f t="shared" ref="D413:AI413" si="390">+D409*$C413</f>
        <v>0</v>
      </c>
      <c r="E413" s="94">
        <f t="shared" si="390"/>
        <v>0</v>
      </c>
      <c r="F413" s="94">
        <f t="shared" si="390"/>
        <v>0</v>
      </c>
      <c r="G413" s="94">
        <f t="shared" si="390"/>
        <v>0</v>
      </c>
      <c r="H413" s="94">
        <f t="shared" si="390"/>
        <v>0</v>
      </c>
      <c r="I413" s="94">
        <f t="shared" si="390"/>
        <v>0</v>
      </c>
      <c r="J413" s="94">
        <f t="shared" si="390"/>
        <v>0</v>
      </c>
      <c r="K413" s="94">
        <f t="shared" si="390"/>
        <v>0</v>
      </c>
      <c r="L413" s="94">
        <f t="shared" si="390"/>
        <v>0</v>
      </c>
      <c r="M413" s="94">
        <f t="shared" si="390"/>
        <v>0</v>
      </c>
      <c r="N413" s="94">
        <f t="shared" si="390"/>
        <v>0.70577380952380941</v>
      </c>
      <c r="O413" s="94">
        <f t="shared" si="390"/>
        <v>0.70577380952380941</v>
      </c>
      <c r="P413" s="94">
        <f t="shared" si="390"/>
        <v>0.70577380952380941</v>
      </c>
      <c r="Q413" s="94">
        <f t="shared" si="390"/>
        <v>0.70577380952380941</v>
      </c>
      <c r="R413" s="94">
        <f t="shared" si="390"/>
        <v>0.70577380952380941</v>
      </c>
      <c r="S413" s="94">
        <f t="shared" si="390"/>
        <v>0.70577380952380941</v>
      </c>
      <c r="T413" s="94">
        <f t="shared" si="390"/>
        <v>0.70577380952380941</v>
      </c>
      <c r="U413" s="94">
        <f t="shared" si="390"/>
        <v>0.70577380952380941</v>
      </c>
      <c r="V413" s="94">
        <f t="shared" si="390"/>
        <v>0.70577380952380941</v>
      </c>
      <c r="W413" s="94">
        <f t="shared" si="390"/>
        <v>0.70577380952380941</v>
      </c>
      <c r="X413" s="94">
        <f t="shared" si="390"/>
        <v>1.4160104761904762</v>
      </c>
      <c r="Y413" s="94">
        <f t="shared" si="390"/>
        <v>2.1262471428571432</v>
      </c>
      <c r="Z413" s="94">
        <f t="shared" si="390"/>
        <v>2.8364838095238096</v>
      </c>
      <c r="AA413" s="94">
        <f t="shared" si="390"/>
        <v>3.546720476190476</v>
      </c>
      <c r="AB413" s="94">
        <f t="shared" si="390"/>
        <v>4.256957142857142</v>
      </c>
      <c r="AC413" s="94">
        <f t="shared" si="390"/>
        <v>4.9671938095238088</v>
      </c>
      <c r="AD413" s="94">
        <f t="shared" si="390"/>
        <v>5.6774304761904757</v>
      </c>
      <c r="AE413" s="94">
        <f t="shared" si="390"/>
        <v>6.3876671428571417</v>
      </c>
      <c r="AF413" s="94">
        <f t="shared" si="390"/>
        <v>7.0979038095238085</v>
      </c>
      <c r="AG413" s="94">
        <f t="shared" si="390"/>
        <v>7.8081404761904745</v>
      </c>
      <c r="AH413" s="90">
        <f t="shared" si="390"/>
        <v>8.5183771428571422</v>
      </c>
      <c r="AI413" s="94">
        <f t="shared" si="390"/>
        <v>9.2286138095238091</v>
      </c>
      <c r="AJ413" s="94">
        <f t="shared" ref="AJ413:BB413" si="391">+AJ409*$C413</f>
        <v>9.9388504761904759</v>
      </c>
      <c r="AK413" s="94">
        <f t="shared" si="391"/>
        <v>10.649087142857143</v>
      </c>
      <c r="AL413" s="94">
        <f t="shared" si="391"/>
        <v>11.359323809523811</v>
      </c>
      <c r="AM413" s="94">
        <f t="shared" si="391"/>
        <v>12.069560476190478</v>
      </c>
      <c r="AN413" s="94">
        <f t="shared" si="391"/>
        <v>12.779797142857145</v>
      </c>
      <c r="AO413" s="94">
        <f t="shared" si="391"/>
        <v>13.490033809523812</v>
      </c>
      <c r="AP413" s="94">
        <f t="shared" si="391"/>
        <v>13.490033809523812</v>
      </c>
      <c r="AQ413" s="94">
        <f t="shared" si="391"/>
        <v>13.490033809523812</v>
      </c>
      <c r="AR413" s="94">
        <f t="shared" si="391"/>
        <v>13.490033809523812</v>
      </c>
      <c r="AS413" s="94">
        <f t="shared" si="391"/>
        <v>13.490033809523812</v>
      </c>
      <c r="AT413" s="94">
        <f t="shared" si="391"/>
        <v>14.200033809523813</v>
      </c>
      <c r="AU413" s="94">
        <f t="shared" si="391"/>
        <v>14.200033809523813</v>
      </c>
      <c r="AV413" s="94">
        <f t="shared" si="391"/>
        <v>14.200033809523813</v>
      </c>
      <c r="AW413" s="94">
        <f t="shared" si="391"/>
        <v>14.200033809523813</v>
      </c>
      <c r="AX413" s="94">
        <f t="shared" si="391"/>
        <v>14.200033809523813</v>
      </c>
      <c r="AY413" s="94">
        <f t="shared" si="391"/>
        <v>14.200033809523813</v>
      </c>
      <c r="AZ413" s="94">
        <f t="shared" si="391"/>
        <v>14.200033809523813</v>
      </c>
      <c r="BA413" s="94">
        <f t="shared" si="391"/>
        <v>14.200033809523813</v>
      </c>
      <c r="BB413" s="94">
        <f t="shared" si="391"/>
        <v>14.200033809523813</v>
      </c>
      <c r="BC413" s="95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  <c r="BP413" s="96"/>
      <c r="BQ413" s="96"/>
      <c r="BR413" s="96"/>
      <c r="BS413" s="96"/>
      <c r="BT413" s="96"/>
      <c r="BU413" s="96"/>
      <c r="BV413" s="96"/>
      <c r="BW413" s="96"/>
      <c r="BX413" s="96"/>
      <c r="BY413" s="96"/>
      <c r="BZ413" s="96"/>
      <c r="CA413" s="96"/>
      <c r="CB413" s="96"/>
      <c r="CC413" s="96"/>
      <c r="CD413" s="96"/>
      <c r="CE413" s="96"/>
      <c r="CF413" s="96"/>
      <c r="CG413" s="96"/>
      <c r="CH413" s="96"/>
      <c r="CI413" s="96"/>
      <c r="CJ413" s="96"/>
      <c r="CK413" s="96"/>
    </row>
    <row r="414" spans="1:89" s="133" customFormat="1" ht="13.5" thickBot="1" x14ac:dyDescent="0.25">
      <c r="A414" s="295"/>
      <c r="B414" s="133" t="s">
        <v>112</v>
      </c>
      <c r="C414" s="134" t="e">
        <f>+'Detail by Turbine'!#REF!</f>
        <v>#REF!</v>
      </c>
      <c r="D414" s="135">
        <f t="shared" ref="D414:AI414" si="392">+D411*$C413</f>
        <v>0</v>
      </c>
      <c r="E414" s="135">
        <f t="shared" si="392"/>
        <v>0</v>
      </c>
      <c r="F414" s="135">
        <f t="shared" si="392"/>
        <v>0</v>
      </c>
      <c r="G414" s="135">
        <f t="shared" si="392"/>
        <v>0</v>
      </c>
      <c r="H414" s="135">
        <f t="shared" si="392"/>
        <v>0</v>
      </c>
      <c r="I414" s="135">
        <f t="shared" si="392"/>
        <v>0</v>
      </c>
      <c r="J414" s="135">
        <f t="shared" si="392"/>
        <v>0</v>
      </c>
      <c r="K414" s="135">
        <f t="shared" si="392"/>
        <v>0</v>
      </c>
      <c r="L414" s="135">
        <f t="shared" si="392"/>
        <v>0</v>
      </c>
      <c r="M414" s="135">
        <f t="shared" si="392"/>
        <v>0</v>
      </c>
      <c r="N414" s="135">
        <f t="shared" si="392"/>
        <v>0.71</v>
      </c>
      <c r="O414" s="135">
        <f t="shared" si="392"/>
        <v>0.71</v>
      </c>
      <c r="P414" s="135">
        <f t="shared" si="392"/>
        <v>0.71</v>
      </c>
      <c r="Q414" s="135">
        <f t="shared" si="392"/>
        <v>0.71</v>
      </c>
      <c r="R414" s="135">
        <f t="shared" si="392"/>
        <v>0.71</v>
      </c>
      <c r="S414" s="135">
        <f t="shared" si="392"/>
        <v>0.71</v>
      </c>
      <c r="T414" s="135">
        <f t="shared" si="392"/>
        <v>0.71</v>
      </c>
      <c r="U414" s="135">
        <f t="shared" si="392"/>
        <v>0.71</v>
      </c>
      <c r="V414" s="135">
        <f t="shared" si="392"/>
        <v>0.71</v>
      </c>
      <c r="W414" s="135">
        <f t="shared" si="392"/>
        <v>0.71</v>
      </c>
      <c r="X414" s="135">
        <f t="shared" si="392"/>
        <v>0.93877777777777782</v>
      </c>
      <c r="Y414" s="135">
        <f t="shared" si="392"/>
        <v>1.1675555555555557</v>
      </c>
      <c r="Z414" s="135">
        <f t="shared" si="392"/>
        <v>1.3963333333333336</v>
      </c>
      <c r="AA414" s="135">
        <f t="shared" si="392"/>
        <v>1.6251111111111114</v>
      </c>
      <c r="AB414" s="135">
        <f t="shared" si="392"/>
        <v>1.8538888888888894</v>
      </c>
      <c r="AC414" s="135">
        <f t="shared" si="392"/>
        <v>2.0826666666666669</v>
      </c>
      <c r="AD414" s="135">
        <f t="shared" si="392"/>
        <v>2.3114444444444446</v>
      </c>
      <c r="AE414" s="135">
        <f t="shared" si="392"/>
        <v>2.5402222222222224</v>
      </c>
      <c r="AF414" s="135">
        <f t="shared" si="392"/>
        <v>2.7690000000000001</v>
      </c>
      <c r="AG414" s="135">
        <f t="shared" si="392"/>
        <v>2.9977777777777774</v>
      </c>
      <c r="AH414" s="136">
        <f t="shared" si="392"/>
        <v>3.2265555555555552</v>
      </c>
      <c r="AI414" s="135">
        <f t="shared" si="392"/>
        <v>3.4553333333333329</v>
      </c>
      <c r="AJ414" s="135">
        <f t="shared" ref="AJ414:BB414" si="393">+AJ411*$C413</f>
        <v>3.6841111111111107</v>
      </c>
      <c r="AK414" s="135">
        <f t="shared" si="393"/>
        <v>3.9128888888888889</v>
      </c>
      <c r="AL414" s="135">
        <f t="shared" si="393"/>
        <v>4.1416666666666666</v>
      </c>
      <c r="AM414" s="135">
        <f t="shared" si="393"/>
        <v>4.3704444444444448</v>
      </c>
      <c r="AN414" s="135">
        <f t="shared" si="393"/>
        <v>4.599222222222223</v>
      </c>
      <c r="AO414" s="135">
        <f t="shared" si="393"/>
        <v>4.8280000000000012</v>
      </c>
      <c r="AP414" s="135">
        <f t="shared" si="393"/>
        <v>14.2</v>
      </c>
      <c r="AQ414" s="135">
        <f t="shared" si="393"/>
        <v>14.2</v>
      </c>
      <c r="AR414" s="135">
        <f t="shared" si="393"/>
        <v>14.2</v>
      </c>
      <c r="AS414" s="135">
        <f t="shared" si="393"/>
        <v>14.2</v>
      </c>
      <c r="AT414" s="135">
        <f t="shared" si="393"/>
        <v>14.2</v>
      </c>
      <c r="AU414" s="135">
        <f t="shared" si="393"/>
        <v>14.2</v>
      </c>
      <c r="AV414" s="135">
        <f t="shared" si="393"/>
        <v>14.2</v>
      </c>
      <c r="AW414" s="135">
        <f t="shared" si="393"/>
        <v>14.2</v>
      </c>
      <c r="AX414" s="135">
        <f t="shared" si="393"/>
        <v>14.2</v>
      </c>
      <c r="AY414" s="135">
        <f t="shared" si="393"/>
        <v>14.2</v>
      </c>
      <c r="AZ414" s="135">
        <f t="shared" si="393"/>
        <v>14.2</v>
      </c>
      <c r="BA414" s="135">
        <f t="shared" si="393"/>
        <v>14.2</v>
      </c>
      <c r="BB414" s="135">
        <f t="shared" si="393"/>
        <v>14.2</v>
      </c>
      <c r="BC414" s="137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38"/>
      <c r="BY414" s="138"/>
      <c r="BZ414" s="138"/>
      <c r="CA414" s="138"/>
      <c r="CB414" s="138"/>
      <c r="CC414" s="138"/>
      <c r="CD414" s="138"/>
      <c r="CE414" s="138"/>
      <c r="CF414" s="138"/>
      <c r="CG414" s="138"/>
      <c r="CH414" s="138"/>
      <c r="CI414" s="138"/>
      <c r="CJ414" s="138"/>
      <c r="CK414" s="138"/>
    </row>
    <row r="415" spans="1:89" s="92" customFormat="1" ht="15" customHeight="1" thickTop="1" x14ac:dyDescent="0.2">
      <c r="A415" s="293">
        <f>+A407+1</f>
        <v>9</v>
      </c>
      <c r="B415" s="98" t="e">
        <f>'Detail by Turbine'!#REF!</f>
        <v>#REF!</v>
      </c>
      <c r="C415" s="289" t="e">
        <f>'Detail by Turbine'!#REF!</f>
        <v>#REF!</v>
      </c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84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100"/>
    </row>
    <row r="416" spans="1:89" s="105" customFormat="1" x14ac:dyDescent="0.2">
      <c r="A416" s="294"/>
      <c r="B416" s="101" t="s">
        <v>107</v>
      </c>
      <c r="C416" s="290"/>
      <c r="D416" s="103">
        <v>0</v>
      </c>
      <c r="E416" s="103">
        <v>0</v>
      </c>
      <c r="F416" s="103">
        <v>0</v>
      </c>
      <c r="G416" s="103">
        <v>0</v>
      </c>
      <c r="H416" s="103">
        <v>0</v>
      </c>
      <c r="I416" s="103">
        <v>0</v>
      </c>
      <c r="J416" s="103">
        <v>0</v>
      </c>
      <c r="K416" s="103">
        <v>0</v>
      </c>
      <c r="L416" s="103">
        <v>0</v>
      </c>
      <c r="M416" s="103">
        <v>0</v>
      </c>
      <c r="N416" s="103">
        <f>16.7/336</f>
        <v>4.9702380952380949E-2</v>
      </c>
      <c r="O416" s="103">
        <v>0</v>
      </c>
      <c r="P416" s="103">
        <v>0</v>
      </c>
      <c r="Q416" s="103">
        <v>0</v>
      </c>
      <c r="R416" s="103">
        <v>0</v>
      </c>
      <c r="S416" s="103">
        <v>0</v>
      </c>
      <c r="T416" s="103">
        <v>0</v>
      </c>
      <c r="U416" s="103">
        <v>0</v>
      </c>
      <c r="V416" s="103">
        <v>0</v>
      </c>
      <c r="W416" s="103">
        <v>0</v>
      </c>
      <c r="X416" s="103">
        <f t="shared" ref="X416:AO416" si="394">+(0.95-0.0497)/18</f>
        <v>5.0016666666666668E-2</v>
      </c>
      <c r="Y416" s="103">
        <f t="shared" si="394"/>
        <v>5.0016666666666668E-2</v>
      </c>
      <c r="Z416" s="103">
        <f t="shared" si="394"/>
        <v>5.0016666666666668E-2</v>
      </c>
      <c r="AA416" s="103">
        <f t="shared" si="394"/>
        <v>5.0016666666666668E-2</v>
      </c>
      <c r="AB416" s="103">
        <f t="shared" si="394"/>
        <v>5.0016666666666668E-2</v>
      </c>
      <c r="AC416" s="103">
        <f t="shared" si="394"/>
        <v>5.0016666666666668E-2</v>
      </c>
      <c r="AD416" s="103">
        <f t="shared" si="394"/>
        <v>5.0016666666666668E-2</v>
      </c>
      <c r="AE416" s="103">
        <f t="shared" si="394"/>
        <v>5.0016666666666668E-2</v>
      </c>
      <c r="AF416" s="103">
        <f t="shared" si="394"/>
        <v>5.0016666666666668E-2</v>
      </c>
      <c r="AG416" s="103">
        <f t="shared" si="394"/>
        <v>5.0016666666666668E-2</v>
      </c>
      <c r="AH416" s="82">
        <f t="shared" si="394"/>
        <v>5.0016666666666668E-2</v>
      </c>
      <c r="AI416" s="103">
        <f t="shared" si="394"/>
        <v>5.0016666666666668E-2</v>
      </c>
      <c r="AJ416" s="103">
        <f t="shared" si="394"/>
        <v>5.0016666666666668E-2</v>
      </c>
      <c r="AK416" s="103">
        <f t="shared" si="394"/>
        <v>5.0016666666666668E-2</v>
      </c>
      <c r="AL416" s="103">
        <f t="shared" si="394"/>
        <v>5.0016666666666668E-2</v>
      </c>
      <c r="AM416" s="103">
        <f t="shared" si="394"/>
        <v>5.0016666666666668E-2</v>
      </c>
      <c r="AN416" s="103">
        <f t="shared" si="394"/>
        <v>5.0016666666666668E-2</v>
      </c>
      <c r="AO416" s="103">
        <f t="shared" si="394"/>
        <v>5.0016666666666668E-2</v>
      </c>
      <c r="AP416" s="103">
        <v>0</v>
      </c>
      <c r="AQ416" s="103">
        <v>0</v>
      </c>
      <c r="AR416" s="103">
        <v>0</v>
      </c>
      <c r="AS416" s="103">
        <v>0</v>
      </c>
      <c r="AT416" s="103">
        <v>0.05</v>
      </c>
      <c r="AU416" s="103">
        <v>0</v>
      </c>
      <c r="AV416" s="103">
        <v>0</v>
      </c>
      <c r="AW416" s="103">
        <v>0</v>
      </c>
      <c r="AX416" s="103">
        <v>0</v>
      </c>
      <c r="AY416" s="103">
        <v>0</v>
      </c>
      <c r="AZ416" s="103">
        <v>0</v>
      </c>
      <c r="BA416" s="103">
        <v>0</v>
      </c>
      <c r="BB416" s="103">
        <v>0</v>
      </c>
      <c r="BC416" s="104">
        <f>SUM(D416:BB416)</f>
        <v>1.0000023809523813</v>
      </c>
      <c r="BD416" s="101"/>
    </row>
    <row r="417" spans="1:89" s="105" customFormat="1" x14ac:dyDescent="0.2">
      <c r="A417" s="294"/>
      <c r="B417" s="101" t="s">
        <v>108</v>
      </c>
      <c r="C417" s="290"/>
      <c r="D417" s="103">
        <f>D416</f>
        <v>0</v>
      </c>
      <c r="E417" s="103">
        <f t="shared" ref="E417:AJ417" si="395">+D417+E416</f>
        <v>0</v>
      </c>
      <c r="F417" s="103">
        <f t="shared" si="395"/>
        <v>0</v>
      </c>
      <c r="G417" s="103">
        <f t="shared" si="395"/>
        <v>0</v>
      </c>
      <c r="H417" s="103">
        <f t="shared" si="395"/>
        <v>0</v>
      </c>
      <c r="I417" s="103">
        <f t="shared" si="395"/>
        <v>0</v>
      </c>
      <c r="J417" s="103">
        <f t="shared" si="395"/>
        <v>0</v>
      </c>
      <c r="K417" s="103">
        <f t="shared" si="395"/>
        <v>0</v>
      </c>
      <c r="L417" s="103">
        <f t="shared" si="395"/>
        <v>0</v>
      </c>
      <c r="M417" s="103">
        <f t="shared" si="395"/>
        <v>0</v>
      </c>
      <c r="N417" s="103">
        <f t="shared" si="395"/>
        <v>4.9702380952380949E-2</v>
      </c>
      <c r="O417" s="103">
        <f t="shared" si="395"/>
        <v>4.9702380952380949E-2</v>
      </c>
      <c r="P417" s="103">
        <f t="shared" si="395"/>
        <v>4.9702380952380949E-2</v>
      </c>
      <c r="Q417" s="103">
        <f t="shared" si="395"/>
        <v>4.9702380952380949E-2</v>
      </c>
      <c r="R417" s="103">
        <f t="shared" si="395"/>
        <v>4.9702380952380949E-2</v>
      </c>
      <c r="S417" s="103">
        <f t="shared" si="395"/>
        <v>4.9702380952380949E-2</v>
      </c>
      <c r="T417" s="103">
        <f t="shared" si="395"/>
        <v>4.9702380952380949E-2</v>
      </c>
      <c r="U417" s="103">
        <f t="shared" si="395"/>
        <v>4.9702380952380949E-2</v>
      </c>
      <c r="V417" s="103">
        <f t="shared" si="395"/>
        <v>4.9702380952380949E-2</v>
      </c>
      <c r="W417" s="103">
        <f t="shared" si="395"/>
        <v>4.9702380952380949E-2</v>
      </c>
      <c r="X417" s="103">
        <f t="shared" si="395"/>
        <v>9.9719047619047624E-2</v>
      </c>
      <c r="Y417" s="103">
        <f t="shared" si="395"/>
        <v>0.14973571428571431</v>
      </c>
      <c r="Z417" s="103">
        <f t="shared" si="395"/>
        <v>0.19975238095238096</v>
      </c>
      <c r="AA417" s="103">
        <f t="shared" si="395"/>
        <v>0.24976904761904761</v>
      </c>
      <c r="AB417" s="103">
        <f t="shared" si="395"/>
        <v>0.29978571428571427</v>
      </c>
      <c r="AC417" s="103">
        <f t="shared" si="395"/>
        <v>0.34980238095238092</v>
      </c>
      <c r="AD417" s="103">
        <f t="shared" si="395"/>
        <v>0.39981904761904757</v>
      </c>
      <c r="AE417" s="103">
        <f t="shared" si="395"/>
        <v>0.44983571428571423</v>
      </c>
      <c r="AF417" s="103">
        <f t="shared" si="395"/>
        <v>0.49985238095238088</v>
      </c>
      <c r="AG417" s="103">
        <f t="shared" si="395"/>
        <v>0.54986904761904754</v>
      </c>
      <c r="AH417" s="82">
        <f t="shared" si="395"/>
        <v>0.59988571428571424</v>
      </c>
      <c r="AI417" s="103">
        <f t="shared" si="395"/>
        <v>0.64990238095238095</v>
      </c>
      <c r="AJ417" s="103">
        <f t="shared" si="395"/>
        <v>0.69991904761904766</v>
      </c>
      <c r="AK417" s="103">
        <f t="shared" ref="AK417:BB417" si="396">+AJ417+AK416</f>
        <v>0.74993571428571437</v>
      </c>
      <c r="AL417" s="103">
        <f t="shared" si="396"/>
        <v>0.79995238095238108</v>
      </c>
      <c r="AM417" s="103">
        <f t="shared" si="396"/>
        <v>0.84996904761904779</v>
      </c>
      <c r="AN417" s="103">
        <f t="shared" si="396"/>
        <v>0.8999857142857145</v>
      </c>
      <c r="AO417" s="103">
        <f t="shared" si="396"/>
        <v>0.95000238095238121</v>
      </c>
      <c r="AP417" s="103">
        <f t="shared" si="396"/>
        <v>0.95000238095238121</v>
      </c>
      <c r="AQ417" s="103">
        <f t="shared" si="396"/>
        <v>0.95000238095238121</v>
      </c>
      <c r="AR417" s="103">
        <f t="shared" si="396"/>
        <v>0.95000238095238121</v>
      </c>
      <c r="AS417" s="103">
        <f t="shared" si="396"/>
        <v>0.95000238095238121</v>
      </c>
      <c r="AT417" s="103">
        <f t="shared" si="396"/>
        <v>1.0000023809523813</v>
      </c>
      <c r="AU417" s="103">
        <f t="shared" si="396"/>
        <v>1.0000023809523813</v>
      </c>
      <c r="AV417" s="103">
        <f t="shared" si="396"/>
        <v>1.0000023809523813</v>
      </c>
      <c r="AW417" s="103">
        <f t="shared" si="396"/>
        <v>1.0000023809523813</v>
      </c>
      <c r="AX417" s="103">
        <f t="shared" si="396"/>
        <v>1.0000023809523813</v>
      </c>
      <c r="AY417" s="103">
        <f t="shared" si="396"/>
        <v>1.0000023809523813</v>
      </c>
      <c r="AZ417" s="103">
        <f t="shared" si="396"/>
        <v>1.0000023809523813</v>
      </c>
      <c r="BA417" s="103">
        <f t="shared" si="396"/>
        <v>1.0000023809523813</v>
      </c>
      <c r="BB417" s="103">
        <f t="shared" si="396"/>
        <v>1.0000023809523813</v>
      </c>
      <c r="BC417" s="104"/>
      <c r="BD417" s="101"/>
    </row>
    <row r="418" spans="1:89" s="105" customFormat="1" x14ac:dyDescent="0.2">
      <c r="A418" s="294"/>
      <c r="B418" s="101" t="s">
        <v>109</v>
      </c>
      <c r="C418" s="290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v>0.05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7">+(0.34-0.05)/18</f>
        <v>1.6111111111111114E-2</v>
      </c>
      <c r="Y418" s="103">
        <f t="shared" si="397"/>
        <v>1.6111111111111114E-2</v>
      </c>
      <c r="Z418" s="103">
        <f t="shared" si="397"/>
        <v>1.6111111111111114E-2</v>
      </c>
      <c r="AA418" s="103">
        <f t="shared" si="397"/>
        <v>1.6111111111111114E-2</v>
      </c>
      <c r="AB418" s="103">
        <f t="shared" si="397"/>
        <v>1.6111111111111114E-2</v>
      </c>
      <c r="AC418" s="103">
        <f t="shared" si="397"/>
        <v>1.6111111111111114E-2</v>
      </c>
      <c r="AD418" s="103">
        <f t="shared" si="397"/>
        <v>1.6111111111111114E-2</v>
      </c>
      <c r="AE418" s="103">
        <f t="shared" si="397"/>
        <v>1.6111111111111114E-2</v>
      </c>
      <c r="AF418" s="103">
        <f t="shared" si="397"/>
        <v>1.6111111111111114E-2</v>
      </c>
      <c r="AG418" s="103">
        <f t="shared" si="397"/>
        <v>1.6111111111111114E-2</v>
      </c>
      <c r="AH418" s="82">
        <f t="shared" si="397"/>
        <v>1.6111111111111114E-2</v>
      </c>
      <c r="AI418" s="103">
        <f t="shared" si="397"/>
        <v>1.6111111111111114E-2</v>
      </c>
      <c r="AJ418" s="103">
        <f t="shared" si="397"/>
        <v>1.6111111111111114E-2</v>
      </c>
      <c r="AK418" s="103">
        <f t="shared" si="397"/>
        <v>1.6111111111111114E-2</v>
      </c>
      <c r="AL418" s="103">
        <f t="shared" si="397"/>
        <v>1.6111111111111114E-2</v>
      </c>
      <c r="AM418" s="103">
        <f t="shared" si="397"/>
        <v>1.6111111111111114E-2</v>
      </c>
      <c r="AN418" s="103">
        <f t="shared" si="397"/>
        <v>1.6111111111111114E-2</v>
      </c>
      <c r="AO418" s="103">
        <f t="shared" si="397"/>
        <v>1.6111111111111114E-2</v>
      </c>
      <c r="AP418" s="103">
        <v>0.66</v>
      </c>
      <c r="AQ418" s="103">
        <v>0</v>
      </c>
      <c r="AR418" s="103">
        <v>0</v>
      </c>
      <c r="AS418" s="103">
        <v>0</v>
      </c>
      <c r="AT418" s="103">
        <v>0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</v>
      </c>
      <c r="BD418" s="101"/>
    </row>
    <row r="419" spans="1:89" s="105" customFormat="1" x14ac:dyDescent="0.2">
      <c r="A419" s="294"/>
      <c r="B419" s="101" t="s">
        <v>110</v>
      </c>
      <c r="C419" s="290"/>
      <c r="D419" s="103">
        <f>D418</f>
        <v>0</v>
      </c>
      <c r="E419" s="103">
        <f t="shared" ref="E419:AJ419" si="398">+D419+E418</f>
        <v>0</v>
      </c>
      <c r="F419" s="103">
        <f t="shared" si="398"/>
        <v>0</v>
      </c>
      <c r="G419" s="103">
        <f t="shared" si="398"/>
        <v>0</v>
      </c>
      <c r="H419" s="103">
        <f t="shared" si="398"/>
        <v>0</v>
      </c>
      <c r="I419" s="103">
        <f t="shared" si="398"/>
        <v>0</v>
      </c>
      <c r="J419" s="103">
        <f t="shared" si="398"/>
        <v>0</v>
      </c>
      <c r="K419" s="103">
        <f t="shared" si="398"/>
        <v>0</v>
      </c>
      <c r="L419" s="103">
        <f t="shared" si="398"/>
        <v>0</v>
      </c>
      <c r="M419" s="103">
        <f t="shared" si="398"/>
        <v>0</v>
      </c>
      <c r="N419" s="103">
        <f t="shared" si="398"/>
        <v>0.05</v>
      </c>
      <c r="O419" s="103">
        <f t="shared" si="398"/>
        <v>0.05</v>
      </c>
      <c r="P419" s="103">
        <f t="shared" si="398"/>
        <v>0.05</v>
      </c>
      <c r="Q419" s="103">
        <f t="shared" si="398"/>
        <v>0.05</v>
      </c>
      <c r="R419" s="103">
        <f t="shared" si="398"/>
        <v>0.05</v>
      </c>
      <c r="S419" s="103">
        <f t="shared" si="398"/>
        <v>0.05</v>
      </c>
      <c r="T419" s="103">
        <f t="shared" si="398"/>
        <v>0.05</v>
      </c>
      <c r="U419" s="103">
        <f t="shared" si="398"/>
        <v>0.05</v>
      </c>
      <c r="V419" s="103">
        <f t="shared" si="398"/>
        <v>0.05</v>
      </c>
      <c r="W419" s="103">
        <f t="shared" si="398"/>
        <v>0.05</v>
      </c>
      <c r="X419" s="103">
        <f t="shared" si="398"/>
        <v>6.611111111111112E-2</v>
      </c>
      <c r="Y419" s="103">
        <f t="shared" si="398"/>
        <v>8.2222222222222238E-2</v>
      </c>
      <c r="Z419" s="103">
        <f t="shared" si="398"/>
        <v>9.8333333333333356E-2</v>
      </c>
      <c r="AA419" s="103">
        <f t="shared" si="398"/>
        <v>0.11444444444444447</v>
      </c>
      <c r="AB419" s="103">
        <f t="shared" si="398"/>
        <v>0.13055555555555559</v>
      </c>
      <c r="AC419" s="103">
        <f t="shared" si="398"/>
        <v>0.1466666666666667</v>
      </c>
      <c r="AD419" s="103">
        <f t="shared" si="398"/>
        <v>0.1627777777777778</v>
      </c>
      <c r="AE419" s="103">
        <f t="shared" si="398"/>
        <v>0.1788888888888889</v>
      </c>
      <c r="AF419" s="103">
        <f t="shared" si="398"/>
        <v>0.19500000000000001</v>
      </c>
      <c r="AG419" s="103">
        <f t="shared" si="398"/>
        <v>0.21111111111111111</v>
      </c>
      <c r="AH419" s="82">
        <f t="shared" si="398"/>
        <v>0.22722222222222221</v>
      </c>
      <c r="AI419" s="103">
        <f t="shared" si="398"/>
        <v>0.24333333333333332</v>
      </c>
      <c r="AJ419" s="103">
        <f t="shared" si="398"/>
        <v>0.25944444444444442</v>
      </c>
      <c r="AK419" s="103">
        <f t="shared" ref="AK419:BB419" si="399">+AJ419+AK418</f>
        <v>0.27555555555555555</v>
      </c>
      <c r="AL419" s="103">
        <f t="shared" si="399"/>
        <v>0.29166666666666669</v>
      </c>
      <c r="AM419" s="103">
        <f t="shared" si="399"/>
        <v>0.30777777777777782</v>
      </c>
      <c r="AN419" s="103">
        <f t="shared" si="399"/>
        <v>0.32388888888888895</v>
      </c>
      <c r="AO419" s="103">
        <f t="shared" si="399"/>
        <v>0.34000000000000008</v>
      </c>
      <c r="AP419" s="103">
        <f t="shared" si="399"/>
        <v>1</v>
      </c>
      <c r="AQ419" s="103">
        <f t="shared" si="399"/>
        <v>1</v>
      </c>
      <c r="AR419" s="103">
        <f t="shared" si="399"/>
        <v>1</v>
      </c>
      <c r="AS419" s="103">
        <f t="shared" si="399"/>
        <v>1</v>
      </c>
      <c r="AT419" s="103">
        <f t="shared" si="399"/>
        <v>1</v>
      </c>
      <c r="AU419" s="103">
        <f t="shared" si="399"/>
        <v>1</v>
      </c>
      <c r="AV419" s="103">
        <f t="shared" si="399"/>
        <v>1</v>
      </c>
      <c r="AW419" s="103">
        <f t="shared" si="399"/>
        <v>1</v>
      </c>
      <c r="AX419" s="103">
        <f t="shared" si="399"/>
        <v>1</v>
      </c>
      <c r="AY419" s="103">
        <f t="shared" si="399"/>
        <v>1</v>
      </c>
      <c r="AZ419" s="103">
        <f t="shared" si="399"/>
        <v>1</v>
      </c>
      <c r="BA419" s="103">
        <f t="shared" si="399"/>
        <v>1</v>
      </c>
      <c r="BB419" s="103">
        <f t="shared" si="399"/>
        <v>1</v>
      </c>
      <c r="BC419" s="104"/>
      <c r="BD419" s="101"/>
    </row>
    <row r="420" spans="1:89" s="109" customFormat="1" x14ac:dyDescent="0.2">
      <c r="A420" s="294"/>
      <c r="B420" s="106"/>
      <c r="C420" s="290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83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8"/>
      <c r="BD420" s="106"/>
    </row>
    <row r="421" spans="1:89" s="91" customFormat="1" x14ac:dyDescent="0.2">
      <c r="A421" s="294"/>
      <c r="B421" s="91" t="s">
        <v>111</v>
      </c>
      <c r="C421" s="93">
        <v>14.2</v>
      </c>
      <c r="D421" s="94">
        <f t="shared" ref="D421:AI421" si="400">+D417*$C421</f>
        <v>0</v>
      </c>
      <c r="E421" s="94">
        <f t="shared" si="400"/>
        <v>0</v>
      </c>
      <c r="F421" s="94">
        <f t="shared" si="400"/>
        <v>0</v>
      </c>
      <c r="G421" s="94">
        <f t="shared" si="400"/>
        <v>0</v>
      </c>
      <c r="H421" s="94">
        <f t="shared" si="400"/>
        <v>0</v>
      </c>
      <c r="I421" s="94">
        <f t="shared" si="400"/>
        <v>0</v>
      </c>
      <c r="J421" s="94">
        <f t="shared" si="400"/>
        <v>0</v>
      </c>
      <c r="K421" s="94">
        <f t="shared" si="400"/>
        <v>0</v>
      </c>
      <c r="L421" s="94">
        <f t="shared" si="400"/>
        <v>0</v>
      </c>
      <c r="M421" s="94">
        <f t="shared" si="400"/>
        <v>0</v>
      </c>
      <c r="N421" s="94">
        <f t="shared" si="400"/>
        <v>0.70577380952380941</v>
      </c>
      <c r="O421" s="94">
        <f t="shared" si="400"/>
        <v>0.70577380952380941</v>
      </c>
      <c r="P421" s="94">
        <f t="shared" si="400"/>
        <v>0.70577380952380941</v>
      </c>
      <c r="Q421" s="94">
        <f t="shared" si="400"/>
        <v>0.70577380952380941</v>
      </c>
      <c r="R421" s="94">
        <f t="shared" si="400"/>
        <v>0.70577380952380941</v>
      </c>
      <c r="S421" s="94">
        <f t="shared" si="400"/>
        <v>0.70577380952380941</v>
      </c>
      <c r="T421" s="94">
        <f t="shared" si="400"/>
        <v>0.70577380952380941</v>
      </c>
      <c r="U421" s="94">
        <f t="shared" si="400"/>
        <v>0.70577380952380941</v>
      </c>
      <c r="V421" s="94">
        <f t="shared" si="400"/>
        <v>0.70577380952380941</v>
      </c>
      <c r="W421" s="94">
        <f t="shared" si="400"/>
        <v>0.70577380952380941</v>
      </c>
      <c r="X421" s="94">
        <f t="shared" si="400"/>
        <v>1.4160104761904762</v>
      </c>
      <c r="Y421" s="94">
        <f t="shared" si="400"/>
        <v>2.1262471428571432</v>
      </c>
      <c r="Z421" s="94">
        <f t="shared" si="400"/>
        <v>2.8364838095238096</v>
      </c>
      <c r="AA421" s="94">
        <f t="shared" si="400"/>
        <v>3.546720476190476</v>
      </c>
      <c r="AB421" s="94">
        <f t="shared" si="400"/>
        <v>4.256957142857142</v>
      </c>
      <c r="AC421" s="94">
        <f t="shared" si="400"/>
        <v>4.9671938095238088</v>
      </c>
      <c r="AD421" s="94">
        <f t="shared" si="400"/>
        <v>5.6774304761904757</v>
      </c>
      <c r="AE421" s="94">
        <f t="shared" si="400"/>
        <v>6.3876671428571417</v>
      </c>
      <c r="AF421" s="94">
        <f t="shared" si="400"/>
        <v>7.0979038095238085</v>
      </c>
      <c r="AG421" s="94">
        <f t="shared" si="400"/>
        <v>7.8081404761904745</v>
      </c>
      <c r="AH421" s="90">
        <f t="shared" si="400"/>
        <v>8.5183771428571422</v>
      </c>
      <c r="AI421" s="94">
        <f t="shared" si="400"/>
        <v>9.2286138095238091</v>
      </c>
      <c r="AJ421" s="94">
        <f t="shared" ref="AJ421:BB421" si="401">+AJ417*$C421</f>
        <v>9.9388504761904759</v>
      </c>
      <c r="AK421" s="94">
        <f t="shared" si="401"/>
        <v>10.649087142857143</v>
      </c>
      <c r="AL421" s="94">
        <f t="shared" si="401"/>
        <v>11.359323809523811</v>
      </c>
      <c r="AM421" s="94">
        <f t="shared" si="401"/>
        <v>12.069560476190478</v>
      </c>
      <c r="AN421" s="94">
        <f t="shared" si="401"/>
        <v>12.779797142857145</v>
      </c>
      <c r="AO421" s="94">
        <f t="shared" si="401"/>
        <v>13.490033809523812</v>
      </c>
      <c r="AP421" s="94">
        <f t="shared" si="401"/>
        <v>13.490033809523812</v>
      </c>
      <c r="AQ421" s="94">
        <f t="shared" si="401"/>
        <v>13.490033809523812</v>
      </c>
      <c r="AR421" s="94">
        <f t="shared" si="401"/>
        <v>13.490033809523812</v>
      </c>
      <c r="AS421" s="94">
        <f t="shared" si="401"/>
        <v>13.490033809523812</v>
      </c>
      <c r="AT421" s="94">
        <f t="shared" si="401"/>
        <v>14.200033809523813</v>
      </c>
      <c r="AU421" s="94">
        <f t="shared" si="401"/>
        <v>14.200033809523813</v>
      </c>
      <c r="AV421" s="94">
        <f t="shared" si="401"/>
        <v>14.200033809523813</v>
      </c>
      <c r="AW421" s="94">
        <f t="shared" si="401"/>
        <v>14.200033809523813</v>
      </c>
      <c r="AX421" s="94">
        <f t="shared" si="401"/>
        <v>14.200033809523813</v>
      </c>
      <c r="AY421" s="94">
        <f t="shared" si="401"/>
        <v>14.200033809523813</v>
      </c>
      <c r="AZ421" s="94">
        <f t="shared" si="401"/>
        <v>14.200033809523813</v>
      </c>
      <c r="BA421" s="94">
        <f t="shared" si="401"/>
        <v>14.200033809523813</v>
      </c>
      <c r="BB421" s="94">
        <f t="shared" si="401"/>
        <v>14.200033809523813</v>
      </c>
      <c r="BC421" s="95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  <c r="BP421" s="96"/>
      <c r="BQ421" s="96"/>
      <c r="BR421" s="96"/>
      <c r="BS421" s="96"/>
      <c r="BT421" s="96"/>
      <c r="BU421" s="96"/>
      <c r="BV421" s="96"/>
      <c r="BW421" s="96"/>
      <c r="BX421" s="96"/>
      <c r="BY421" s="96"/>
      <c r="BZ421" s="96"/>
      <c r="CA421" s="96"/>
      <c r="CB421" s="96"/>
      <c r="CC421" s="96"/>
      <c r="CD421" s="96"/>
      <c r="CE421" s="96"/>
      <c r="CF421" s="96"/>
      <c r="CG421" s="96"/>
      <c r="CH421" s="96"/>
      <c r="CI421" s="96"/>
      <c r="CJ421" s="96"/>
      <c r="CK421" s="96"/>
    </row>
    <row r="422" spans="1:89" s="133" customFormat="1" ht="13.5" thickBot="1" x14ac:dyDescent="0.25">
      <c r="A422" s="295"/>
      <c r="B422" s="133" t="s">
        <v>112</v>
      </c>
      <c r="C422" s="134" t="e">
        <f>+'Detail by Turbine'!#REF!</f>
        <v>#REF!</v>
      </c>
      <c r="D422" s="135">
        <f t="shared" ref="D422:AI422" si="402">+D419*$C421</f>
        <v>0</v>
      </c>
      <c r="E422" s="135">
        <f t="shared" si="402"/>
        <v>0</v>
      </c>
      <c r="F422" s="135">
        <f t="shared" si="402"/>
        <v>0</v>
      </c>
      <c r="G422" s="135">
        <f t="shared" si="402"/>
        <v>0</v>
      </c>
      <c r="H422" s="135">
        <f t="shared" si="402"/>
        <v>0</v>
      </c>
      <c r="I422" s="135">
        <f t="shared" si="402"/>
        <v>0</v>
      </c>
      <c r="J422" s="135">
        <f t="shared" si="402"/>
        <v>0</v>
      </c>
      <c r="K422" s="135">
        <f t="shared" si="402"/>
        <v>0</v>
      </c>
      <c r="L422" s="135">
        <f t="shared" si="402"/>
        <v>0</v>
      </c>
      <c r="M422" s="135">
        <f t="shared" si="402"/>
        <v>0</v>
      </c>
      <c r="N422" s="135">
        <f t="shared" si="402"/>
        <v>0.71</v>
      </c>
      <c r="O422" s="135">
        <f t="shared" si="402"/>
        <v>0.71</v>
      </c>
      <c r="P422" s="135">
        <f t="shared" si="402"/>
        <v>0.71</v>
      </c>
      <c r="Q422" s="135">
        <f t="shared" si="402"/>
        <v>0.71</v>
      </c>
      <c r="R422" s="135">
        <f t="shared" si="402"/>
        <v>0.71</v>
      </c>
      <c r="S422" s="135">
        <f t="shared" si="402"/>
        <v>0.71</v>
      </c>
      <c r="T422" s="135">
        <f t="shared" si="402"/>
        <v>0.71</v>
      </c>
      <c r="U422" s="135">
        <f t="shared" si="402"/>
        <v>0.71</v>
      </c>
      <c r="V422" s="135">
        <f t="shared" si="402"/>
        <v>0.71</v>
      </c>
      <c r="W422" s="135">
        <f t="shared" si="402"/>
        <v>0.71</v>
      </c>
      <c r="X422" s="135">
        <f t="shared" si="402"/>
        <v>0.93877777777777782</v>
      </c>
      <c r="Y422" s="135">
        <f t="shared" si="402"/>
        <v>1.1675555555555557</v>
      </c>
      <c r="Z422" s="135">
        <f t="shared" si="402"/>
        <v>1.3963333333333336</v>
      </c>
      <c r="AA422" s="135">
        <f t="shared" si="402"/>
        <v>1.6251111111111114</v>
      </c>
      <c r="AB422" s="135">
        <f t="shared" si="402"/>
        <v>1.8538888888888894</v>
      </c>
      <c r="AC422" s="135">
        <f t="shared" si="402"/>
        <v>2.0826666666666669</v>
      </c>
      <c r="AD422" s="135">
        <f t="shared" si="402"/>
        <v>2.3114444444444446</v>
      </c>
      <c r="AE422" s="135">
        <f t="shared" si="402"/>
        <v>2.5402222222222224</v>
      </c>
      <c r="AF422" s="135">
        <f t="shared" si="402"/>
        <v>2.7690000000000001</v>
      </c>
      <c r="AG422" s="135">
        <f t="shared" si="402"/>
        <v>2.9977777777777774</v>
      </c>
      <c r="AH422" s="136">
        <f t="shared" si="402"/>
        <v>3.2265555555555552</v>
      </c>
      <c r="AI422" s="135">
        <f t="shared" si="402"/>
        <v>3.4553333333333329</v>
      </c>
      <c r="AJ422" s="135">
        <f t="shared" ref="AJ422:BB422" si="403">+AJ419*$C421</f>
        <v>3.6841111111111107</v>
      </c>
      <c r="AK422" s="135">
        <f t="shared" si="403"/>
        <v>3.9128888888888889</v>
      </c>
      <c r="AL422" s="135">
        <f t="shared" si="403"/>
        <v>4.1416666666666666</v>
      </c>
      <c r="AM422" s="135">
        <f t="shared" si="403"/>
        <v>4.3704444444444448</v>
      </c>
      <c r="AN422" s="135">
        <f t="shared" si="403"/>
        <v>4.599222222222223</v>
      </c>
      <c r="AO422" s="135">
        <f t="shared" si="403"/>
        <v>4.8280000000000012</v>
      </c>
      <c r="AP422" s="135">
        <f t="shared" si="403"/>
        <v>14.2</v>
      </c>
      <c r="AQ422" s="135">
        <f t="shared" si="403"/>
        <v>14.2</v>
      </c>
      <c r="AR422" s="135">
        <f t="shared" si="403"/>
        <v>14.2</v>
      </c>
      <c r="AS422" s="135">
        <f t="shared" si="403"/>
        <v>14.2</v>
      </c>
      <c r="AT422" s="135">
        <f t="shared" si="403"/>
        <v>14.2</v>
      </c>
      <c r="AU422" s="135">
        <f t="shared" si="403"/>
        <v>14.2</v>
      </c>
      <c r="AV422" s="135">
        <f t="shared" si="403"/>
        <v>14.2</v>
      </c>
      <c r="AW422" s="135">
        <f t="shared" si="403"/>
        <v>14.2</v>
      </c>
      <c r="AX422" s="135">
        <f t="shared" si="403"/>
        <v>14.2</v>
      </c>
      <c r="AY422" s="135">
        <f t="shared" si="403"/>
        <v>14.2</v>
      </c>
      <c r="AZ422" s="135">
        <f t="shared" si="403"/>
        <v>14.2</v>
      </c>
      <c r="BA422" s="135">
        <f t="shared" si="403"/>
        <v>14.2</v>
      </c>
      <c r="BB422" s="135">
        <f t="shared" si="403"/>
        <v>14.2</v>
      </c>
      <c r="BC422" s="137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  <c r="BO422" s="138"/>
      <c r="BP422" s="138"/>
      <c r="BQ422" s="138"/>
      <c r="BR422" s="138"/>
      <c r="BS422" s="138"/>
      <c r="BT422" s="138"/>
      <c r="BU422" s="138"/>
      <c r="BV422" s="138"/>
      <c r="BW422" s="138"/>
      <c r="BX422" s="138"/>
      <c r="BY422" s="138"/>
      <c r="BZ422" s="138"/>
      <c r="CA422" s="138"/>
      <c r="CB422" s="138"/>
      <c r="CC422" s="138"/>
      <c r="CD422" s="138"/>
      <c r="CE422" s="138"/>
      <c r="CF422" s="138"/>
      <c r="CG422" s="138"/>
      <c r="CH422" s="138"/>
      <c r="CI422" s="138"/>
      <c r="CJ422" s="138"/>
      <c r="CK422" s="138"/>
    </row>
    <row r="423" spans="1:89" s="92" customFormat="1" ht="15" customHeight="1" thickTop="1" x14ac:dyDescent="0.2">
      <c r="A423" s="293">
        <f>+A415+1</f>
        <v>10</v>
      </c>
      <c r="B423" s="98" t="e">
        <f>'Detail by Turbine'!#REF!</f>
        <v>#REF!</v>
      </c>
      <c r="C423" s="289" t="e">
        <f>'Detail by Turbine'!#REF!</f>
        <v>#REF!</v>
      </c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84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100"/>
    </row>
    <row r="424" spans="1:89" s="105" customFormat="1" x14ac:dyDescent="0.2">
      <c r="A424" s="294"/>
      <c r="B424" s="101" t="s">
        <v>107</v>
      </c>
      <c r="C424" s="290"/>
      <c r="D424" s="103">
        <v>0</v>
      </c>
      <c r="E424" s="103">
        <v>0</v>
      </c>
      <c r="F424" s="103">
        <v>0</v>
      </c>
      <c r="G424" s="103">
        <v>0</v>
      </c>
      <c r="H424" s="103">
        <v>0</v>
      </c>
      <c r="I424" s="103">
        <v>0</v>
      </c>
      <c r="J424" s="103">
        <v>0</v>
      </c>
      <c r="K424" s="103">
        <v>0</v>
      </c>
      <c r="L424" s="103">
        <v>0</v>
      </c>
      <c r="M424" s="103">
        <v>0</v>
      </c>
      <c r="N424" s="103">
        <f>16.7/336</f>
        <v>4.9702380952380949E-2</v>
      </c>
      <c r="O424" s="103">
        <v>0</v>
      </c>
      <c r="P424" s="103">
        <v>0</v>
      </c>
      <c r="Q424" s="103">
        <v>0</v>
      </c>
      <c r="R424" s="103">
        <v>0</v>
      </c>
      <c r="S424" s="103">
        <v>0</v>
      </c>
      <c r="T424" s="103">
        <v>0</v>
      </c>
      <c r="U424" s="103">
        <v>0</v>
      </c>
      <c r="V424" s="103">
        <v>0</v>
      </c>
      <c r="W424" s="103">
        <v>0</v>
      </c>
      <c r="X424" s="103">
        <f t="shared" ref="X424:AO424" si="404">+(0.95-0.0497)/18</f>
        <v>5.0016666666666668E-2</v>
      </c>
      <c r="Y424" s="103">
        <f t="shared" si="404"/>
        <v>5.0016666666666668E-2</v>
      </c>
      <c r="Z424" s="103">
        <f t="shared" si="404"/>
        <v>5.0016666666666668E-2</v>
      </c>
      <c r="AA424" s="103">
        <f t="shared" si="404"/>
        <v>5.0016666666666668E-2</v>
      </c>
      <c r="AB424" s="103">
        <f t="shared" si="404"/>
        <v>5.0016666666666668E-2</v>
      </c>
      <c r="AC424" s="103">
        <f t="shared" si="404"/>
        <v>5.0016666666666668E-2</v>
      </c>
      <c r="AD424" s="103">
        <f t="shared" si="404"/>
        <v>5.0016666666666668E-2</v>
      </c>
      <c r="AE424" s="103">
        <f t="shared" si="404"/>
        <v>5.0016666666666668E-2</v>
      </c>
      <c r="AF424" s="103">
        <f t="shared" si="404"/>
        <v>5.0016666666666668E-2</v>
      </c>
      <c r="AG424" s="103">
        <f t="shared" si="404"/>
        <v>5.0016666666666668E-2</v>
      </c>
      <c r="AH424" s="82">
        <f t="shared" si="404"/>
        <v>5.0016666666666668E-2</v>
      </c>
      <c r="AI424" s="103">
        <f t="shared" si="404"/>
        <v>5.0016666666666668E-2</v>
      </c>
      <c r="AJ424" s="103">
        <f t="shared" si="404"/>
        <v>5.0016666666666668E-2</v>
      </c>
      <c r="AK424" s="103">
        <f t="shared" si="404"/>
        <v>5.0016666666666668E-2</v>
      </c>
      <c r="AL424" s="103">
        <f t="shared" si="404"/>
        <v>5.0016666666666668E-2</v>
      </c>
      <c r="AM424" s="103">
        <f t="shared" si="404"/>
        <v>5.0016666666666668E-2</v>
      </c>
      <c r="AN424" s="103">
        <f t="shared" si="404"/>
        <v>5.0016666666666668E-2</v>
      </c>
      <c r="AO424" s="103">
        <f t="shared" si="404"/>
        <v>5.0016666666666668E-2</v>
      </c>
      <c r="AP424" s="103">
        <v>0</v>
      </c>
      <c r="AQ424" s="103">
        <v>0</v>
      </c>
      <c r="AR424" s="103">
        <v>0</v>
      </c>
      <c r="AS424" s="103">
        <v>0</v>
      </c>
      <c r="AT424" s="103">
        <v>0.05</v>
      </c>
      <c r="AU424" s="103">
        <v>0</v>
      </c>
      <c r="AV424" s="103">
        <v>0</v>
      </c>
      <c r="AW424" s="103">
        <v>0</v>
      </c>
      <c r="AX424" s="103">
        <v>0</v>
      </c>
      <c r="AY424" s="103">
        <v>0</v>
      </c>
      <c r="AZ424" s="103">
        <v>0</v>
      </c>
      <c r="BA424" s="103">
        <v>0</v>
      </c>
      <c r="BB424" s="103">
        <v>0</v>
      </c>
      <c r="BC424" s="104">
        <f>SUM(D424:BB424)</f>
        <v>1.0000023809523813</v>
      </c>
      <c r="BD424" s="101"/>
    </row>
    <row r="425" spans="1:89" s="105" customFormat="1" x14ac:dyDescent="0.2">
      <c r="A425" s="294"/>
      <c r="B425" s="101" t="s">
        <v>108</v>
      </c>
      <c r="C425" s="290"/>
      <c r="D425" s="103">
        <f>D424</f>
        <v>0</v>
      </c>
      <c r="E425" s="103">
        <f t="shared" ref="E425:AJ425" si="405">+D425+E424</f>
        <v>0</v>
      </c>
      <c r="F425" s="103">
        <f t="shared" si="405"/>
        <v>0</v>
      </c>
      <c r="G425" s="103">
        <f t="shared" si="405"/>
        <v>0</v>
      </c>
      <c r="H425" s="103">
        <f t="shared" si="405"/>
        <v>0</v>
      </c>
      <c r="I425" s="103">
        <f t="shared" si="405"/>
        <v>0</v>
      </c>
      <c r="J425" s="103">
        <f t="shared" si="405"/>
        <v>0</v>
      </c>
      <c r="K425" s="103">
        <f t="shared" si="405"/>
        <v>0</v>
      </c>
      <c r="L425" s="103">
        <f t="shared" si="405"/>
        <v>0</v>
      </c>
      <c r="M425" s="103">
        <f t="shared" si="405"/>
        <v>0</v>
      </c>
      <c r="N425" s="103">
        <f t="shared" si="405"/>
        <v>4.9702380952380949E-2</v>
      </c>
      <c r="O425" s="103">
        <f t="shared" si="405"/>
        <v>4.9702380952380949E-2</v>
      </c>
      <c r="P425" s="103">
        <f t="shared" si="405"/>
        <v>4.9702380952380949E-2</v>
      </c>
      <c r="Q425" s="103">
        <f t="shared" si="405"/>
        <v>4.9702380952380949E-2</v>
      </c>
      <c r="R425" s="103">
        <f t="shared" si="405"/>
        <v>4.9702380952380949E-2</v>
      </c>
      <c r="S425" s="103">
        <f t="shared" si="405"/>
        <v>4.9702380952380949E-2</v>
      </c>
      <c r="T425" s="103">
        <f t="shared" si="405"/>
        <v>4.9702380952380949E-2</v>
      </c>
      <c r="U425" s="103">
        <f t="shared" si="405"/>
        <v>4.9702380952380949E-2</v>
      </c>
      <c r="V425" s="103">
        <f t="shared" si="405"/>
        <v>4.9702380952380949E-2</v>
      </c>
      <c r="W425" s="103">
        <f t="shared" si="405"/>
        <v>4.9702380952380949E-2</v>
      </c>
      <c r="X425" s="103">
        <f t="shared" si="405"/>
        <v>9.9719047619047624E-2</v>
      </c>
      <c r="Y425" s="103">
        <f t="shared" si="405"/>
        <v>0.14973571428571431</v>
      </c>
      <c r="Z425" s="103">
        <f t="shared" si="405"/>
        <v>0.19975238095238096</v>
      </c>
      <c r="AA425" s="103">
        <f t="shared" si="405"/>
        <v>0.24976904761904761</v>
      </c>
      <c r="AB425" s="103">
        <f t="shared" si="405"/>
        <v>0.29978571428571427</v>
      </c>
      <c r="AC425" s="103">
        <f t="shared" si="405"/>
        <v>0.34980238095238092</v>
      </c>
      <c r="AD425" s="103">
        <f t="shared" si="405"/>
        <v>0.39981904761904757</v>
      </c>
      <c r="AE425" s="103">
        <f t="shared" si="405"/>
        <v>0.44983571428571423</v>
      </c>
      <c r="AF425" s="103">
        <f t="shared" si="405"/>
        <v>0.49985238095238088</v>
      </c>
      <c r="AG425" s="103">
        <f t="shared" si="405"/>
        <v>0.54986904761904754</v>
      </c>
      <c r="AH425" s="82">
        <f t="shared" si="405"/>
        <v>0.59988571428571424</v>
      </c>
      <c r="AI425" s="103">
        <f t="shared" si="405"/>
        <v>0.64990238095238095</v>
      </c>
      <c r="AJ425" s="103">
        <f t="shared" si="405"/>
        <v>0.69991904761904766</v>
      </c>
      <c r="AK425" s="103">
        <f t="shared" ref="AK425:BB425" si="406">+AJ425+AK424</f>
        <v>0.74993571428571437</v>
      </c>
      <c r="AL425" s="103">
        <f t="shared" si="406"/>
        <v>0.79995238095238108</v>
      </c>
      <c r="AM425" s="103">
        <f t="shared" si="406"/>
        <v>0.84996904761904779</v>
      </c>
      <c r="AN425" s="103">
        <f t="shared" si="406"/>
        <v>0.8999857142857145</v>
      </c>
      <c r="AO425" s="103">
        <f t="shared" si="406"/>
        <v>0.95000238095238121</v>
      </c>
      <c r="AP425" s="103">
        <f t="shared" si="406"/>
        <v>0.95000238095238121</v>
      </c>
      <c r="AQ425" s="103">
        <f t="shared" si="406"/>
        <v>0.95000238095238121</v>
      </c>
      <c r="AR425" s="103">
        <f t="shared" si="406"/>
        <v>0.95000238095238121</v>
      </c>
      <c r="AS425" s="103">
        <f t="shared" si="406"/>
        <v>0.95000238095238121</v>
      </c>
      <c r="AT425" s="103">
        <f t="shared" si="406"/>
        <v>1.0000023809523813</v>
      </c>
      <c r="AU425" s="103">
        <f t="shared" si="406"/>
        <v>1.0000023809523813</v>
      </c>
      <c r="AV425" s="103">
        <f t="shared" si="406"/>
        <v>1.0000023809523813</v>
      </c>
      <c r="AW425" s="103">
        <f t="shared" si="406"/>
        <v>1.0000023809523813</v>
      </c>
      <c r="AX425" s="103">
        <f t="shared" si="406"/>
        <v>1.0000023809523813</v>
      </c>
      <c r="AY425" s="103">
        <f t="shared" si="406"/>
        <v>1.0000023809523813</v>
      </c>
      <c r="AZ425" s="103">
        <f t="shared" si="406"/>
        <v>1.0000023809523813</v>
      </c>
      <c r="BA425" s="103">
        <f t="shared" si="406"/>
        <v>1.0000023809523813</v>
      </c>
      <c r="BB425" s="103">
        <f t="shared" si="406"/>
        <v>1.0000023809523813</v>
      </c>
      <c r="BC425" s="104"/>
      <c r="BD425" s="101"/>
    </row>
    <row r="426" spans="1:89" s="105" customFormat="1" x14ac:dyDescent="0.2">
      <c r="A426" s="294"/>
      <c r="B426" s="101" t="s">
        <v>109</v>
      </c>
      <c r="C426" s="290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v>0.05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7">+(0.34-0.05)/18</f>
        <v>1.6111111111111114E-2</v>
      </c>
      <c r="Y426" s="103">
        <f t="shared" si="407"/>
        <v>1.6111111111111114E-2</v>
      </c>
      <c r="Z426" s="103">
        <f t="shared" si="407"/>
        <v>1.6111111111111114E-2</v>
      </c>
      <c r="AA426" s="103">
        <f t="shared" si="407"/>
        <v>1.6111111111111114E-2</v>
      </c>
      <c r="AB426" s="103">
        <f t="shared" si="407"/>
        <v>1.6111111111111114E-2</v>
      </c>
      <c r="AC426" s="103">
        <f t="shared" si="407"/>
        <v>1.6111111111111114E-2</v>
      </c>
      <c r="AD426" s="103">
        <f t="shared" si="407"/>
        <v>1.6111111111111114E-2</v>
      </c>
      <c r="AE426" s="103">
        <f t="shared" si="407"/>
        <v>1.6111111111111114E-2</v>
      </c>
      <c r="AF426" s="103">
        <f t="shared" si="407"/>
        <v>1.6111111111111114E-2</v>
      </c>
      <c r="AG426" s="103">
        <f t="shared" si="407"/>
        <v>1.6111111111111114E-2</v>
      </c>
      <c r="AH426" s="82">
        <f t="shared" si="407"/>
        <v>1.6111111111111114E-2</v>
      </c>
      <c r="AI426" s="103">
        <f t="shared" si="407"/>
        <v>1.6111111111111114E-2</v>
      </c>
      <c r="AJ426" s="103">
        <f t="shared" si="407"/>
        <v>1.6111111111111114E-2</v>
      </c>
      <c r="AK426" s="103">
        <f t="shared" si="407"/>
        <v>1.6111111111111114E-2</v>
      </c>
      <c r="AL426" s="103">
        <f t="shared" si="407"/>
        <v>1.6111111111111114E-2</v>
      </c>
      <c r="AM426" s="103">
        <f t="shared" si="407"/>
        <v>1.6111111111111114E-2</v>
      </c>
      <c r="AN426" s="103">
        <f t="shared" si="407"/>
        <v>1.6111111111111114E-2</v>
      </c>
      <c r="AO426" s="103">
        <f t="shared" si="407"/>
        <v>1.6111111111111114E-2</v>
      </c>
      <c r="AP426" s="103">
        <v>0.66</v>
      </c>
      <c r="AQ426" s="103">
        <v>0</v>
      </c>
      <c r="AR426" s="103">
        <v>0</v>
      </c>
      <c r="AS426" s="103">
        <v>0</v>
      </c>
      <c r="AT426" s="103">
        <v>0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</v>
      </c>
      <c r="BD426" s="101"/>
    </row>
    <row r="427" spans="1:89" s="105" customFormat="1" x14ac:dyDescent="0.2">
      <c r="A427" s="294"/>
      <c r="B427" s="101" t="s">
        <v>110</v>
      </c>
      <c r="C427" s="290"/>
      <c r="D427" s="103">
        <f>D426</f>
        <v>0</v>
      </c>
      <c r="E427" s="103">
        <f t="shared" ref="E427:AJ427" si="408">+D427+E426</f>
        <v>0</v>
      </c>
      <c r="F427" s="103">
        <f t="shared" si="408"/>
        <v>0</v>
      </c>
      <c r="G427" s="103">
        <f t="shared" si="408"/>
        <v>0</v>
      </c>
      <c r="H427" s="103">
        <f t="shared" si="408"/>
        <v>0</v>
      </c>
      <c r="I427" s="103">
        <f t="shared" si="408"/>
        <v>0</v>
      </c>
      <c r="J427" s="103">
        <f t="shared" si="408"/>
        <v>0</v>
      </c>
      <c r="K427" s="103">
        <f t="shared" si="408"/>
        <v>0</v>
      </c>
      <c r="L427" s="103">
        <f t="shared" si="408"/>
        <v>0</v>
      </c>
      <c r="M427" s="103">
        <f t="shared" si="408"/>
        <v>0</v>
      </c>
      <c r="N427" s="103">
        <f t="shared" si="408"/>
        <v>0.05</v>
      </c>
      <c r="O427" s="103">
        <f t="shared" si="408"/>
        <v>0.05</v>
      </c>
      <c r="P427" s="103">
        <f t="shared" si="408"/>
        <v>0.05</v>
      </c>
      <c r="Q427" s="103">
        <f t="shared" si="408"/>
        <v>0.05</v>
      </c>
      <c r="R427" s="103">
        <f t="shared" si="408"/>
        <v>0.05</v>
      </c>
      <c r="S427" s="103">
        <f t="shared" si="408"/>
        <v>0.05</v>
      </c>
      <c r="T427" s="103">
        <f t="shared" si="408"/>
        <v>0.05</v>
      </c>
      <c r="U427" s="103">
        <f t="shared" si="408"/>
        <v>0.05</v>
      </c>
      <c r="V427" s="103">
        <f t="shared" si="408"/>
        <v>0.05</v>
      </c>
      <c r="W427" s="103">
        <f t="shared" si="408"/>
        <v>0.05</v>
      </c>
      <c r="X427" s="103">
        <f t="shared" si="408"/>
        <v>6.611111111111112E-2</v>
      </c>
      <c r="Y427" s="103">
        <f t="shared" si="408"/>
        <v>8.2222222222222238E-2</v>
      </c>
      <c r="Z427" s="103">
        <f t="shared" si="408"/>
        <v>9.8333333333333356E-2</v>
      </c>
      <c r="AA427" s="103">
        <f t="shared" si="408"/>
        <v>0.11444444444444447</v>
      </c>
      <c r="AB427" s="103">
        <f t="shared" si="408"/>
        <v>0.13055555555555559</v>
      </c>
      <c r="AC427" s="103">
        <f t="shared" si="408"/>
        <v>0.1466666666666667</v>
      </c>
      <c r="AD427" s="103">
        <f t="shared" si="408"/>
        <v>0.1627777777777778</v>
      </c>
      <c r="AE427" s="103">
        <f t="shared" si="408"/>
        <v>0.1788888888888889</v>
      </c>
      <c r="AF427" s="103">
        <f t="shared" si="408"/>
        <v>0.19500000000000001</v>
      </c>
      <c r="AG427" s="103">
        <f t="shared" si="408"/>
        <v>0.21111111111111111</v>
      </c>
      <c r="AH427" s="82">
        <f t="shared" si="408"/>
        <v>0.22722222222222221</v>
      </c>
      <c r="AI427" s="103">
        <f t="shared" si="408"/>
        <v>0.24333333333333332</v>
      </c>
      <c r="AJ427" s="103">
        <f t="shared" si="408"/>
        <v>0.25944444444444442</v>
      </c>
      <c r="AK427" s="103">
        <f t="shared" ref="AK427:BB427" si="409">+AJ427+AK426</f>
        <v>0.27555555555555555</v>
      </c>
      <c r="AL427" s="103">
        <f t="shared" si="409"/>
        <v>0.29166666666666669</v>
      </c>
      <c r="AM427" s="103">
        <f t="shared" si="409"/>
        <v>0.30777777777777782</v>
      </c>
      <c r="AN427" s="103">
        <f t="shared" si="409"/>
        <v>0.32388888888888895</v>
      </c>
      <c r="AO427" s="103">
        <f t="shared" si="409"/>
        <v>0.34000000000000008</v>
      </c>
      <c r="AP427" s="103">
        <f t="shared" si="409"/>
        <v>1</v>
      </c>
      <c r="AQ427" s="103">
        <f t="shared" si="409"/>
        <v>1</v>
      </c>
      <c r="AR427" s="103">
        <f t="shared" si="409"/>
        <v>1</v>
      </c>
      <c r="AS427" s="103">
        <f t="shared" si="409"/>
        <v>1</v>
      </c>
      <c r="AT427" s="103">
        <f t="shared" si="409"/>
        <v>1</v>
      </c>
      <c r="AU427" s="103">
        <f t="shared" si="409"/>
        <v>1</v>
      </c>
      <c r="AV427" s="103">
        <f t="shared" si="409"/>
        <v>1</v>
      </c>
      <c r="AW427" s="103">
        <f t="shared" si="409"/>
        <v>1</v>
      </c>
      <c r="AX427" s="103">
        <f t="shared" si="409"/>
        <v>1</v>
      </c>
      <c r="AY427" s="103">
        <f t="shared" si="409"/>
        <v>1</v>
      </c>
      <c r="AZ427" s="103">
        <f t="shared" si="409"/>
        <v>1</v>
      </c>
      <c r="BA427" s="103">
        <f t="shared" si="409"/>
        <v>1</v>
      </c>
      <c r="BB427" s="103">
        <f t="shared" si="409"/>
        <v>1</v>
      </c>
      <c r="BC427" s="104"/>
      <c r="BD427" s="101"/>
    </row>
    <row r="428" spans="1:89" s="109" customFormat="1" x14ac:dyDescent="0.2">
      <c r="A428" s="294"/>
      <c r="B428" s="106"/>
      <c r="C428" s="290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83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8"/>
      <c r="BD428" s="106"/>
    </row>
    <row r="429" spans="1:89" s="91" customFormat="1" x14ac:dyDescent="0.2">
      <c r="A429" s="294"/>
      <c r="B429" s="91" t="s">
        <v>111</v>
      </c>
      <c r="C429" s="93">
        <v>14.2</v>
      </c>
      <c r="D429" s="94">
        <f t="shared" ref="D429:AI429" si="410">+D425*$C429</f>
        <v>0</v>
      </c>
      <c r="E429" s="94">
        <f t="shared" si="410"/>
        <v>0</v>
      </c>
      <c r="F429" s="94">
        <f t="shared" si="410"/>
        <v>0</v>
      </c>
      <c r="G429" s="94">
        <f t="shared" si="410"/>
        <v>0</v>
      </c>
      <c r="H429" s="94">
        <f t="shared" si="410"/>
        <v>0</v>
      </c>
      <c r="I429" s="94">
        <f t="shared" si="410"/>
        <v>0</v>
      </c>
      <c r="J429" s="94">
        <f t="shared" si="410"/>
        <v>0</v>
      </c>
      <c r="K429" s="94">
        <f t="shared" si="410"/>
        <v>0</v>
      </c>
      <c r="L429" s="94">
        <f t="shared" si="410"/>
        <v>0</v>
      </c>
      <c r="M429" s="94">
        <f t="shared" si="410"/>
        <v>0</v>
      </c>
      <c r="N429" s="94">
        <f t="shared" si="410"/>
        <v>0.70577380952380941</v>
      </c>
      <c r="O429" s="94">
        <f t="shared" si="410"/>
        <v>0.70577380952380941</v>
      </c>
      <c r="P429" s="94">
        <f t="shared" si="410"/>
        <v>0.70577380952380941</v>
      </c>
      <c r="Q429" s="94">
        <f t="shared" si="410"/>
        <v>0.70577380952380941</v>
      </c>
      <c r="R429" s="94">
        <f t="shared" si="410"/>
        <v>0.70577380952380941</v>
      </c>
      <c r="S429" s="94">
        <f t="shared" si="410"/>
        <v>0.70577380952380941</v>
      </c>
      <c r="T429" s="94">
        <f t="shared" si="410"/>
        <v>0.70577380952380941</v>
      </c>
      <c r="U429" s="94">
        <f t="shared" si="410"/>
        <v>0.70577380952380941</v>
      </c>
      <c r="V429" s="94">
        <f t="shared" si="410"/>
        <v>0.70577380952380941</v>
      </c>
      <c r="W429" s="94">
        <f t="shared" si="410"/>
        <v>0.70577380952380941</v>
      </c>
      <c r="X429" s="94">
        <f t="shared" si="410"/>
        <v>1.4160104761904762</v>
      </c>
      <c r="Y429" s="94">
        <f t="shared" si="410"/>
        <v>2.1262471428571432</v>
      </c>
      <c r="Z429" s="94">
        <f t="shared" si="410"/>
        <v>2.8364838095238096</v>
      </c>
      <c r="AA429" s="94">
        <f t="shared" si="410"/>
        <v>3.546720476190476</v>
      </c>
      <c r="AB429" s="94">
        <f t="shared" si="410"/>
        <v>4.256957142857142</v>
      </c>
      <c r="AC429" s="94">
        <f t="shared" si="410"/>
        <v>4.9671938095238088</v>
      </c>
      <c r="AD429" s="94">
        <f t="shared" si="410"/>
        <v>5.6774304761904757</v>
      </c>
      <c r="AE429" s="94">
        <f t="shared" si="410"/>
        <v>6.3876671428571417</v>
      </c>
      <c r="AF429" s="94">
        <f t="shared" si="410"/>
        <v>7.0979038095238085</v>
      </c>
      <c r="AG429" s="94">
        <f t="shared" si="410"/>
        <v>7.8081404761904745</v>
      </c>
      <c r="AH429" s="90">
        <f t="shared" si="410"/>
        <v>8.5183771428571422</v>
      </c>
      <c r="AI429" s="94">
        <f t="shared" si="410"/>
        <v>9.2286138095238091</v>
      </c>
      <c r="AJ429" s="94">
        <f t="shared" ref="AJ429:BB429" si="411">+AJ425*$C429</f>
        <v>9.9388504761904759</v>
      </c>
      <c r="AK429" s="94">
        <f t="shared" si="411"/>
        <v>10.649087142857143</v>
      </c>
      <c r="AL429" s="94">
        <f t="shared" si="411"/>
        <v>11.359323809523811</v>
      </c>
      <c r="AM429" s="94">
        <f t="shared" si="411"/>
        <v>12.069560476190478</v>
      </c>
      <c r="AN429" s="94">
        <f t="shared" si="411"/>
        <v>12.779797142857145</v>
      </c>
      <c r="AO429" s="94">
        <f t="shared" si="411"/>
        <v>13.490033809523812</v>
      </c>
      <c r="AP429" s="94">
        <f t="shared" si="411"/>
        <v>13.490033809523812</v>
      </c>
      <c r="AQ429" s="94">
        <f t="shared" si="411"/>
        <v>13.490033809523812</v>
      </c>
      <c r="AR429" s="94">
        <f t="shared" si="411"/>
        <v>13.490033809523812</v>
      </c>
      <c r="AS429" s="94">
        <f t="shared" si="411"/>
        <v>13.490033809523812</v>
      </c>
      <c r="AT429" s="94">
        <f t="shared" si="411"/>
        <v>14.200033809523813</v>
      </c>
      <c r="AU429" s="94">
        <f t="shared" si="411"/>
        <v>14.200033809523813</v>
      </c>
      <c r="AV429" s="94">
        <f t="shared" si="411"/>
        <v>14.200033809523813</v>
      </c>
      <c r="AW429" s="94">
        <f t="shared" si="411"/>
        <v>14.200033809523813</v>
      </c>
      <c r="AX429" s="94">
        <f t="shared" si="411"/>
        <v>14.200033809523813</v>
      </c>
      <c r="AY429" s="94">
        <f t="shared" si="411"/>
        <v>14.200033809523813</v>
      </c>
      <c r="AZ429" s="94">
        <f t="shared" si="411"/>
        <v>14.200033809523813</v>
      </c>
      <c r="BA429" s="94">
        <f t="shared" si="411"/>
        <v>14.200033809523813</v>
      </c>
      <c r="BB429" s="94">
        <f t="shared" si="411"/>
        <v>14.200033809523813</v>
      </c>
      <c r="BC429" s="95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  <c r="BP429" s="96"/>
      <c r="BQ429" s="96"/>
      <c r="BR429" s="96"/>
      <c r="BS429" s="96"/>
      <c r="BT429" s="96"/>
      <c r="BU429" s="96"/>
      <c r="BV429" s="96"/>
      <c r="BW429" s="96"/>
      <c r="BX429" s="96"/>
      <c r="BY429" s="96"/>
      <c r="BZ429" s="96"/>
      <c r="CA429" s="96"/>
      <c r="CB429" s="96"/>
      <c r="CC429" s="96"/>
      <c r="CD429" s="96"/>
      <c r="CE429" s="96"/>
      <c r="CF429" s="96"/>
      <c r="CG429" s="96"/>
      <c r="CH429" s="96"/>
      <c r="CI429" s="96"/>
      <c r="CJ429" s="96"/>
      <c r="CK429" s="96"/>
    </row>
    <row r="430" spans="1:89" s="133" customFormat="1" ht="13.5" thickBot="1" x14ac:dyDescent="0.25">
      <c r="A430" s="295"/>
      <c r="B430" s="133" t="s">
        <v>112</v>
      </c>
      <c r="C430" s="134" t="e">
        <f>+'Detail by Turbine'!#REF!</f>
        <v>#REF!</v>
      </c>
      <c r="D430" s="135">
        <f t="shared" ref="D430:AI430" si="412">+D427*$C429</f>
        <v>0</v>
      </c>
      <c r="E430" s="135">
        <f t="shared" si="412"/>
        <v>0</v>
      </c>
      <c r="F430" s="135">
        <f t="shared" si="412"/>
        <v>0</v>
      </c>
      <c r="G430" s="135">
        <f t="shared" si="412"/>
        <v>0</v>
      </c>
      <c r="H430" s="135">
        <f t="shared" si="412"/>
        <v>0</v>
      </c>
      <c r="I430" s="135">
        <f t="shared" si="412"/>
        <v>0</v>
      </c>
      <c r="J430" s="135">
        <f t="shared" si="412"/>
        <v>0</v>
      </c>
      <c r="K430" s="135">
        <f t="shared" si="412"/>
        <v>0</v>
      </c>
      <c r="L430" s="135">
        <f t="shared" si="412"/>
        <v>0</v>
      </c>
      <c r="M430" s="135">
        <f t="shared" si="412"/>
        <v>0</v>
      </c>
      <c r="N430" s="135">
        <f t="shared" si="412"/>
        <v>0.71</v>
      </c>
      <c r="O430" s="135">
        <f t="shared" si="412"/>
        <v>0.71</v>
      </c>
      <c r="P430" s="135">
        <f t="shared" si="412"/>
        <v>0.71</v>
      </c>
      <c r="Q430" s="135">
        <f t="shared" si="412"/>
        <v>0.71</v>
      </c>
      <c r="R430" s="135">
        <f t="shared" si="412"/>
        <v>0.71</v>
      </c>
      <c r="S430" s="135">
        <f t="shared" si="412"/>
        <v>0.71</v>
      </c>
      <c r="T430" s="135">
        <f t="shared" si="412"/>
        <v>0.71</v>
      </c>
      <c r="U430" s="135">
        <f t="shared" si="412"/>
        <v>0.71</v>
      </c>
      <c r="V430" s="135">
        <f t="shared" si="412"/>
        <v>0.71</v>
      </c>
      <c r="W430" s="135">
        <f t="shared" si="412"/>
        <v>0.71</v>
      </c>
      <c r="X430" s="135">
        <f t="shared" si="412"/>
        <v>0.93877777777777782</v>
      </c>
      <c r="Y430" s="135">
        <f t="shared" si="412"/>
        <v>1.1675555555555557</v>
      </c>
      <c r="Z430" s="135">
        <f t="shared" si="412"/>
        <v>1.3963333333333336</v>
      </c>
      <c r="AA430" s="135">
        <f t="shared" si="412"/>
        <v>1.6251111111111114</v>
      </c>
      <c r="AB430" s="135">
        <f t="shared" si="412"/>
        <v>1.8538888888888894</v>
      </c>
      <c r="AC430" s="135">
        <f t="shared" si="412"/>
        <v>2.0826666666666669</v>
      </c>
      <c r="AD430" s="135">
        <f t="shared" si="412"/>
        <v>2.3114444444444446</v>
      </c>
      <c r="AE430" s="135">
        <f t="shared" si="412"/>
        <v>2.5402222222222224</v>
      </c>
      <c r="AF430" s="135">
        <f t="shared" si="412"/>
        <v>2.7690000000000001</v>
      </c>
      <c r="AG430" s="135">
        <f t="shared" si="412"/>
        <v>2.9977777777777774</v>
      </c>
      <c r="AH430" s="136">
        <f t="shared" si="412"/>
        <v>3.2265555555555552</v>
      </c>
      <c r="AI430" s="135">
        <f t="shared" si="412"/>
        <v>3.4553333333333329</v>
      </c>
      <c r="AJ430" s="135">
        <f t="shared" ref="AJ430:BB430" si="413">+AJ427*$C429</f>
        <v>3.6841111111111107</v>
      </c>
      <c r="AK430" s="135">
        <f t="shared" si="413"/>
        <v>3.9128888888888889</v>
      </c>
      <c r="AL430" s="135">
        <f t="shared" si="413"/>
        <v>4.1416666666666666</v>
      </c>
      <c r="AM430" s="135">
        <f t="shared" si="413"/>
        <v>4.3704444444444448</v>
      </c>
      <c r="AN430" s="135">
        <f t="shared" si="413"/>
        <v>4.599222222222223</v>
      </c>
      <c r="AO430" s="135">
        <f t="shared" si="413"/>
        <v>4.8280000000000012</v>
      </c>
      <c r="AP430" s="135">
        <f t="shared" si="413"/>
        <v>14.2</v>
      </c>
      <c r="AQ430" s="135">
        <f t="shared" si="413"/>
        <v>14.2</v>
      </c>
      <c r="AR430" s="135">
        <f t="shared" si="413"/>
        <v>14.2</v>
      </c>
      <c r="AS430" s="135">
        <f t="shared" si="413"/>
        <v>14.2</v>
      </c>
      <c r="AT430" s="135">
        <f t="shared" si="413"/>
        <v>14.2</v>
      </c>
      <c r="AU430" s="135">
        <f t="shared" si="413"/>
        <v>14.2</v>
      </c>
      <c r="AV430" s="135">
        <f t="shared" si="413"/>
        <v>14.2</v>
      </c>
      <c r="AW430" s="135">
        <f t="shared" si="413"/>
        <v>14.2</v>
      </c>
      <c r="AX430" s="135">
        <f t="shared" si="413"/>
        <v>14.2</v>
      </c>
      <c r="AY430" s="135">
        <f t="shared" si="413"/>
        <v>14.2</v>
      </c>
      <c r="AZ430" s="135">
        <f t="shared" si="413"/>
        <v>14.2</v>
      </c>
      <c r="BA430" s="135">
        <f t="shared" si="413"/>
        <v>14.2</v>
      </c>
      <c r="BB430" s="135">
        <f t="shared" si="413"/>
        <v>14.2</v>
      </c>
      <c r="BC430" s="137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</row>
    <row r="431" spans="1:89" s="192" customFormat="1" ht="15" customHeight="1" thickTop="1" x14ac:dyDescent="0.2">
      <c r="A431" s="293">
        <f>+'Cost Cancel Details'!A12+1</f>
        <v>3</v>
      </c>
      <c r="B431" s="189" t="str">
        <f>'NTP or Sold'!G45</f>
        <v>LM6000</v>
      </c>
      <c r="C431" s="291" t="str">
        <f>'NTP or Sold'!S45</f>
        <v>Las Vegas CoGen II</v>
      </c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  <c r="AA431" s="190"/>
      <c r="AB431" s="190"/>
      <c r="AC431" s="190"/>
      <c r="AD431" s="190"/>
      <c r="AE431" s="190"/>
      <c r="AF431" s="190"/>
      <c r="AG431" s="190"/>
      <c r="AH431" s="190"/>
      <c r="AI431" s="84"/>
      <c r="AJ431" s="190"/>
      <c r="AK431" s="190"/>
      <c r="AL431" s="190"/>
      <c r="AM431" s="190"/>
      <c r="AN431" s="190"/>
      <c r="AO431" s="190"/>
      <c r="AP431" s="190"/>
      <c r="AQ431" s="190"/>
      <c r="AR431" s="190"/>
      <c r="AS431" s="190"/>
      <c r="AT431" s="190"/>
      <c r="AU431" s="190"/>
      <c r="AV431" s="190"/>
      <c r="AW431" s="190"/>
      <c r="AX431" s="190"/>
      <c r="AY431" s="190"/>
      <c r="AZ431" s="190"/>
      <c r="BA431" s="190"/>
      <c r="BB431" s="190"/>
      <c r="BC431" s="191"/>
    </row>
    <row r="432" spans="1:89" s="196" customFormat="1" x14ac:dyDescent="0.2">
      <c r="A432" s="294"/>
      <c r="B432" s="193" t="s">
        <v>107</v>
      </c>
      <c r="C432" s="292"/>
      <c r="D432" s="194">
        <v>0</v>
      </c>
      <c r="E432" s="194">
        <v>0</v>
      </c>
      <c r="F432" s="194">
        <v>0</v>
      </c>
      <c r="G432" s="194">
        <v>0</v>
      </c>
      <c r="H432" s="194">
        <v>0</v>
      </c>
      <c r="I432" s="194">
        <v>0</v>
      </c>
      <c r="J432" s="194">
        <v>0</v>
      </c>
      <c r="K432" s="194">
        <v>0</v>
      </c>
      <c r="L432" s="194">
        <v>0</v>
      </c>
      <c r="M432" s="194">
        <v>0</v>
      </c>
      <c r="N432" s="194">
        <v>0</v>
      </c>
      <c r="O432" s="194">
        <v>0</v>
      </c>
      <c r="P432" s="194">
        <v>0</v>
      </c>
      <c r="Q432" s="194">
        <v>0</v>
      </c>
      <c r="R432" s="194">
        <v>0</v>
      </c>
      <c r="S432" s="194">
        <v>0</v>
      </c>
      <c r="T432" s="194">
        <v>0</v>
      </c>
      <c r="U432" s="194">
        <v>0</v>
      </c>
      <c r="V432" s="194">
        <v>0</v>
      </c>
      <c r="W432" s="194">
        <v>0</v>
      </c>
      <c r="X432" s="194">
        <v>0</v>
      </c>
      <c r="Y432" s="194">
        <v>0</v>
      </c>
      <c r="Z432" s="194">
        <v>0</v>
      </c>
      <c r="AA432" s="194">
        <v>0</v>
      </c>
      <c r="AB432" s="194">
        <v>0</v>
      </c>
      <c r="AC432" s="194">
        <v>0</v>
      </c>
      <c r="AD432" s="194">
        <v>0</v>
      </c>
      <c r="AE432" s="194">
        <v>0</v>
      </c>
      <c r="AF432" s="194">
        <v>0</v>
      </c>
      <c r="AG432" s="194">
        <f>0.05+0.1</f>
        <v>0.15000000000000002</v>
      </c>
      <c r="AH432" s="194">
        <v>0.1</v>
      </c>
      <c r="AI432" s="82">
        <v>0.1</v>
      </c>
      <c r="AJ432" s="194">
        <v>0.1</v>
      </c>
      <c r="AK432" s="194">
        <v>0.1</v>
      </c>
      <c r="AL432" s="194">
        <v>0.1</v>
      </c>
      <c r="AM432" s="194">
        <v>0.1</v>
      </c>
      <c r="AN432" s="194">
        <v>0.1</v>
      </c>
      <c r="AO432" s="194">
        <v>0</v>
      </c>
      <c r="AP432" s="194">
        <v>0.1</v>
      </c>
      <c r="AQ432" s="194">
        <v>0</v>
      </c>
      <c r="AR432" s="194">
        <v>0.05</v>
      </c>
      <c r="AS432" s="194">
        <v>0</v>
      </c>
      <c r="AT432" s="194">
        <v>0</v>
      </c>
      <c r="AU432" s="194">
        <v>0</v>
      </c>
      <c r="AV432" s="194">
        <v>0</v>
      </c>
      <c r="AW432" s="194">
        <v>0</v>
      </c>
      <c r="AX432" s="194">
        <v>0</v>
      </c>
      <c r="AY432" s="194">
        <v>0</v>
      </c>
      <c r="AZ432" s="194">
        <v>0</v>
      </c>
      <c r="BA432" s="194">
        <v>0</v>
      </c>
      <c r="BB432" s="194">
        <v>0</v>
      </c>
      <c r="BC432" s="195">
        <f>SUM(D432:BB432)</f>
        <v>0.99999999999999989</v>
      </c>
      <c r="BD432" s="193"/>
    </row>
    <row r="433" spans="1:89" s="196" customFormat="1" x14ac:dyDescent="0.2">
      <c r="A433" s="294"/>
      <c r="B433" s="193" t="s">
        <v>108</v>
      </c>
      <c r="C433" s="292"/>
      <c r="D433" s="194">
        <f>D432</f>
        <v>0</v>
      </c>
      <c r="E433" s="194">
        <f t="shared" ref="E433:AJ433" si="414">+D433+E432</f>
        <v>0</v>
      </c>
      <c r="F433" s="194">
        <f t="shared" si="414"/>
        <v>0</v>
      </c>
      <c r="G433" s="194">
        <f t="shared" si="414"/>
        <v>0</v>
      </c>
      <c r="H433" s="194">
        <f t="shared" si="414"/>
        <v>0</v>
      </c>
      <c r="I433" s="194">
        <f t="shared" si="414"/>
        <v>0</v>
      </c>
      <c r="J433" s="194">
        <f t="shared" si="414"/>
        <v>0</v>
      </c>
      <c r="K433" s="194">
        <f t="shared" si="414"/>
        <v>0</v>
      </c>
      <c r="L433" s="194">
        <f t="shared" si="414"/>
        <v>0</v>
      </c>
      <c r="M433" s="194">
        <f t="shared" si="414"/>
        <v>0</v>
      </c>
      <c r="N433" s="194">
        <f t="shared" si="414"/>
        <v>0</v>
      </c>
      <c r="O433" s="194">
        <f t="shared" si="414"/>
        <v>0</v>
      </c>
      <c r="P433" s="194">
        <f t="shared" si="414"/>
        <v>0</v>
      </c>
      <c r="Q433" s="194">
        <f t="shared" si="414"/>
        <v>0</v>
      </c>
      <c r="R433" s="194">
        <f t="shared" si="414"/>
        <v>0</v>
      </c>
      <c r="S433" s="194">
        <f t="shared" si="414"/>
        <v>0</v>
      </c>
      <c r="T433" s="194">
        <f t="shared" si="414"/>
        <v>0</v>
      </c>
      <c r="U433" s="194">
        <f t="shared" si="414"/>
        <v>0</v>
      </c>
      <c r="V433" s="194">
        <f t="shared" si="414"/>
        <v>0</v>
      </c>
      <c r="W433" s="194">
        <f t="shared" si="414"/>
        <v>0</v>
      </c>
      <c r="X433" s="194">
        <f t="shared" si="414"/>
        <v>0</v>
      </c>
      <c r="Y433" s="194">
        <f t="shared" si="414"/>
        <v>0</v>
      </c>
      <c r="Z433" s="194">
        <f t="shared" si="414"/>
        <v>0</v>
      </c>
      <c r="AA433" s="194">
        <f t="shared" si="414"/>
        <v>0</v>
      </c>
      <c r="AB433" s="194">
        <f t="shared" si="414"/>
        <v>0</v>
      </c>
      <c r="AC433" s="194">
        <f t="shared" si="414"/>
        <v>0</v>
      </c>
      <c r="AD433" s="194">
        <f t="shared" si="414"/>
        <v>0</v>
      </c>
      <c r="AE433" s="194">
        <f t="shared" si="414"/>
        <v>0</v>
      </c>
      <c r="AF433" s="194">
        <f t="shared" si="414"/>
        <v>0</v>
      </c>
      <c r="AG433" s="194">
        <f t="shared" si="414"/>
        <v>0.15000000000000002</v>
      </c>
      <c r="AH433" s="194">
        <f t="shared" si="414"/>
        <v>0.25</v>
      </c>
      <c r="AI433" s="82">
        <f t="shared" si="414"/>
        <v>0.35</v>
      </c>
      <c r="AJ433" s="194">
        <f t="shared" si="414"/>
        <v>0.44999999999999996</v>
      </c>
      <c r="AK433" s="194">
        <f t="shared" ref="AK433:BB433" si="415">+AJ433+AK432</f>
        <v>0.54999999999999993</v>
      </c>
      <c r="AL433" s="194">
        <f t="shared" si="415"/>
        <v>0.64999999999999991</v>
      </c>
      <c r="AM433" s="194">
        <f t="shared" si="415"/>
        <v>0.74999999999999989</v>
      </c>
      <c r="AN433" s="194">
        <f t="shared" si="415"/>
        <v>0.84999999999999987</v>
      </c>
      <c r="AO433" s="194">
        <f t="shared" si="415"/>
        <v>0.84999999999999987</v>
      </c>
      <c r="AP433" s="194">
        <f t="shared" si="415"/>
        <v>0.94999999999999984</v>
      </c>
      <c r="AQ433" s="194">
        <f t="shared" si="415"/>
        <v>0.94999999999999984</v>
      </c>
      <c r="AR433" s="194">
        <f t="shared" si="415"/>
        <v>0.99999999999999989</v>
      </c>
      <c r="AS433" s="194">
        <f t="shared" si="415"/>
        <v>0.99999999999999989</v>
      </c>
      <c r="AT433" s="194">
        <f t="shared" si="415"/>
        <v>0.99999999999999989</v>
      </c>
      <c r="AU433" s="194">
        <f t="shared" si="415"/>
        <v>0.99999999999999989</v>
      </c>
      <c r="AV433" s="194">
        <f t="shared" si="415"/>
        <v>0.99999999999999989</v>
      </c>
      <c r="AW433" s="194">
        <f t="shared" si="415"/>
        <v>0.99999999999999989</v>
      </c>
      <c r="AX433" s="194">
        <f t="shared" si="415"/>
        <v>0.99999999999999989</v>
      </c>
      <c r="AY433" s="194">
        <f t="shared" si="415"/>
        <v>0.99999999999999989</v>
      </c>
      <c r="AZ433" s="194">
        <f t="shared" si="415"/>
        <v>0.99999999999999989</v>
      </c>
      <c r="BA433" s="194">
        <f t="shared" si="415"/>
        <v>0.99999999999999989</v>
      </c>
      <c r="BB433" s="194">
        <f t="shared" si="415"/>
        <v>0.99999999999999989</v>
      </c>
      <c r="BC433" s="195"/>
      <c r="BD433" s="193"/>
    </row>
    <row r="434" spans="1:89" s="196" customFormat="1" x14ac:dyDescent="0.2">
      <c r="A434" s="294"/>
      <c r="B434" s="193" t="s">
        <v>109</v>
      </c>
      <c r="C434" s="292"/>
      <c r="D434" s="194">
        <v>0</v>
      </c>
      <c r="E434" s="194">
        <v>0</v>
      </c>
      <c r="F434" s="194">
        <v>0</v>
      </c>
      <c r="G434" s="194">
        <v>0</v>
      </c>
      <c r="H434" s="194">
        <v>0</v>
      </c>
      <c r="I434" s="194">
        <v>0</v>
      </c>
      <c r="J434" s="194">
        <v>0</v>
      </c>
      <c r="K434" s="194">
        <v>0</v>
      </c>
      <c r="L434" s="194">
        <v>0</v>
      </c>
      <c r="M434" s="194">
        <v>0</v>
      </c>
      <c r="N434" s="194">
        <v>0</v>
      </c>
      <c r="O434" s="194">
        <v>0</v>
      </c>
      <c r="P434" s="194">
        <v>0</v>
      </c>
      <c r="Q434" s="194">
        <v>0</v>
      </c>
      <c r="R434" s="194">
        <v>0</v>
      </c>
      <c r="S434" s="194">
        <v>0</v>
      </c>
      <c r="T434" s="194">
        <v>0</v>
      </c>
      <c r="U434" s="194">
        <v>0</v>
      </c>
      <c r="V434" s="194">
        <v>0</v>
      </c>
      <c r="W434" s="194">
        <v>0</v>
      </c>
      <c r="X434" s="194">
        <v>0</v>
      </c>
      <c r="Y434" s="194">
        <v>0</v>
      </c>
      <c r="Z434" s="194">
        <v>0</v>
      </c>
      <c r="AA434" s="194">
        <v>0</v>
      </c>
      <c r="AB434" s="194">
        <v>0</v>
      </c>
      <c r="AC434" s="194">
        <v>0</v>
      </c>
      <c r="AD434" s="194">
        <v>0</v>
      </c>
      <c r="AE434" s="194">
        <v>0</v>
      </c>
      <c r="AF434" s="194">
        <v>0</v>
      </c>
      <c r="AG434" s="194">
        <v>0.1</v>
      </c>
      <c r="AH434" s="194">
        <v>0.1</v>
      </c>
      <c r="AI434" s="82">
        <v>0.1</v>
      </c>
      <c r="AJ434" s="194">
        <v>0.1</v>
      </c>
      <c r="AK434" s="194">
        <v>0.1</v>
      </c>
      <c r="AL434" s="194">
        <v>0.1</v>
      </c>
      <c r="AM434" s="194">
        <v>0.1</v>
      </c>
      <c r="AN434" s="194">
        <v>0.1</v>
      </c>
      <c r="AO434" s="194">
        <v>0</v>
      </c>
      <c r="AP434" s="194">
        <v>0.1</v>
      </c>
      <c r="AQ434" s="194">
        <v>0.1</v>
      </c>
      <c r="AR434" s="194">
        <v>0</v>
      </c>
      <c r="AS434" s="194">
        <v>0</v>
      </c>
      <c r="AT434" s="194">
        <v>0</v>
      </c>
      <c r="AU434" s="194">
        <v>0</v>
      </c>
      <c r="AV434" s="194">
        <v>0</v>
      </c>
      <c r="AW434" s="194">
        <v>0</v>
      </c>
      <c r="AX434" s="194">
        <v>0</v>
      </c>
      <c r="AY434" s="194">
        <v>0</v>
      </c>
      <c r="AZ434" s="194">
        <v>0</v>
      </c>
      <c r="BA434" s="194">
        <v>0</v>
      </c>
      <c r="BB434" s="194">
        <v>0</v>
      </c>
      <c r="BC434" s="195">
        <f>SUM(D434:BB434)</f>
        <v>0.99999999999999989</v>
      </c>
      <c r="BD434" s="193"/>
    </row>
    <row r="435" spans="1:89" s="196" customFormat="1" x14ac:dyDescent="0.2">
      <c r="A435" s="294"/>
      <c r="B435" s="193" t="s">
        <v>110</v>
      </c>
      <c r="C435" s="292"/>
      <c r="D435" s="194">
        <f>D434</f>
        <v>0</v>
      </c>
      <c r="E435" s="194">
        <f t="shared" ref="E435:AJ435" si="416">+D435+E434</f>
        <v>0</v>
      </c>
      <c r="F435" s="194">
        <f t="shared" si="416"/>
        <v>0</v>
      </c>
      <c r="G435" s="194">
        <f t="shared" si="416"/>
        <v>0</v>
      </c>
      <c r="H435" s="194">
        <f t="shared" si="416"/>
        <v>0</v>
      </c>
      <c r="I435" s="194">
        <f t="shared" si="416"/>
        <v>0</v>
      </c>
      <c r="J435" s="194">
        <f t="shared" si="416"/>
        <v>0</v>
      </c>
      <c r="K435" s="194">
        <f t="shared" si="416"/>
        <v>0</v>
      </c>
      <c r="L435" s="194">
        <f t="shared" si="416"/>
        <v>0</v>
      </c>
      <c r="M435" s="194">
        <f t="shared" si="416"/>
        <v>0</v>
      </c>
      <c r="N435" s="194">
        <f t="shared" si="416"/>
        <v>0</v>
      </c>
      <c r="O435" s="194">
        <f t="shared" si="416"/>
        <v>0</v>
      </c>
      <c r="P435" s="194">
        <f t="shared" si="416"/>
        <v>0</v>
      </c>
      <c r="Q435" s="194">
        <f t="shared" si="416"/>
        <v>0</v>
      </c>
      <c r="R435" s="194">
        <f t="shared" si="416"/>
        <v>0</v>
      </c>
      <c r="S435" s="194">
        <f t="shared" si="416"/>
        <v>0</v>
      </c>
      <c r="T435" s="194">
        <f t="shared" si="416"/>
        <v>0</v>
      </c>
      <c r="U435" s="194">
        <f t="shared" si="416"/>
        <v>0</v>
      </c>
      <c r="V435" s="194">
        <f t="shared" si="416"/>
        <v>0</v>
      </c>
      <c r="W435" s="194">
        <f t="shared" si="416"/>
        <v>0</v>
      </c>
      <c r="X435" s="194">
        <f t="shared" si="416"/>
        <v>0</v>
      </c>
      <c r="Y435" s="194">
        <f t="shared" si="416"/>
        <v>0</v>
      </c>
      <c r="Z435" s="194">
        <f t="shared" si="416"/>
        <v>0</v>
      </c>
      <c r="AA435" s="194">
        <f t="shared" si="416"/>
        <v>0</v>
      </c>
      <c r="AB435" s="194">
        <f t="shared" si="416"/>
        <v>0</v>
      </c>
      <c r="AC435" s="194">
        <f t="shared" si="416"/>
        <v>0</v>
      </c>
      <c r="AD435" s="194">
        <f t="shared" si="416"/>
        <v>0</v>
      </c>
      <c r="AE435" s="194">
        <f t="shared" si="416"/>
        <v>0</v>
      </c>
      <c r="AF435" s="194">
        <f t="shared" si="416"/>
        <v>0</v>
      </c>
      <c r="AG435" s="194">
        <f t="shared" si="416"/>
        <v>0.1</v>
      </c>
      <c r="AH435" s="194">
        <f t="shared" si="416"/>
        <v>0.2</v>
      </c>
      <c r="AI435" s="82">
        <f t="shared" si="416"/>
        <v>0.30000000000000004</v>
      </c>
      <c r="AJ435" s="194">
        <f t="shared" si="416"/>
        <v>0.4</v>
      </c>
      <c r="AK435" s="194">
        <f t="shared" ref="AK435:BB435" si="417">+AJ435+AK434</f>
        <v>0.5</v>
      </c>
      <c r="AL435" s="194">
        <f t="shared" si="417"/>
        <v>0.6</v>
      </c>
      <c r="AM435" s="194">
        <f t="shared" si="417"/>
        <v>0.7</v>
      </c>
      <c r="AN435" s="194">
        <f t="shared" si="417"/>
        <v>0.79999999999999993</v>
      </c>
      <c r="AO435" s="194">
        <f t="shared" si="417"/>
        <v>0.79999999999999993</v>
      </c>
      <c r="AP435" s="194">
        <f t="shared" si="417"/>
        <v>0.89999999999999991</v>
      </c>
      <c r="AQ435" s="194">
        <f t="shared" si="417"/>
        <v>0.99999999999999989</v>
      </c>
      <c r="AR435" s="194">
        <f t="shared" si="417"/>
        <v>0.99999999999999989</v>
      </c>
      <c r="AS435" s="194">
        <f t="shared" si="417"/>
        <v>0.99999999999999989</v>
      </c>
      <c r="AT435" s="194">
        <f t="shared" si="417"/>
        <v>0.99999999999999989</v>
      </c>
      <c r="AU435" s="194">
        <f t="shared" si="417"/>
        <v>0.99999999999999989</v>
      </c>
      <c r="AV435" s="194">
        <f t="shared" si="417"/>
        <v>0.99999999999999989</v>
      </c>
      <c r="AW435" s="194">
        <f t="shared" si="417"/>
        <v>0.99999999999999989</v>
      </c>
      <c r="AX435" s="194">
        <f t="shared" si="417"/>
        <v>0.99999999999999989</v>
      </c>
      <c r="AY435" s="194">
        <f t="shared" si="417"/>
        <v>0.99999999999999989</v>
      </c>
      <c r="AZ435" s="194">
        <f t="shared" si="417"/>
        <v>0.99999999999999989</v>
      </c>
      <c r="BA435" s="194">
        <f t="shared" si="417"/>
        <v>0.99999999999999989</v>
      </c>
      <c r="BB435" s="194">
        <f t="shared" si="417"/>
        <v>0.99999999999999989</v>
      </c>
      <c r="BC435" s="195"/>
      <c r="BD435" s="193"/>
    </row>
    <row r="436" spans="1:89" s="211" customFormat="1" x14ac:dyDescent="0.2">
      <c r="A436" s="294"/>
      <c r="B436" s="208"/>
      <c r="C436" s="292"/>
      <c r="D436" s="209"/>
      <c r="E436" s="209"/>
      <c r="F436" s="209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209"/>
      <c r="AA436" s="209"/>
      <c r="AB436" s="209"/>
      <c r="AC436" s="209"/>
      <c r="AD436" s="209"/>
      <c r="AE436" s="209"/>
      <c r="AF436" s="209"/>
      <c r="AG436" s="209"/>
      <c r="AH436" s="209"/>
      <c r="AI436" s="83"/>
      <c r="AJ436" s="209"/>
      <c r="AK436" s="209"/>
      <c r="AL436" s="209"/>
      <c r="AM436" s="209"/>
      <c r="AN436" s="209"/>
      <c r="AO436" s="209"/>
      <c r="AP436" s="209"/>
      <c r="AQ436" s="209"/>
      <c r="AR436" s="209"/>
      <c r="AS436" s="209"/>
      <c r="AT436" s="209"/>
      <c r="AU436" s="209"/>
      <c r="AV436" s="209"/>
      <c r="AW436" s="209"/>
      <c r="AX436" s="209"/>
      <c r="AY436" s="209"/>
      <c r="AZ436" s="209"/>
      <c r="BA436" s="209"/>
      <c r="BB436" s="209"/>
      <c r="BC436" s="210"/>
      <c r="BD436" s="208"/>
    </row>
    <row r="437" spans="1:89" s="197" customFormat="1" x14ac:dyDescent="0.2">
      <c r="A437" s="294"/>
      <c r="B437" s="197" t="s">
        <v>111</v>
      </c>
      <c r="C437" s="198">
        <v>15.769724999999999</v>
      </c>
      <c r="D437" s="199">
        <f t="shared" ref="D437:AI437" si="418">+D433*$C437</f>
        <v>0</v>
      </c>
      <c r="E437" s="199">
        <f t="shared" si="418"/>
        <v>0</v>
      </c>
      <c r="F437" s="199">
        <f t="shared" si="418"/>
        <v>0</v>
      </c>
      <c r="G437" s="199">
        <f t="shared" si="418"/>
        <v>0</v>
      </c>
      <c r="H437" s="199">
        <f t="shared" si="418"/>
        <v>0</v>
      </c>
      <c r="I437" s="199">
        <f t="shared" si="418"/>
        <v>0</v>
      </c>
      <c r="J437" s="199">
        <f t="shared" si="418"/>
        <v>0</v>
      </c>
      <c r="K437" s="199">
        <f t="shared" si="418"/>
        <v>0</v>
      </c>
      <c r="L437" s="199">
        <f t="shared" si="418"/>
        <v>0</v>
      </c>
      <c r="M437" s="199">
        <f t="shared" si="418"/>
        <v>0</v>
      </c>
      <c r="N437" s="199">
        <f t="shared" si="418"/>
        <v>0</v>
      </c>
      <c r="O437" s="199">
        <f t="shared" si="418"/>
        <v>0</v>
      </c>
      <c r="P437" s="199">
        <f t="shared" si="418"/>
        <v>0</v>
      </c>
      <c r="Q437" s="199">
        <f t="shared" si="418"/>
        <v>0</v>
      </c>
      <c r="R437" s="199">
        <f t="shared" si="418"/>
        <v>0</v>
      </c>
      <c r="S437" s="199">
        <f t="shared" si="418"/>
        <v>0</v>
      </c>
      <c r="T437" s="199">
        <f t="shared" si="418"/>
        <v>0</v>
      </c>
      <c r="U437" s="199">
        <f t="shared" si="418"/>
        <v>0</v>
      </c>
      <c r="V437" s="199">
        <f t="shared" si="418"/>
        <v>0</v>
      </c>
      <c r="W437" s="199">
        <f t="shared" si="418"/>
        <v>0</v>
      </c>
      <c r="X437" s="199">
        <f t="shared" si="418"/>
        <v>0</v>
      </c>
      <c r="Y437" s="199">
        <f t="shared" si="418"/>
        <v>0</v>
      </c>
      <c r="Z437" s="199">
        <f t="shared" si="418"/>
        <v>0</v>
      </c>
      <c r="AA437" s="199">
        <f t="shared" si="418"/>
        <v>0</v>
      </c>
      <c r="AB437" s="199">
        <f t="shared" si="418"/>
        <v>0</v>
      </c>
      <c r="AC437" s="199">
        <f t="shared" si="418"/>
        <v>0</v>
      </c>
      <c r="AD437" s="199">
        <f t="shared" si="418"/>
        <v>0</v>
      </c>
      <c r="AE437" s="199">
        <f t="shared" si="418"/>
        <v>0</v>
      </c>
      <c r="AF437" s="199">
        <f t="shared" si="418"/>
        <v>0</v>
      </c>
      <c r="AG437" s="199">
        <f t="shared" si="418"/>
        <v>2.3654587500000002</v>
      </c>
      <c r="AH437" s="199">
        <f t="shared" si="418"/>
        <v>3.9424312499999998</v>
      </c>
      <c r="AI437" s="90">
        <f t="shared" si="418"/>
        <v>5.5194037499999995</v>
      </c>
      <c r="AJ437" s="199">
        <f t="shared" ref="AJ437:BB437" si="419">+AJ433*$C437</f>
        <v>7.0963762499999987</v>
      </c>
      <c r="AK437" s="199">
        <f t="shared" si="419"/>
        <v>8.6733487499999988</v>
      </c>
      <c r="AL437" s="199">
        <f t="shared" si="419"/>
        <v>10.250321249999999</v>
      </c>
      <c r="AM437" s="199">
        <f t="shared" si="419"/>
        <v>11.827293749999997</v>
      </c>
      <c r="AN437" s="199">
        <f t="shared" si="419"/>
        <v>13.404266249999997</v>
      </c>
      <c r="AO437" s="199">
        <f t="shared" si="419"/>
        <v>13.404266249999997</v>
      </c>
      <c r="AP437" s="199">
        <f t="shared" si="419"/>
        <v>14.981238749999997</v>
      </c>
      <c r="AQ437" s="199">
        <f t="shared" si="419"/>
        <v>14.981238749999997</v>
      </c>
      <c r="AR437" s="199">
        <f t="shared" si="419"/>
        <v>15.769724999999998</v>
      </c>
      <c r="AS437" s="199">
        <f t="shared" si="419"/>
        <v>15.769724999999998</v>
      </c>
      <c r="AT437" s="199">
        <f t="shared" si="419"/>
        <v>15.769724999999998</v>
      </c>
      <c r="AU437" s="199">
        <f t="shared" si="419"/>
        <v>15.769724999999998</v>
      </c>
      <c r="AV437" s="199">
        <f t="shared" si="419"/>
        <v>15.769724999999998</v>
      </c>
      <c r="AW437" s="199">
        <f t="shared" si="419"/>
        <v>15.769724999999998</v>
      </c>
      <c r="AX437" s="199">
        <f t="shared" si="419"/>
        <v>15.769724999999998</v>
      </c>
      <c r="AY437" s="199">
        <f t="shared" si="419"/>
        <v>15.769724999999998</v>
      </c>
      <c r="AZ437" s="199">
        <f t="shared" si="419"/>
        <v>15.769724999999998</v>
      </c>
      <c r="BA437" s="199">
        <f t="shared" si="419"/>
        <v>15.769724999999998</v>
      </c>
      <c r="BB437" s="199">
        <f t="shared" si="419"/>
        <v>15.769724999999998</v>
      </c>
      <c r="BC437" s="200"/>
      <c r="BD437" s="201"/>
      <c r="BE437" s="201"/>
      <c r="BF437" s="201"/>
      <c r="BG437" s="201"/>
      <c r="BH437" s="201"/>
      <c r="BI437" s="201"/>
      <c r="BJ437" s="201"/>
      <c r="BK437" s="201"/>
      <c r="BL437" s="201"/>
      <c r="BM437" s="201"/>
      <c r="BN437" s="201"/>
      <c r="BO437" s="201"/>
      <c r="BP437" s="201"/>
      <c r="BQ437" s="201"/>
      <c r="BR437" s="201"/>
      <c r="BS437" s="201"/>
      <c r="BT437" s="201"/>
      <c r="BU437" s="201"/>
      <c r="BV437" s="201"/>
      <c r="BW437" s="201"/>
      <c r="BX437" s="201"/>
      <c r="BY437" s="201"/>
      <c r="BZ437" s="201"/>
      <c r="CA437" s="201"/>
      <c r="CB437" s="201"/>
      <c r="CC437" s="201"/>
      <c r="CD437" s="201"/>
      <c r="CE437" s="201"/>
      <c r="CF437" s="201"/>
      <c r="CG437" s="201"/>
      <c r="CH437" s="201"/>
      <c r="CI437" s="201"/>
      <c r="CJ437" s="201"/>
      <c r="CK437" s="201"/>
    </row>
    <row r="438" spans="1:89" s="202" customFormat="1" ht="13.5" thickBot="1" x14ac:dyDescent="0.25">
      <c r="A438" s="295"/>
      <c r="B438" s="202" t="s">
        <v>112</v>
      </c>
      <c r="C438" s="203" t="str">
        <f>+'NTP or Sold'!B45</f>
        <v>Committed</v>
      </c>
      <c r="D438" s="204">
        <f t="shared" ref="D438:AI438" si="420">+D435*$C437</f>
        <v>0</v>
      </c>
      <c r="E438" s="204">
        <f t="shared" si="420"/>
        <v>0</v>
      </c>
      <c r="F438" s="204">
        <f t="shared" si="420"/>
        <v>0</v>
      </c>
      <c r="G438" s="204">
        <f t="shared" si="420"/>
        <v>0</v>
      </c>
      <c r="H438" s="204">
        <f t="shared" si="420"/>
        <v>0</v>
      </c>
      <c r="I438" s="204">
        <f t="shared" si="420"/>
        <v>0</v>
      </c>
      <c r="J438" s="204">
        <f t="shared" si="420"/>
        <v>0</v>
      </c>
      <c r="K438" s="204">
        <f t="shared" si="420"/>
        <v>0</v>
      </c>
      <c r="L438" s="204">
        <f t="shared" si="420"/>
        <v>0</v>
      </c>
      <c r="M438" s="204">
        <f t="shared" si="420"/>
        <v>0</v>
      </c>
      <c r="N438" s="204">
        <f t="shared" si="420"/>
        <v>0</v>
      </c>
      <c r="O438" s="204">
        <f t="shared" si="420"/>
        <v>0</v>
      </c>
      <c r="P438" s="204">
        <f t="shared" si="420"/>
        <v>0</v>
      </c>
      <c r="Q438" s="204">
        <f t="shared" si="420"/>
        <v>0</v>
      </c>
      <c r="R438" s="204">
        <f t="shared" si="420"/>
        <v>0</v>
      </c>
      <c r="S438" s="204">
        <f t="shared" si="420"/>
        <v>0</v>
      </c>
      <c r="T438" s="204">
        <f t="shared" si="420"/>
        <v>0</v>
      </c>
      <c r="U438" s="204">
        <f t="shared" si="420"/>
        <v>0</v>
      </c>
      <c r="V438" s="204">
        <f t="shared" si="420"/>
        <v>0</v>
      </c>
      <c r="W438" s="204">
        <f t="shared" si="420"/>
        <v>0</v>
      </c>
      <c r="X438" s="204">
        <f t="shared" si="420"/>
        <v>0</v>
      </c>
      <c r="Y438" s="204">
        <f t="shared" si="420"/>
        <v>0</v>
      </c>
      <c r="Z438" s="204">
        <f t="shared" si="420"/>
        <v>0</v>
      </c>
      <c r="AA438" s="204">
        <f t="shared" si="420"/>
        <v>0</v>
      </c>
      <c r="AB438" s="204">
        <f t="shared" si="420"/>
        <v>0</v>
      </c>
      <c r="AC438" s="204">
        <f t="shared" si="420"/>
        <v>0</v>
      </c>
      <c r="AD438" s="204">
        <f t="shared" si="420"/>
        <v>0</v>
      </c>
      <c r="AE438" s="204">
        <f t="shared" si="420"/>
        <v>0</v>
      </c>
      <c r="AF438" s="204">
        <f t="shared" si="420"/>
        <v>0</v>
      </c>
      <c r="AG438" s="204">
        <f t="shared" si="420"/>
        <v>1.5769725000000001</v>
      </c>
      <c r="AH438" s="204">
        <f t="shared" si="420"/>
        <v>3.1539450000000002</v>
      </c>
      <c r="AI438" s="136">
        <f t="shared" si="420"/>
        <v>4.7309175000000003</v>
      </c>
      <c r="AJ438" s="204">
        <f t="shared" ref="AJ438:BB438" si="421">+AJ435*$C437</f>
        <v>6.3078900000000004</v>
      </c>
      <c r="AK438" s="204">
        <f t="shared" si="421"/>
        <v>7.8848624999999997</v>
      </c>
      <c r="AL438" s="204">
        <f t="shared" si="421"/>
        <v>9.4618349999999989</v>
      </c>
      <c r="AM438" s="204">
        <f t="shared" si="421"/>
        <v>11.038807499999999</v>
      </c>
      <c r="AN438" s="204">
        <f t="shared" si="421"/>
        <v>12.615779999999999</v>
      </c>
      <c r="AO438" s="204">
        <f t="shared" si="421"/>
        <v>12.615779999999999</v>
      </c>
      <c r="AP438" s="204">
        <f t="shared" si="421"/>
        <v>14.192752499999997</v>
      </c>
      <c r="AQ438" s="204">
        <f t="shared" si="421"/>
        <v>15.769724999999998</v>
      </c>
      <c r="AR438" s="204">
        <f t="shared" si="421"/>
        <v>15.769724999999998</v>
      </c>
      <c r="AS438" s="204">
        <f t="shared" si="421"/>
        <v>15.769724999999998</v>
      </c>
      <c r="AT438" s="204">
        <f t="shared" si="421"/>
        <v>15.769724999999998</v>
      </c>
      <c r="AU438" s="204">
        <f t="shared" si="421"/>
        <v>15.769724999999998</v>
      </c>
      <c r="AV438" s="204">
        <f t="shared" si="421"/>
        <v>15.769724999999998</v>
      </c>
      <c r="AW438" s="204">
        <f t="shared" si="421"/>
        <v>15.769724999999998</v>
      </c>
      <c r="AX438" s="204">
        <f t="shared" si="421"/>
        <v>15.769724999999998</v>
      </c>
      <c r="AY438" s="204">
        <f t="shared" si="421"/>
        <v>15.769724999999998</v>
      </c>
      <c r="AZ438" s="204">
        <f t="shared" si="421"/>
        <v>15.769724999999998</v>
      </c>
      <c r="BA438" s="204">
        <f t="shared" si="421"/>
        <v>15.769724999999998</v>
      </c>
      <c r="BB438" s="204">
        <f t="shared" si="421"/>
        <v>15.769724999999998</v>
      </c>
      <c r="BC438" s="205"/>
      <c r="BD438" s="206"/>
      <c r="BE438" s="206"/>
      <c r="BF438" s="206"/>
      <c r="BG438" s="206"/>
      <c r="BH438" s="206"/>
      <c r="BI438" s="206"/>
      <c r="BJ438" s="206"/>
      <c r="BK438" s="206"/>
      <c r="BL438" s="206"/>
      <c r="BM438" s="206"/>
      <c r="BN438" s="206"/>
      <c r="BO438" s="206"/>
      <c r="BP438" s="206"/>
      <c r="BQ438" s="206"/>
      <c r="BR438" s="206"/>
      <c r="BS438" s="206"/>
      <c r="BT438" s="206"/>
      <c r="BU438" s="206"/>
      <c r="BV438" s="206"/>
      <c r="BW438" s="206"/>
      <c r="BX438" s="206"/>
      <c r="BY438" s="206"/>
      <c r="BZ438" s="206"/>
      <c r="CA438" s="206"/>
      <c r="CB438" s="206"/>
      <c r="CC438" s="206"/>
      <c r="CD438" s="206"/>
      <c r="CE438" s="206"/>
      <c r="CF438" s="206"/>
      <c r="CG438" s="206"/>
      <c r="CH438" s="206"/>
      <c r="CI438" s="206"/>
      <c r="CJ438" s="206"/>
      <c r="CK438" s="206"/>
    </row>
    <row r="439" spans="1:89" s="192" customFormat="1" ht="15" customHeight="1" thickTop="1" x14ac:dyDescent="0.2">
      <c r="A439" s="293">
        <f>+A431+1</f>
        <v>4</v>
      </c>
      <c r="B439" s="189" t="str">
        <f>'NTP or Sold'!G46</f>
        <v>LM6000</v>
      </c>
      <c r="C439" s="291" t="str">
        <f>'NTP or Sold'!S46</f>
        <v>Las Vegas CoGen II</v>
      </c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  <c r="AA439" s="190"/>
      <c r="AB439" s="190"/>
      <c r="AC439" s="190"/>
      <c r="AD439" s="190"/>
      <c r="AE439" s="190"/>
      <c r="AF439" s="190"/>
      <c r="AG439" s="190"/>
      <c r="AH439" s="190"/>
      <c r="AI439" s="84"/>
      <c r="AJ439" s="190"/>
      <c r="AK439" s="190"/>
      <c r="AL439" s="190"/>
      <c r="AM439" s="190"/>
      <c r="AN439" s="190"/>
      <c r="AO439" s="190"/>
      <c r="AP439" s="190"/>
      <c r="AQ439" s="190"/>
      <c r="AR439" s="190"/>
      <c r="AS439" s="190"/>
      <c r="AT439" s="190"/>
      <c r="AU439" s="190"/>
      <c r="AV439" s="190"/>
      <c r="AW439" s="190"/>
      <c r="AX439" s="190"/>
      <c r="AY439" s="190"/>
      <c r="AZ439" s="190"/>
      <c r="BA439" s="190"/>
      <c r="BB439" s="190"/>
      <c r="BC439" s="191"/>
    </row>
    <row r="440" spans="1:89" s="196" customFormat="1" x14ac:dyDescent="0.2">
      <c r="A440" s="294"/>
      <c r="B440" s="193" t="s">
        <v>107</v>
      </c>
      <c r="C440" s="292"/>
      <c r="D440" s="194">
        <v>0</v>
      </c>
      <c r="E440" s="194">
        <v>0</v>
      </c>
      <c r="F440" s="194">
        <v>0</v>
      </c>
      <c r="G440" s="194">
        <v>0</v>
      </c>
      <c r="H440" s="194">
        <v>0</v>
      </c>
      <c r="I440" s="194">
        <v>0</v>
      </c>
      <c r="J440" s="194">
        <v>0</v>
      </c>
      <c r="K440" s="194">
        <v>0</v>
      </c>
      <c r="L440" s="194">
        <v>0</v>
      </c>
      <c r="M440" s="194">
        <v>0</v>
      </c>
      <c r="N440" s="194">
        <v>0</v>
      </c>
      <c r="O440" s="194">
        <v>0</v>
      </c>
      <c r="P440" s="194">
        <v>0</v>
      </c>
      <c r="Q440" s="194">
        <v>0</v>
      </c>
      <c r="R440" s="194">
        <v>0</v>
      </c>
      <c r="S440" s="194">
        <v>0</v>
      </c>
      <c r="T440" s="194">
        <v>0</v>
      </c>
      <c r="U440" s="194">
        <v>0</v>
      </c>
      <c r="V440" s="194">
        <v>0</v>
      </c>
      <c r="W440" s="194">
        <v>0</v>
      </c>
      <c r="X440" s="194">
        <v>0</v>
      </c>
      <c r="Y440" s="194">
        <v>0</v>
      </c>
      <c r="Z440" s="194">
        <v>0</v>
      </c>
      <c r="AA440" s="194">
        <v>0</v>
      </c>
      <c r="AB440" s="194">
        <v>0</v>
      </c>
      <c r="AC440" s="194">
        <v>0</v>
      </c>
      <c r="AD440" s="194">
        <v>0</v>
      </c>
      <c r="AE440" s="194">
        <v>0</v>
      </c>
      <c r="AF440" s="194">
        <v>0</v>
      </c>
      <c r="AG440" s="194">
        <f>0.05+0.1</f>
        <v>0.15000000000000002</v>
      </c>
      <c r="AH440" s="194">
        <v>0.1</v>
      </c>
      <c r="AI440" s="82">
        <v>0.1</v>
      </c>
      <c r="AJ440" s="194">
        <v>0.1</v>
      </c>
      <c r="AK440" s="194">
        <v>0.1</v>
      </c>
      <c r="AL440" s="194">
        <v>0.1</v>
      </c>
      <c r="AM440" s="194">
        <v>0.1</v>
      </c>
      <c r="AN440" s="194">
        <v>0.1</v>
      </c>
      <c r="AO440" s="194">
        <v>0</v>
      </c>
      <c r="AP440" s="194">
        <v>0.1</v>
      </c>
      <c r="AQ440" s="194">
        <v>0</v>
      </c>
      <c r="AR440" s="194">
        <v>0.05</v>
      </c>
      <c r="AS440" s="194">
        <v>0</v>
      </c>
      <c r="AT440" s="194">
        <v>0</v>
      </c>
      <c r="AU440" s="194">
        <v>0</v>
      </c>
      <c r="AV440" s="194">
        <v>0</v>
      </c>
      <c r="AW440" s="194">
        <v>0</v>
      </c>
      <c r="AX440" s="194">
        <v>0</v>
      </c>
      <c r="AY440" s="194">
        <v>0</v>
      </c>
      <c r="AZ440" s="194">
        <v>0</v>
      </c>
      <c r="BA440" s="194">
        <v>0</v>
      </c>
      <c r="BB440" s="194">
        <v>0</v>
      </c>
      <c r="BC440" s="195">
        <f>SUM(D440:BB440)</f>
        <v>0.99999999999999989</v>
      </c>
      <c r="BD440" s="193"/>
    </row>
    <row r="441" spans="1:89" s="196" customFormat="1" x14ac:dyDescent="0.2">
      <c r="A441" s="294"/>
      <c r="B441" s="193" t="s">
        <v>108</v>
      </c>
      <c r="C441" s="292"/>
      <c r="D441" s="194">
        <f>D440</f>
        <v>0</v>
      </c>
      <c r="E441" s="194">
        <f t="shared" ref="E441:AJ441" si="422">+D441+E440</f>
        <v>0</v>
      </c>
      <c r="F441" s="194">
        <f t="shared" si="422"/>
        <v>0</v>
      </c>
      <c r="G441" s="194">
        <f t="shared" si="422"/>
        <v>0</v>
      </c>
      <c r="H441" s="194">
        <f t="shared" si="422"/>
        <v>0</v>
      </c>
      <c r="I441" s="194">
        <f t="shared" si="422"/>
        <v>0</v>
      </c>
      <c r="J441" s="194">
        <f t="shared" si="422"/>
        <v>0</v>
      </c>
      <c r="K441" s="194">
        <f t="shared" si="422"/>
        <v>0</v>
      </c>
      <c r="L441" s="194">
        <f t="shared" si="422"/>
        <v>0</v>
      </c>
      <c r="M441" s="194">
        <f t="shared" si="422"/>
        <v>0</v>
      </c>
      <c r="N441" s="194">
        <f t="shared" si="422"/>
        <v>0</v>
      </c>
      <c r="O441" s="194">
        <f t="shared" si="422"/>
        <v>0</v>
      </c>
      <c r="P441" s="194">
        <f t="shared" si="422"/>
        <v>0</v>
      </c>
      <c r="Q441" s="194">
        <f t="shared" si="422"/>
        <v>0</v>
      </c>
      <c r="R441" s="194">
        <f t="shared" si="422"/>
        <v>0</v>
      </c>
      <c r="S441" s="194">
        <f t="shared" si="422"/>
        <v>0</v>
      </c>
      <c r="T441" s="194">
        <f t="shared" si="422"/>
        <v>0</v>
      </c>
      <c r="U441" s="194">
        <f t="shared" si="422"/>
        <v>0</v>
      </c>
      <c r="V441" s="194">
        <f t="shared" si="422"/>
        <v>0</v>
      </c>
      <c r="W441" s="194">
        <f t="shared" si="422"/>
        <v>0</v>
      </c>
      <c r="X441" s="194">
        <f t="shared" si="422"/>
        <v>0</v>
      </c>
      <c r="Y441" s="194">
        <f t="shared" si="422"/>
        <v>0</v>
      </c>
      <c r="Z441" s="194">
        <f t="shared" si="422"/>
        <v>0</v>
      </c>
      <c r="AA441" s="194">
        <f t="shared" si="422"/>
        <v>0</v>
      </c>
      <c r="AB441" s="194">
        <f t="shared" si="422"/>
        <v>0</v>
      </c>
      <c r="AC441" s="194">
        <f t="shared" si="422"/>
        <v>0</v>
      </c>
      <c r="AD441" s="194">
        <f t="shared" si="422"/>
        <v>0</v>
      </c>
      <c r="AE441" s="194">
        <f t="shared" si="422"/>
        <v>0</v>
      </c>
      <c r="AF441" s="194">
        <f t="shared" si="422"/>
        <v>0</v>
      </c>
      <c r="AG441" s="194">
        <f t="shared" si="422"/>
        <v>0.15000000000000002</v>
      </c>
      <c r="AH441" s="194">
        <f t="shared" si="422"/>
        <v>0.25</v>
      </c>
      <c r="AI441" s="82">
        <f t="shared" si="422"/>
        <v>0.35</v>
      </c>
      <c r="AJ441" s="194">
        <f t="shared" si="422"/>
        <v>0.44999999999999996</v>
      </c>
      <c r="AK441" s="194">
        <f t="shared" ref="AK441:BB441" si="423">+AJ441+AK440</f>
        <v>0.54999999999999993</v>
      </c>
      <c r="AL441" s="194">
        <f t="shared" si="423"/>
        <v>0.64999999999999991</v>
      </c>
      <c r="AM441" s="194">
        <f t="shared" si="423"/>
        <v>0.74999999999999989</v>
      </c>
      <c r="AN441" s="194">
        <f t="shared" si="423"/>
        <v>0.84999999999999987</v>
      </c>
      <c r="AO441" s="194">
        <f t="shared" si="423"/>
        <v>0.84999999999999987</v>
      </c>
      <c r="AP441" s="194">
        <f t="shared" si="423"/>
        <v>0.94999999999999984</v>
      </c>
      <c r="AQ441" s="194">
        <f t="shared" si="423"/>
        <v>0.94999999999999984</v>
      </c>
      <c r="AR441" s="194">
        <f t="shared" si="423"/>
        <v>0.99999999999999989</v>
      </c>
      <c r="AS441" s="194">
        <f t="shared" si="423"/>
        <v>0.99999999999999989</v>
      </c>
      <c r="AT441" s="194">
        <f t="shared" si="423"/>
        <v>0.99999999999999989</v>
      </c>
      <c r="AU441" s="194">
        <f t="shared" si="423"/>
        <v>0.99999999999999989</v>
      </c>
      <c r="AV441" s="194">
        <f t="shared" si="423"/>
        <v>0.99999999999999989</v>
      </c>
      <c r="AW441" s="194">
        <f t="shared" si="423"/>
        <v>0.99999999999999989</v>
      </c>
      <c r="AX441" s="194">
        <f t="shared" si="423"/>
        <v>0.99999999999999989</v>
      </c>
      <c r="AY441" s="194">
        <f t="shared" si="423"/>
        <v>0.99999999999999989</v>
      </c>
      <c r="AZ441" s="194">
        <f t="shared" si="423"/>
        <v>0.99999999999999989</v>
      </c>
      <c r="BA441" s="194">
        <f t="shared" si="423"/>
        <v>0.99999999999999989</v>
      </c>
      <c r="BB441" s="194">
        <f t="shared" si="423"/>
        <v>0.99999999999999989</v>
      </c>
      <c r="BC441" s="195"/>
      <c r="BD441" s="193"/>
    </row>
    <row r="442" spans="1:89" s="196" customFormat="1" x14ac:dyDescent="0.2">
      <c r="A442" s="294"/>
      <c r="B442" s="193" t="s">
        <v>109</v>
      </c>
      <c r="C442" s="292"/>
      <c r="D442" s="194">
        <v>0</v>
      </c>
      <c r="E442" s="194">
        <v>0</v>
      </c>
      <c r="F442" s="194">
        <v>0</v>
      </c>
      <c r="G442" s="194">
        <v>0</v>
      </c>
      <c r="H442" s="194">
        <v>0</v>
      </c>
      <c r="I442" s="194">
        <v>0</v>
      </c>
      <c r="J442" s="194">
        <v>0</v>
      </c>
      <c r="K442" s="194">
        <v>0</v>
      </c>
      <c r="L442" s="194">
        <v>0</v>
      </c>
      <c r="M442" s="194">
        <v>0</v>
      </c>
      <c r="N442" s="194">
        <v>0</v>
      </c>
      <c r="O442" s="194">
        <v>0</v>
      </c>
      <c r="P442" s="194">
        <v>0</v>
      </c>
      <c r="Q442" s="194">
        <v>0</v>
      </c>
      <c r="R442" s="194">
        <v>0</v>
      </c>
      <c r="S442" s="194">
        <v>0</v>
      </c>
      <c r="T442" s="194">
        <v>0</v>
      </c>
      <c r="U442" s="194">
        <v>0</v>
      </c>
      <c r="V442" s="194">
        <v>0</v>
      </c>
      <c r="W442" s="194">
        <v>0</v>
      </c>
      <c r="X442" s="194">
        <v>0</v>
      </c>
      <c r="Y442" s="194">
        <v>0</v>
      </c>
      <c r="Z442" s="194">
        <v>0</v>
      </c>
      <c r="AA442" s="194">
        <v>0</v>
      </c>
      <c r="AB442" s="194">
        <v>0</v>
      </c>
      <c r="AC442" s="194">
        <v>0</v>
      </c>
      <c r="AD442" s="194">
        <v>0</v>
      </c>
      <c r="AE442" s="194">
        <v>0</v>
      </c>
      <c r="AF442" s="194">
        <v>0</v>
      </c>
      <c r="AG442" s="194">
        <v>0.1</v>
      </c>
      <c r="AH442" s="194">
        <v>0.1</v>
      </c>
      <c r="AI442" s="82">
        <v>0.1</v>
      </c>
      <c r="AJ442" s="194">
        <v>0.1</v>
      </c>
      <c r="AK442" s="194">
        <v>0.1</v>
      </c>
      <c r="AL442" s="194">
        <v>0.1</v>
      </c>
      <c r="AM442" s="194">
        <v>0.1</v>
      </c>
      <c r="AN442" s="194">
        <v>0.1</v>
      </c>
      <c r="AO442" s="194">
        <v>0</v>
      </c>
      <c r="AP442" s="194">
        <v>0.1</v>
      </c>
      <c r="AQ442" s="194">
        <v>0.1</v>
      </c>
      <c r="AR442" s="194">
        <v>0</v>
      </c>
      <c r="AS442" s="194">
        <v>0</v>
      </c>
      <c r="AT442" s="194">
        <v>0</v>
      </c>
      <c r="AU442" s="194">
        <v>0</v>
      </c>
      <c r="AV442" s="194">
        <v>0</v>
      </c>
      <c r="AW442" s="194">
        <v>0</v>
      </c>
      <c r="AX442" s="194">
        <v>0</v>
      </c>
      <c r="AY442" s="194">
        <v>0</v>
      </c>
      <c r="AZ442" s="194">
        <v>0</v>
      </c>
      <c r="BA442" s="194">
        <v>0</v>
      </c>
      <c r="BB442" s="194">
        <v>0</v>
      </c>
      <c r="BC442" s="195">
        <f>SUM(D442:BB442)</f>
        <v>0.99999999999999989</v>
      </c>
      <c r="BD442" s="193"/>
    </row>
    <row r="443" spans="1:89" s="196" customFormat="1" x14ac:dyDescent="0.2">
      <c r="A443" s="294"/>
      <c r="B443" s="193" t="s">
        <v>110</v>
      </c>
      <c r="C443" s="292"/>
      <c r="D443" s="194">
        <f>D442</f>
        <v>0</v>
      </c>
      <c r="E443" s="194">
        <f t="shared" ref="E443:AJ443" si="424">+D443+E442</f>
        <v>0</v>
      </c>
      <c r="F443" s="194">
        <f t="shared" si="424"/>
        <v>0</v>
      </c>
      <c r="G443" s="194">
        <f t="shared" si="424"/>
        <v>0</v>
      </c>
      <c r="H443" s="194">
        <f t="shared" si="424"/>
        <v>0</v>
      </c>
      <c r="I443" s="194">
        <f t="shared" si="424"/>
        <v>0</v>
      </c>
      <c r="J443" s="194">
        <f t="shared" si="424"/>
        <v>0</v>
      </c>
      <c r="K443" s="194">
        <f t="shared" si="424"/>
        <v>0</v>
      </c>
      <c r="L443" s="194">
        <f t="shared" si="424"/>
        <v>0</v>
      </c>
      <c r="M443" s="194">
        <f t="shared" si="424"/>
        <v>0</v>
      </c>
      <c r="N443" s="194">
        <f t="shared" si="424"/>
        <v>0</v>
      </c>
      <c r="O443" s="194">
        <f t="shared" si="424"/>
        <v>0</v>
      </c>
      <c r="P443" s="194">
        <f t="shared" si="424"/>
        <v>0</v>
      </c>
      <c r="Q443" s="194">
        <f t="shared" si="424"/>
        <v>0</v>
      </c>
      <c r="R443" s="194">
        <f t="shared" si="424"/>
        <v>0</v>
      </c>
      <c r="S443" s="194">
        <f t="shared" si="424"/>
        <v>0</v>
      </c>
      <c r="T443" s="194">
        <f t="shared" si="424"/>
        <v>0</v>
      </c>
      <c r="U443" s="194">
        <f t="shared" si="424"/>
        <v>0</v>
      </c>
      <c r="V443" s="194">
        <f t="shared" si="424"/>
        <v>0</v>
      </c>
      <c r="W443" s="194">
        <f t="shared" si="424"/>
        <v>0</v>
      </c>
      <c r="X443" s="194">
        <f t="shared" si="424"/>
        <v>0</v>
      </c>
      <c r="Y443" s="194">
        <f t="shared" si="424"/>
        <v>0</v>
      </c>
      <c r="Z443" s="194">
        <f t="shared" si="424"/>
        <v>0</v>
      </c>
      <c r="AA443" s="194">
        <f t="shared" si="424"/>
        <v>0</v>
      </c>
      <c r="AB443" s="194">
        <f t="shared" si="424"/>
        <v>0</v>
      </c>
      <c r="AC443" s="194">
        <f t="shared" si="424"/>
        <v>0</v>
      </c>
      <c r="AD443" s="194">
        <f t="shared" si="424"/>
        <v>0</v>
      </c>
      <c r="AE443" s="194">
        <f t="shared" si="424"/>
        <v>0</v>
      </c>
      <c r="AF443" s="194">
        <f t="shared" si="424"/>
        <v>0</v>
      </c>
      <c r="AG443" s="194">
        <f t="shared" si="424"/>
        <v>0.1</v>
      </c>
      <c r="AH443" s="194">
        <f t="shared" si="424"/>
        <v>0.2</v>
      </c>
      <c r="AI443" s="82">
        <f t="shared" si="424"/>
        <v>0.30000000000000004</v>
      </c>
      <c r="AJ443" s="194">
        <f t="shared" si="424"/>
        <v>0.4</v>
      </c>
      <c r="AK443" s="194">
        <f t="shared" ref="AK443:BB443" si="425">+AJ443+AK442</f>
        <v>0.5</v>
      </c>
      <c r="AL443" s="194">
        <f t="shared" si="425"/>
        <v>0.6</v>
      </c>
      <c r="AM443" s="194">
        <f t="shared" si="425"/>
        <v>0.7</v>
      </c>
      <c r="AN443" s="194">
        <f t="shared" si="425"/>
        <v>0.79999999999999993</v>
      </c>
      <c r="AO443" s="194">
        <f t="shared" si="425"/>
        <v>0.79999999999999993</v>
      </c>
      <c r="AP443" s="194">
        <f t="shared" si="425"/>
        <v>0.89999999999999991</v>
      </c>
      <c r="AQ443" s="194">
        <f t="shared" si="425"/>
        <v>0.99999999999999989</v>
      </c>
      <c r="AR443" s="194">
        <f t="shared" si="425"/>
        <v>0.99999999999999989</v>
      </c>
      <c r="AS443" s="194">
        <f t="shared" si="425"/>
        <v>0.99999999999999989</v>
      </c>
      <c r="AT443" s="194">
        <f t="shared" si="425"/>
        <v>0.99999999999999989</v>
      </c>
      <c r="AU443" s="194">
        <f t="shared" si="425"/>
        <v>0.99999999999999989</v>
      </c>
      <c r="AV443" s="194">
        <f t="shared" si="425"/>
        <v>0.99999999999999989</v>
      </c>
      <c r="AW443" s="194">
        <f t="shared" si="425"/>
        <v>0.99999999999999989</v>
      </c>
      <c r="AX443" s="194">
        <f t="shared" si="425"/>
        <v>0.99999999999999989</v>
      </c>
      <c r="AY443" s="194">
        <f t="shared" si="425"/>
        <v>0.99999999999999989</v>
      </c>
      <c r="AZ443" s="194">
        <f t="shared" si="425"/>
        <v>0.99999999999999989</v>
      </c>
      <c r="BA443" s="194">
        <f t="shared" si="425"/>
        <v>0.99999999999999989</v>
      </c>
      <c r="BB443" s="194">
        <f t="shared" si="425"/>
        <v>0.99999999999999989</v>
      </c>
      <c r="BC443" s="195"/>
      <c r="BD443" s="193"/>
    </row>
    <row r="444" spans="1:89" s="211" customFormat="1" x14ac:dyDescent="0.2">
      <c r="A444" s="294"/>
      <c r="B444" s="208"/>
      <c r="C444" s="292"/>
      <c r="D444" s="209"/>
      <c r="E444" s="209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  <c r="AD444" s="209"/>
      <c r="AE444" s="209"/>
      <c r="AF444" s="209"/>
      <c r="AG444" s="209"/>
      <c r="AH444" s="209"/>
      <c r="AI444" s="83"/>
      <c r="AJ444" s="209"/>
      <c r="AK444" s="209"/>
      <c r="AL444" s="209"/>
      <c r="AM444" s="209"/>
      <c r="AN444" s="209"/>
      <c r="AO444" s="209"/>
      <c r="AP444" s="209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10"/>
      <c r="BD444" s="208"/>
    </row>
    <row r="445" spans="1:89" s="197" customFormat="1" x14ac:dyDescent="0.2">
      <c r="A445" s="294"/>
      <c r="B445" s="197" t="s">
        <v>111</v>
      </c>
      <c r="C445" s="198">
        <v>15.769724999999999</v>
      </c>
      <c r="D445" s="199">
        <f t="shared" ref="D445:AI445" si="426">+D441*$C445</f>
        <v>0</v>
      </c>
      <c r="E445" s="199">
        <f t="shared" si="426"/>
        <v>0</v>
      </c>
      <c r="F445" s="199">
        <f t="shared" si="426"/>
        <v>0</v>
      </c>
      <c r="G445" s="199">
        <f t="shared" si="426"/>
        <v>0</v>
      </c>
      <c r="H445" s="199">
        <f t="shared" si="426"/>
        <v>0</v>
      </c>
      <c r="I445" s="199">
        <f t="shared" si="426"/>
        <v>0</v>
      </c>
      <c r="J445" s="199">
        <f t="shared" si="426"/>
        <v>0</v>
      </c>
      <c r="K445" s="199">
        <f t="shared" si="426"/>
        <v>0</v>
      </c>
      <c r="L445" s="199">
        <f t="shared" si="426"/>
        <v>0</v>
      </c>
      <c r="M445" s="199">
        <f t="shared" si="426"/>
        <v>0</v>
      </c>
      <c r="N445" s="199">
        <f t="shared" si="426"/>
        <v>0</v>
      </c>
      <c r="O445" s="199">
        <f t="shared" si="426"/>
        <v>0</v>
      </c>
      <c r="P445" s="199">
        <f t="shared" si="426"/>
        <v>0</v>
      </c>
      <c r="Q445" s="199">
        <f t="shared" si="426"/>
        <v>0</v>
      </c>
      <c r="R445" s="199">
        <f t="shared" si="426"/>
        <v>0</v>
      </c>
      <c r="S445" s="199">
        <f t="shared" si="426"/>
        <v>0</v>
      </c>
      <c r="T445" s="199">
        <f t="shared" si="426"/>
        <v>0</v>
      </c>
      <c r="U445" s="199">
        <f t="shared" si="426"/>
        <v>0</v>
      </c>
      <c r="V445" s="199">
        <f t="shared" si="426"/>
        <v>0</v>
      </c>
      <c r="W445" s="199">
        <f t="shared" si="426"/>
        <v>0</v>
      </c>
      <c r="X445" s="199">
        <f t="shared" si="426"/>
        <v>0</v>
      </c>
      <c r="Y445" s="199">
        <f t="shared" si="426"/>
        <v>0</v>
      </c>
      <c r="Z445" s="199">
        <f t="shared" si="426"/>
        <v>0</v>
      </c>
      <c r="AA445" s="199">
        <f t="shared" si="426"/>
        <v>0</v>
      </c>
      <c r="AB445" s="199">
        <f t="shared" si="426"/>
        <v>0</v>
      </c>
      <c r="AC445" s="199">
        <f t="shared" si="426"/>
        <v>0</v>
      </c>
      <c r="AD445" s="199">
        <f t="shared" si="426"/>
        <v>0</v>
      </c>
      <c r="AE445" s="199">
        <f t="shared" si="426"/>
        <v>0</v>
      </c>
      <c r="AF445" s="199">
        <f t="shared" si="426"/>
        <v>0</v>
      </c>
      <c r="AG445" s="199">
        <f t="shared" si="426"/>
        <v>2.3654587500000002</v>
      </c>
      <c r="AH445" s="199">
        <f t="shared" si="426"/>
        <v>3.9424312499999998</v>
      </c>
      <c r="AI445" s="90">
        <f t="shared" si="426"/>
        <v>5.5194037499999995</v>
      </c>
      <c r="AJ445" s="199">
        <f t="shared" ref="AJ445:BB445" si="427">+AJ441*$C445</f>
        <v>7.0963762499999987</v>
      </c>
      <c r="AK445" s="199">
        <f t="shared" si="427"/>
        <v>8.6733487499999988</v>
      </c>
      <c r="AL445" s="199">
        <f t="shared" si="427"/>
        <v>10.250321249999999</v>
      </c>
      <c r="AM445" s="199">
        <f t="shared" si="427"/>
        <v>11.827293749999997</v>
      </c>
      <c r="AN445" s="199">
        <f t="shared" si="427"/>
        <v>13.404266249999997</v>
      </c>
      <c r="AO445" s="199">
        <f t="shared" si="427"/>
        <v>13.404266249999997</v>
      </c>
      <c r="AP445" s="199">
        <f t="shared" si="427"/>
        <v>14.981238749999997</v>
      </c>
      <c r="AQ445" s="199">
        <f t="shared" si="427"/>
        <v>14.981238749999997</v>
      </c>
      <c r="AR445" s="199">
        <f t="shared" si="427"/>
        <v>15.769724999999998</v>
      </c>
      <c r="AS445" s="199">
        <f t="shared" si="427"/>
        <v>15.769724999999998</v>
      </c>
      <c r="AT445" s="199">
        <f t="shared" si="427"/>
        <v>15.769724999999998</v>
      </c>
      <c r="AU445" s="199">
        <f t="shared" si="427"/>
        <v>15.769724999999998</v>
      </c>
      <c r="AV445" s="199">
        <f t="shared" si="427"/>
        <v>15.769724999999998</v>
      </c>
      <c r="AW445" s="199">
        <f t="shared" si="427"/>
        <v>15.769724999999998</v>
      </c>
      <c r="AX445" s="199">
        <f t="shared" si="427"/>
        <v>15.769724999999998</v>
      </c>
      <c r="AY445" s="199">
        <f t="shared" si="427"/>
        <v>15.769724999999998</v>
      </c>
      <c r="AZ445" s="199">
        <f t="shared" si="427"/>
        <v>15.769724999999998</v>
      </c>
      <c r="BA445" s="199">
        <f t="shared" si="427"/>
        <v>15.769724999999998</v>
      </c>
      <c r="BB445" s="199">
        <f t="shared" si="427"/>
        <v>15.769724999999998</v>
      </c>
      <c r="BC445" s="200"/>
      <c r="BD445" s="201"/>
      <c r="BE445" s="201"/>
      <c r="BF445" s="201"/>
      <c r="BG445" s="201"/>
      <c r="BH445" s="201"/>
      <c r="BI445" s="201"/>
      <c r="BJ445" s="201"/>
      <c r="BK445" s="201"/>
      <c r="BL445" s="201"/>
      <c r="BM445" s="201"/>
      <c r="BN445" s="201"/>
      <c r="BO445" s="201"/>
      <c r="BP445" s="201"/>
      <c r="BQ445" s="201"/>
      <c r="BR445" s="201"/>
      <c r="BS445" s="201"/>
      <c r="BT445" s="201"/>
      <c r="BU445" s="201"/>
      <c r="BV445" s="201"/>
      <c r="BW445" s="201"/>
      <c r="BX445" s="201"/>
      <c r="BY445" s="201"/>
      <c r="BZ445" s="201"/>
      <c r="CA445" s="201"/>
      <c r="CB445" s="201"/>
      <c r="CC445" s="201"/>
      <c r="CD445" s="201"/>
      <c r="CE445" s="201"/>
      <c r="CF445" s="201"/>
      <c r="CG445" s="201"/>
      <c r="CH445" s="201"/>
      <c r="CI445" s="201"/>
      <c r="CJ445" s="201"/>
      <c r="CK445" s="201"/>
    </row>
    <row r="446" spans="1:89" s="202" customFormat="1" ht="13.5" thickBot="1" x14ac:dyDescent="0.25">
      <c r="A446" s="295"/>
      <c r="B446" s="202" t="s">
        <v>112</v>
      </c>
      <c r="C446" s="203" t="str">
        <f>+'NTP or Sold'!B46</f>
        <v>Committed</v>
      </c>
      <c r="D446" s="204">
        <f t="shared" ref="D446:AI446" si="428">+D443*$C445</f>
        <v>0</v>
      </c>
      <c r="E446" s="204">
        <f t="shared" si="428"/>
        <v>0</v>
      </c>
      <c r="F446" s="204">
        <f t="shared" si="428"/>
        <v>0</v>
      </c>
      <c r="G446" s="204">
        <f t="shared" si="428"/>
        <v>0</v>
      </c>
      <c r="H446" s="204">
        <f t="shared" si="428"/>
        <v>0</v>
      </c>
      <c r="I446" s="204">
        <f t="shared" si="428"/>
        <v>0</v>
      </c>
      <c r="J446" s="204">
        <f t="shared" si="428"/>
        <v>0</v>
      </c>
      <c r="K446" s="204">
        <f t="shared" si="428"/>
        <v>0</v>
      </c>
      <c r="L446" s="204">
        <f t="shared" si="428"/>
        <v>0</v>
      </c>
      <c r="M446" s="204">
        <f t="shared" si="428"/>
        <v>0</v>
      </c>
      <c r="N446" s="204">
        <f t="shared" si="428"/>
        <v>0</v>
      </c>
      <c r="O446" s="204">
        <f t="shared" si="428"/>
        <v>0</v>
      </c>
      <c r="P446" s="204">
        <f t="shared" si="428"/>
        <v>0</v>
      </c>
      <c r="Q446" s="204">
        <f t="shared" si="428"/>
        <v>0</v>
      </c>
      <c r="R446" s="204">
        <f t="shared" si="428"/>
        <v>0</v>
      </c>
      <c r="S446" s="204">
        <f t="shared" si="428"/>
        <v>0</v>
      </c>
      <c r="T446" s="204">
        <f t="shared" si="428"/>
        <v>0</v>
      </c>
      <c r="U446" s="204">
        <f t="shared" si="428"/>
        <v>0</v>
      </c>
      <c r="V446" s="204">
        <f t="shared" si="428"/>
        <v>0</v>
      </c>
      <c r="W446" s="204">
        <f t="shared" si="428"/>
        <v>0</v>
      </c>
      <c r="X446" s="204">
        <f t="shared" si="428"/>
        <v>0</v>
      </c>
      <c r="Y446" s="204">
        <f t="shared" si="428"/>
        <v>0</v>
      </c>
      <c r="Z446" s="204">
        <f t="shared" si="428"/>
        <v>0</v>
      </c>
      <c r="AA446" s="204">
        <f t="shared" si="428"/>
        <v>0</v>
      </c>
      <c r="AB446" s="204">
        <f t="shared" si="428"/>
        <v>0</v>
      </c>
      <c r="AC446" s="204">
        <f t="shared" si="428"/>
        <v>0</v>
      </c>
      <c r="AD446" s="204">
        <f t="shared" si="428"/>
        <v>0</v>
      </c>
      <c r="AE446" s="204">
        <f t="shared" si="428"/>
        <v>0</v>
      </c>
      <c r="AF446" s="204">
        <f t="shared" si="428"/>
        <v>0</v>
      </c>
      <c r="AG446" s="204">
        <f t="shared" si="428"/>
        <v>1.5769725000000001</v>
      </c>
      <c r="AH446" s="204">
        <f t="shared" si="428"/>
        <v>3.1539450000000002</v>
      </c>
      <c r="AI446" s="136">
        <f t="shared" si="428"/>
        <v>4.7309175000000003</v>
      </c>
      <c r="AJ446" s="204">
        <f t="shared" ref="AJ446:BB446" si="429">+AJ443*$C445</f>
        <v>6.3078900000000004</v>
      </c>
      <c r="AK446" s="204">
        <f t="shared" si="429"/>
        <v>7.8848624999999997</v>
      </c>
      <c r="AL446" s="204">
        <f t="shared" si="429"/>
        <v>9.4618349999999989</v>
      </c>
      <c r="AM446" s="204">
        <f t="shared" si="429"/>
        <v>11.038807499999999</v>
      </c>
      <c r="AN446" s="204">
        <f t="shared" si="429"/>
        <v>12.615779999999999</v>
      </c>
      <c r="AO446" s="204">
        <f t="shared" si="429"/>
        <v>12.615779999999999</v>
      </c>
      <c r="AP446" s="204">
        <f t="shared" si="429"/>
        <v>14.192752499999997</v>
      </c>
      <c r="AQ446" s="204">
        <f t="shared" si="429"/>
        <v>15.769724999999998</v>
      </c>
      <c r="AR446" s="204">
        <f t="shared" si="429"/>
        <v>15.769724999999998</v>
      </c>
      <c r="AS446" s="204">
        <f t="shared" si="429"/>
        <v>15.769724999999998</v>
      </c>
      <c r="AT446" s="204">
        <f t="shared" si="429"/>
        <v>15.769724999999998</v>
      </c>
      <c r="AU446" s="204">
        <f t="shared" si="429"/>
        <v>15.769724999999998</v>
      </c>
      <c r="AV446" s="204">
        <f t="shared" si="429"/>
        <v>15.769724999999998</v>
      </c>
      <c r="AW446" s="204">
        <f t="shared" si="429"/>
        <v>15.769724999999998</v>
      </c>
      <c r="AX446" s="204">
        <f t="shared" si="429"/>
        <v>15.769724999999998</v>
      </c>
      <c r="AY446" s="204">
        <f t="shared" si="429"/>
        <v>15.769724999999998</v>
      </c>
      <c r="AZ446" s="204">
        <f t="shared" si="429"/>
        <v>15.769724999999998</v>
      </c>
      <c r="BA446" s="204">
        <f t="shared" si="429"/>
        <v>15.769724999999998</v>
      </c>
      <c r="BB446" s="204">
        <f t="shared" si="429"/>
        <v>15.769724999999998</v>
      </c>
      <c r="BC446" s="205"/>
      <c r="BD446" s="206"/>
      <c r="BE446" s="206"/>
      <c r="BF446" s="206"/>
      <c r="BG446" s="206"/>
      <c r="BH446" s="206"/>
      <c r="BI446" s="206"/>
      <c r="BJ446" s="206"/>
      <c r="BK446" s="206"/>
      <c r="BL446" s="206"/>
      <c r="BM446" s="206"/>
      <c r="BN446" s="206"/>
      <c r="BO446" s="206"/>
      <c r="BP446" s="206"/>
      <c r="BQ446" s="206"/>
      <c r="BR446" s="206"/>
      <c r="BS446" s="206"/>
      <c r="BT446" s="206"/>
      <c r="BU446" s="206"/>
      <c r="BV446" s="206"/>
      <c r="BW446" s="206"/>
      <c r="BX446" s="206"/>
      <c r="BY446" s="206"/>
      <c r="BZ446" s="206"/>
      <c r="CA446" s="206"/>
      <c r="CB446" s="206"/>
      <c r="CC446" s="206"/>
      <c r="CD446" s="206"/>
      <c r="CE446" s="206"/>
      <c r="CF446" s="206"/>
      <c r="CG446" s="206"/>
      <c r="CH446" s="206"/>
      <c r="CI446" s="206"/>
      <c r="CJ446" s="206"/>
      <c r="CK446" s="206"/>
    </row>
    <row r="447" spans="1:89" s="192" customFormat="1" ht="15" customHeight="1" thickTop="1" x14ac:dyDescent="0.2">
      <c r="A447" s="293">
        <f>+A439+1</f>
        <v>5</v>
      </c>
      <c r="B447" s="189" t="str">
        <f>'NTP or Sold'!G47</f>
        <v>LM6000</v>
      </c>
      <c r="C447" s="291" t="str">
        <f>'NTP or Sold'!S47</f>
        <v>Las Vegas CoGen II</v>
      </c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  <c r="AA447" s="190"/>
      <c r="AB447" s="190"/>
      <c r="AC447" s="190"/>
      <c r="AD447" s="190"/>
      <c r="AE447" s="190"/>
      <c r="AF447" s="190"/>
      <c r="AG447" s="190"/>
      <c r="AH447" s="190"/>
      <c r="AI447" s="84"/>
      <c r="AJ447" s="190"/>
      <c r="AK447" s="190"/>
      <c r="AL447" s="190"/>
      <c r="AM447" s="190"/>
      <c r="AN447" s="190"/>
      <c r="AO447" s="190"/>
      <c r="AP447" s="190"/>
      <c r="AQ447" s="190"/>
      <c r="AR447" s="190"/>
      <c r="AS447" s="190"/>
      <c r="AT447" s="190"/>
      <c r="AU447" s="190"/>
      <c r="AV447" s="190"/>
      <c r="AW447" s="190"/>
      <c r="AX447" s="190"/>
      <c r="AY447" s="190"/>
      <c r="AZ447" s="190"/>
      <c r="BA447" s="190"/>
      <c r="BB447" s="190"/>
      <c r="BC447" s="191"/>
    </row>
    <row r="448" spans="1:89" s="196" customFormat="1" x14ac:dyDescent="0.2">
      <c r="A448" s="294"/>
      <c r="B448" s="193" t="s">
        <v>107</v>
      </c>
      <c r="C448" s="292"/>
      <c r="D448" s="194">
        <v>0</v>
      </c>
      <c r="E448" s="194">
        <v>0</v>
      </c>
      <c r="F448" s="194">
        <v>0</v>
      </c>
      <c r="G448" s="194">
        <v>0</v>
      </c>
      <c r="H448" s="194">
        <v>0</v>
      </c>
      <c r="I448" s="194">
        <v>0</v>
      </c>
      <c r="J448" s="194">
        <v>0</v>
      </c>
      <c r="K448" s="194">
        <v>0</v>
      </c>
      <c r="L448" s="194">
        <v>0</v>
      </c>
      <c r="M448" s="194">
        <v>0</v>
      </c>
      <c r="N448" s="194">
        <v>0</v>
      </c>
      <c r="O448" s="194">
        <v>0</v>
      </c>
      <c r="P448" s="194">
        <v>0</v>
      </c>
      <c r="Q448" s="194">
        <v>0</v>
      </c>
      <c r="R448" s="194">
        <v>0</v>
      </c>
      <c r="S448" s="194">
        <v>0</v>
      </c>
      <c r="T448" s="194">
        <v>0</v>
      </c>
      <c r="U448" s="194">
        <v>0</v>
      </c>
      <c r="V448" s="194">
        <v>0</v>
      </c>
      <c r="W448" s="194">
        <v>0</v>
      </c>
      <c r="X448" s="194">
        <v>0</v>
      </c>
      <c r="Y448" s="194">
        <v>0</v>
      </c>
      <c r="Z448" s="194">
        <v>0</v>
      </c>
      <c r="AA448" s="194">
        <v>0</v>
      </c>
      <c r="AB448" s="194">
        <v>0</v>
      </c>
      <c r="AC448" s="194">
        <v>0</v>
      </c>
      <c r="AD448" s="194">
        <v>0</v>
      </c>
      <c r="AE448" s="194">
        <v>0</v>
      </c>
      <c r="AF448" s="194">
        <v>0</v>
      </c>
      <c r="AG448" s="194">
        <f>0.05+0.1</f>
        <v>0.15000000000000002</v>
      </c>
      <c r="AH448" s="194">
        <v>0.1</v>
      </c>
      <c r="AI448" s="82">
        <v>0.1</v>
      </c>
      <c r="AJ448" s="194">
        <v>0.1</v>
      </c>
      <c r="AK448" s="194">
        <v>0.1</v>
      </c>
      <c r="AL448" s="194">
        <v>0.1</v>
      </c>
      <c r="AM448" s="194">
        <v>0.1</v>
      </c>
      <c r="AN448" s="194">
        <v>0.1</v>
      </c>
      <c r="AO448" s="194">
        <v>0</v>
      </c>
      <c r="AP448" s="194">
        <v>0.1</v>
      </c>
      <c r="AQ448" s="194">
        <v>0</v>
      </c>
      <c r="AR448" s="194">
        <v>0.05</v>
      </c>
      <c r="AS448" s="194">
        <v>0</v>
      </c>
      <c r="AT448" s="194">
        <v>0</v>
      </c>
      <c r="AU448" s="194">
        <v>0</v>
      </c>
      <c r="AV448" s="194">
        <v>0</v>
      </c>
      <c r="AW448" s="194">
        <v>0</v>
      </c>
      <c r="AX448" s="194">
        <v>0</v>
      </c>
      <c r="AY448" s="194">
        <v>0</v>
      </c>
      <c r="AZ448" s="194">
        <v>0</v>
      </c>
      <c r="BA448" s="194">
        <v>0</v>
      </c>
      <c r="BB448" s="194">
        <v>0</v>
      </c>
      <c r="BC448" s="195">
        <f>SUM(D448:BB448)</f>
        <v>0.99999999999999989</v>
      </c>
      <c r="BD448" s="193"/>
    </row>
    <row r="449" spans="1:89" s="196" customFormat="1" x14ac:dyDescent="0.2">
      <c r="A449" s="294"/>
      <c r="B449" s="193" t="s">
        <v>108</v>
      </c>
      <c r="C449" s="292"/>
      <c r="D449" s="194">
        <f>D448</f>
        <v>0</v>
      </c>
      <c r="E449" s="194">
        <f t="shared" ref="E449:AJ449" si="430">+D449+E448</f>
        <v>0</v>
      </c>
      <c r="F449" s="194">
        <f t="shared" si="430"/>
        <v>0</v>
      </c>
      <c r="G449" s="194">
        <f t="shared" si="430"/>
        <v>0</v>
      </c>
      <c r="H449" s="194">
        <f t="shared" si="430"/>
        <v>0</v>
      </c>
      <c r="I449" s="194">
        <f t="shared" si="430"/>
        <v>0</v>
      </c>
      <c r="J449" s="194">
        <f t="shared" si="430"/>
        <v>0</v>
      </c>
      <c r="K449" s="194">
        <f t="shared" si="430"/>
        <v>0</v>
      </c>
      <c r="L449" s="194">
        <f t="shared" si="430"/>
        <v>0</v>
      </c>
      <c r="M449" s="194">
        <f t="shared" si="430"/>
        <v>0</v>
      </c>
      <c r="N449" s="194">
        <f t="shared" si="430"/>
        <v>0</v>
      </c>
      <c r="O449" s="194">
        <f t="shared" si="430"/>
        <v>0</v>
      </c>
      <c r="P449" s="194">
        <f t="shared" si="430"/>
        <v>0</v>
      </c>
      <c r="Q449" s="194">
        <f t="shared" si="430"/>
        <v>0</v>
      </c>
      <c r="R449" s="194">
        <f t="shared" si="430"/>
        <v>0</v>
      </c>
      <c r="S449" s="194">
        <f t="shared" si="430"/>
        <v>0</v>
      </c>
      <c r="T449" s="194">
        <f t="shared" si="430"/>
        <v>0</v>
      </c>
      <c r="U449" s="194">
        <f t="shared" si="430"/>
        <v>0</v>
      </c>
      <c r="V449" s="194">
        <f t="shared" si="430"/>
        <v>0</v>
      </c>
      <c r="W449" s="194">
        <f t="shared" si="430"/>
        <v>0</v>
      </c>
      <c r="X449" s="194">
        <f t="shared" si="430"/>
        <v>0</v>
      </c>
      <c r="Y449" s="194">
        <f t="shared" si="430"/>
        <v>0</v>
      </c>
      <c r="Z449" s="194">
        <f t="shared" si="430"/>
        <v>0</v>
      </c>
      <c r="AA449" s="194">
        <f t="shared" si="430"/>
        <v>0</v>
      </c>
      <c r="AB449" s="194">
        <f t="shared" si="430"/>
        <v>0</v>
      </c>
      <c r="AC449" s="194">
        <f t="shared" si="430"/>
        <v>0</v>
      </c>
      <c r="AD449" s="194">
        <f t="shared" si="430"/>
        <v>0</v>
      </c>
      <c r="AE449" s="194">
        <f t="shared" si="430"/>
        <v>0</v>
      </c>
      <c r="AF449" s="194">
        <f t="shared" si="430"/>
        <v>0</v>
      </c>
      <c r="AG449" s="194">
        <f t="shared" si="430"/>
        <v>0.15000000000000002</v>
      </c>
      <c r="AH449" s="194">
        <f t="shared" si="430"/>
        <v>0.25</v>
      </c>
      <c r="AI449" s="82">
        <f t="shared" si="430"/>
        <v>0.35</v>
      </c>
      <c r="AJ449" s="194">
        <f t="shared" si="430"/>
        <v>0.44999999999999996</v>
      </c>
      <c r="AK449" s="194">
        <f t="shared" ref="AK449:BB449" si="431">+AJ449+AK448</f>
        <v>0.54999999999999993</v>
      </c>
      <c r="AL449" s="194">
        <f t="shared" si="431"/>
        <v>0.64999999999999991</v>
      </c>
      <c r="AM449" s="194">
        <f t="shared" si="431"/>
        <v>0.74999999999999989</v>
      </c>
      <c r="AN449" s="194">
        <f t="shared" si="431"/>
        <v>0.84999999999999987</v>
      </c>
      <c r="AO449" s="194">
        <f t="shared" si="431"/>
        <v>0.84999999999999987</v>
      </c>
      <c r="AP449" s="194">
        <f t="shared" si="431"/>
        <v>0.94999999999999984</v>
      </c>
      <c r="AQ449" s="194">
        <f t="shared" si="431"/>
        <v>0.94999999999999984</v>
      </c>
      <c r="AR449" s="194">
        <f t="shared" si="431"/>
        <v>0.99999999999999989</v>
      </c>
      <c r="AS449" s="194">
        <f t="shared" si="431"/>
        <v>0.99999999999999989</v>
      </c>
      <c r="AT449" s="194">
        <f t="shared" si="431"/>
        <v>0.99999999999999989</v>
      </c>
      <c r="AU449" s="194">
        <f t="shared" si="431"/>
        <v>0.99999999999999989</v>
      </c>
      <c r="AV449" s="194">
        <f t="shared" si="431"/>
        <v>0.99999999999999989</v>
      </c>
      <c r="AW449" s="194">
        <f t="shared" si="431"/>
        <v>0.99999999999999989</v>
      </c>
      <c r="AX449" s="194">
        <f t="shared" si="431"/>
        <v>0.99999999999999989</v>
      </c>
      <c r="AY449" s="194">
        <f t="shared" si="431"/>
        <v>0.99999999999999989</v>
      </c>
      <c r="AZ449" s="194">
        <f t="shared" si="431"/>
        <v>0.99999999999999989</v>
      </c>
      <c r="BA449" s="194">
        <f t="shared" si="431"/>
        <v>0.99999999999999989</v>
      </c>
      <c r="BB449" s="194">
        <f t="shared" si="431"/>
        <v>0.99999999999999989</v>
      </c>
      <c r="BC449" s="195"/>
      <c r="BD449" s="193"/>
    </row>
    <row r="450" spans="1:89" s="196" customFormat="1" x14ac:dyDescent="0.2">
      <c r="A450" s="294"/>
      <c r="B450" s="193" t="s">
        <v>109</v>
      </c>
      <c r="C450" s="292"/>
      <c r="D450" s="194">
        <v>0</v>
      </c>
      <c r="E450" s="194">
        <v>0</v>
      </c>
      <c r="F450" s="194">
        <v>0</v>
      </c>
      <c r="G450" s="194">
        <v>0</v>
      </c>
      <c r="H450" s="194">
        <v>0</v>
      </c>
      <c r="I450" s="194">
        <v>0</v>
      </c>
      <c r="J450" s="194">
        <v>0</v>
      </c>
      <c r="K450" s="194">
        <v>0</v>
      </c>
      <c r="L450" s="194">
        <v>0</v>
      </c>
      <c r="M450" s="194">
        <v>0</v>
      </c>
      <c r="N450" s="194">
        <v>0</v>
      </c>
      <c r="O450" s="194">
        <v>0</v>
      </c>
      <c r="P450" s="194">
        <v>0</v>
      </c>
      <c r="Q450" s="194">
        <v>0</v>
      </c>
      <c r="R450" s="194">
        <v>0</v>
      </c>
      <c r="S450" s="194">
        <v>0</v>
      </c>
      <c r="T450" s="194">
        <v>0</v>
      </c>
      <c r="U450" s="194">
        <v>0</v>
      </c>
      <c r="V450" s="194">
        <v>0</v>
      </c>
      <c r="W450" s="194">
        <v>0</v>
      </c>
      <c r="X450" s="194">
        <v>0</v>
      </c>
      <c r="Y450" s="194">
        <v>0</v>
      </c>
      <c r="Z450" s="194">
        <v>0</v>
      </c>
      <c r="AA450" s="194">
        <v>0</v>
      </c>
      <c r="AB450" s="194">
        <v>0</v>
      </c>
      <c r="AC450" s="194">
        <v>0</v>
      </c>
      <c r="AD450" s="194">
        <v>0</v>
      </c>
      <c r="AE450" s="194">
        <v>0</v>
      </c>
      <c r="AF450" s="194">
        <v>0</v>
      </c>
      <c r="AG450" s="194">
        <v>0.1</v>
      </c>
      <c r="AH450" s="194">
        <v>0.1</v>
      </c>
      <c r="AI450" s="82">
        <v>0.1</v>
      </c>
      <c r="AJ450" s="194">
        <v>0.1</v>
      </c>
      <c r="AK450" s="194">
        <v>0.1</v>
      </c>
      <c r="AL450" s="194">
        <v>0.1</v>
      </c>
      <c r="AM450" s="194">
        <v>0.1</v>
      </c>
      <c r="AN450" s="194">
        <v>0.1</v>
      </c>
      <c r="AO450" s="194">
        <v>0</v>
      </c>
      <c r="AP450" s="194">
        <v>0.1</v>
      </c>
      <c r="AQ450" s="194">
        <v>0.1</v>
      </c>
      <c r="AR450" s="194">
        <v>0</v>
      </c>
      <c r="AS450" s="194">
        <v>0</v>
      </c>
      <c r="AT450" s="194">
        <v>0</v>
      </c>
      <c r="AU450" s="194">
        <v>0</v>
      </c>
      <c r="AV450" s="194">
        <v>0</v>
      </c>
      <c r="AW450" s="194">
        <v>0</v>
      </c>
      <c r="AX450" s="194">
        <v>0</v>
      </c>
      <c r="AY450" s="194">
        <v>0</v>
      </c>
      <c r="AZ450" s="194">
        <v>0</v>
      </c>
      <c r="BA450" s="194">
        <v>0</v>
      </c>
      <c r="BB450" s="194">
        <v>0</v>
      </c>
      <c r="BC450" s="195">
        <f>SUM(D450:BB450)</f>
        <v>0.99999999999999989</v>
      </c>
      <c r="BD450" s="193"/>
    </row>
    <row r="451" spans="1:89" s="196" customFormat="1" x14ac:dyDescent="0.2">
      <c r="A451" s="294"/>
      <c r="B451" s="193" t="s">
        <v>110</v>
      </c>
      <c r="C451" s="292"/>
      <c r="D451" s="194">
        <f>D450</f>
        <v>0</v>
      </c>
      <c r="E451" s="194">
        <f t="shared" ref="E451:AJ451" si="432">+D451+E450</f>
        <v>0</v>
      </c>
      <c r="F451" s="194">
        <f t="shared" si="432"/>
        <v>0</v>
      </c>
      <c r="G451" s="194">
        <f t="shared" si="432"/>
        <v>0</v>
      </c>
      <c r="H451" s="194">
        <f t="shared" si="432"/>
        <v>0</v>
      </c>
      <c r="I451" s="194">
        <f t="shared" si="432"/>
        <v>0</v>
      </c>
      <c r="J451" s="194">
        <f t="shared" si="432"/>
        <v>0</v>
      </c>
      <c r="K451" s="194">
        <f t="shared" si="432"/>
        <v>0</v>
      </c>
      <c r="L451" s="194">
        <f t="shared" si="432"/>
        <v>0</v>
      </c>
      <c r="M451" s="194">
        <f t="shared" si="432"/>
        <v>0</v>
      </c>
      <c r="N451" s="194">
        <f t="shared" si="432"/>
        <v>0</v>
      </c>
      <c r="O451" s="194">
        <f t="shared" si="432"/>
        <v>0</v>
      </c>
      <c r="P451" s="194">
        <f t="shared" si="432"/>
        <v>0</v>
      </c>
      <c r="Q451" s="194">
        <f t="shared" si="432"/>
        <v>0</v>
      </c>
      <c r="R451" s="194">
        <f t="shared" si="432"/>
        <v>0</v>
      </c>
      <c r="S451" s="194">
        <f t="shared" si="432"/>
        <v>0</v>
      </c>
      <c r="T451" s="194">
        <f t="shared" si="432"/>
        <v>0</v>
      </c>
      <c r="U451" s="194">
        <f t="shared" si="432"/>
        <v>0</v>
      </c>
      <c r="V451" s="194">
        <f t="shared" si="432"/>
        <v>0</v>
      </c>
      <c r="W451" s="194">
        <f t="shared" si="432"/>
        <v>0</v>
      </c>
      <c r="X451" s="194">
        <f t="shared" si="432"/>
        <v>0</v>
      </c>
      <c r="Y451" s="194">
        <f t="shared" si="432"/>
        <v>0</v>
      </c>
      <c r="Z451" s="194">
        <f t="shared" si="432"/>
        <v>0</v>
      </c>
      <c r="AA451" s="194">
        <f t="shared" si="432"/>
        <v>0</v>
      </c>
      <c r="AB451" s="194">
        <f t="shared" si="432"/>
        <v>0</v>
      </c>
      <c r="AC451" s="194">
        <f t="shared" si="432"/>
        <v>0</v>
      </c>
      <c r="AD451" s="194">
        <f t="shared" si="432"/>
        <v>0</v>
      </c>
      <c r="AE451" s="194">
        <f t="shared" si="432"/>
        <v>0</v>
      </c>
      <c r="AF451" s="194">
        <f t="shared" si="432"/>
        <v>0</v>
      </c>
      <c r="AG451" s="194">
        <f t="shared" si="432"/>
        <v>0.1</v>
      </c>
      <c r="AH451" s="194">
        <f t="shared" si="432"/>
        <v>0.2</v>
      </c>
      <c r="AI451" s="82">
        <f t="shared" si="432"/>
        <v>0.30000000000000004</v>
      </c>
      <c r="AJ451" s="194">
        <f t="shared" si="432"/>
        <v>0.4</v>
      </c>
      <c r="AK451" s="194">
        <f t="shared" ref="AK451:BB451" si="433">+AJ451+AK450</f>
        <v>0.5</v>
      </c>
      <c r="AL451" s="194">
        <f t="shared" si="433"/>
        <v>0.6</v>
      </c>
      <c r="AM451" s="194">
        <f t="shared" si="433"/>
        <v>0.7</v>
      </c>
      <c r="AN451" s="194">
        <f t="shared" si="433"/>
        <v>0.79999999999999993</v>
      </c>
      <c r="AO451" s="194">
        <f t="shared" si="433"/>
        <v>0.79999999999999993</v>
      </c>
      <c r="AP451" s="194">
        <f t="shared" si="433"/>
        <v>0.89999999999999991</v>
      </c>
      <c r="AQ451" s="194">
        <f t="shared" si="433"/>
        <v>0.99999999999999989</v>
      </c>
      <c r="AR451" s="194">
        <f t="shared" si="433"/>
        <v>0.99999999999999989</v>
      </c>
      <c r="AS451" s="194">
        <f t="shared" si="433"/>
        <v>0.99999999999999989</v>
      </c>
      <c r="AT451" s="194">
        <f t="shared" si="433"/>
        <v>0.99999999999999989</v>
      </c>
      <c r="AU451" s="194">
        <f t="shared" si="433"/>
        <v>0.99999999999999989</v>
      </c>
      <c r="AV451" s="194">
        <f t="shared" si="433"/>
        <v>0.99999999999999989</v>
      </c>
      <c r="AW451" s="194">
        <f t="shared" si="433"/>
        <v>0.99999999999999989</v>
      </c>
      <c r="AX451" s="194">
        <f t="shared" si="433"/>
        <v>0.99999999999999989</v>
      </c>
      <c r="AY451" s="194">
        <f t="shared" si="433"/>
        <v>0.99999999999999989</v>
      </c>
      <c r="AZ451" s="194">
        <f t="shared" si="433"/>
        <v>0.99999999999999989</v>
      </c>
      <c r="BA451" s="194">
        <f t="shared" si="433"/>
        <v>0.99999999999999989</v>
      </c>
      <c r="BB451" s="194">
        <f t="shared" si="433"/>
        <v>0.99999999999999989</v>
      </c>
      <c r="BC451" s="195"/>
      <c r="BD451" s="193"/>
    </row>
    <row r="452" spans="1:89" s="211" customFormat="1" x14ac:dyDescent="0.2">
      <c r="A452" s="294"/>
      <c r="B452" s="208"/>
      <c r="C452" s="292"/>
      <c r="D452" s="209"/>
      <c r="E452" s="209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09"/>
      <c r="Z452" s="209"/>
      <c r="AA452" s="209"/>
      <c r="AB452" s="209"/>
      <c r="AC452" s="209"/>
      <c r="AD452" s="209"/>
      <c r="AE452" s="209"/>
      <c r="AF452" s="209"/>
      <c r="AG452" s="209"/>
      <c r="AH452" s="209"/>
      <c r="AI452" s="83"/>
      <c r="AJ452" s="209"/>
      <c r="AK452" s="209"/>
      <c r="AL452" s="209"/>
      <c r="AM452" s="209"/>
      <c r="AN452" s="209"/>
      <c r="AO452" s="209"/>
      <c r="AP452" s="209"/>
      <c r="AQ452" s="209"/>
      <c r="AR452" s="209"/>
      <c r="AS452" s="209"/>
      <c r="AT452" s="209"/>
      <c r="AU452" s="209"/>
      <c r="AV452" s="209"/>
      <c r="AW452" s="209"/>
      <c r="AX452" s="209"/>
      <c r="AY452" s="209"/>
      <c r="AZ452" s="209"/>
      <c r="BA452" s="209"/>
      <c r="BB452" s="209"/>
      <c r="BC452" s="210"/>
      <c r="BD452" s="208"/>
    </row>
    <row r="453" spans="1:89" s="197" customFormat="1" x14ac:dyDescent="0.2">
      <c r="A453" s="294"/>
      <c r="B453" s="197" t="s">
        <v>111</v>
      </c>
      <c r="C453" s="198">
        <v>15.769724999999999</v>
      </c>
      <c r="D453" s="199">
        <f t="shared" ref="D453:AI453" si="434">+D449*$C453</f>
        <v>0</v>
      </c>
      <c r="E453" s="199">
        <f t="shared" si="434"/>
        <v>0</v>
      </c>
      <c r="F453" s="199">
        <f t="shared" si="434"/>
        <v>0</v>
      </c>
      <c r="G453" s="199">
        <f t="shared" si="434"/>
        <v>0</v>
      </c>
      <c r="H453" s="199">
        <f t="shared" si="434"/>
        <v>0</v>
      </c>
      <c r="I453" s="199">
        <f t="shared" si="434"/>
        <v>0</v>
      </c>
      <c r="J453" s="199">
        <f t="shared" si="434"/>
        <v>0</v>
      </c>
      <c r="K453" s="199">
        <f t="shared" si="434"/>
        <v>0</v>
      </c>
      <c r="L453" s="199">
        <f t="shared" si="434"/>
        <v>0</v>
      </c>
      <c r="M453" s="199">
        <f t="shared" si="434"/>
        <v>0</v>
      </c>
      <c r="N453" s="199">
        <f t="shared" si="434"/>
        <v>0</v>
      </c>
      <c r="O453" s="199">
        <f t="shared" si="434"/>
        <v>0</v>
      </c>
      <c r="P453" s="199">
        <f t="shared" si="434"/>
        <v>0</v>
      </c>
      <c r="Q453" s="199">
        <f t="shared" si="434"/>
        <v>0</v>
      </c>
      <c r="R453" s="199">
        <f t="shared" si="434"/>
        <v>0</v>
      </c>
      <c r="S453" s="199">
        <f t="shared" si="434"/>
        <v>0</v>
      </c>
      <c r="T453" s="199">
        <f t="shared" si="434"/>
        <v>0</v>
      </c>
      <c r="U453" s="199">
        <f t="shared" si="434"/>
        <v>0</v>
      </c>
      <c r="V453" s="199">
        <f t="shared" si="434"/>
        <v>0</v>
      </c>
      <c r="W453" s="199">
        <f t="shared" si="434"/>
        <v>0</v>
      </c>
      <c r="X453" s="199">
        <f t="shared" si="434"/>
        <v>0</v>
      </c>
      <c r="Y453" s="199">
        <f t="shared" si="434"/>
        <v>0</v>
      </c>
      <c r="Z453" s="199">
        <f t="shared" si="434"/>
        <v>0</v>
      </c>
      <c r="AA453" s="199">
        <f t="shared" si="434"/>
        <v>0</v>
      </c>
      <c r="AB453" s="199">
        <f t="shared" si="434"/>
        <v>0</v>
      </c>
      <c r="AC453" s="199">
        <f t="shared" si="434"/>
        <v>0</v>
      </c>
      <c r="AD453" s="199">
        <f t="shared" si="434"/>
        <v>0</v>
      </c>
      <c r="AE453" s="199">
        <f t="shared" si="434"/>
        <v>0</v>
      </c>
      <c r="AF453" s="199">
        <f t="shared" si="434"/>
        <v>0</v>
      </c>
      <c r="AG453" s="199">
        <f t="shared" si="434"/>
        <v>2.3654587500000002</v>
      </c>
      <c r="AH453" s="199">
        <f t="shared" si="434"/>
        <v>3.9424312499999998</v>
      </c>
      <c r="AI453" s="90">
        <f t="shared" si="434"/>
        <v>5.5194037499999995</v>
      </c>
      <c r="AJ453" s="199">
        <f t="shared" ref="AJ453:BB453" si="435">+AJ449*$C453</f>
        <v>7.0963762499999987</v>
      </c>
      <c r="AK453" s="199">
        <f t="shared" si="435"/>
        <v>8.6733487499999988</v>
      </c>
      <c r="AL453" s="199">
        <f t="shared" si="435"/>
        <v>10.250321249999999</v>
      </c>
      <c r="AM453" s="199">
        <f t="shared" si="435"/>
        <v>11.827293749999997</v>
      </c>
      <c r="AN453" s="199">
        <f t="shared" si="435"/>
        <v>13.404266249999997</v>
      </c>
      <c r="AO453" s="199">
        <f t="shared" si="435"/>
        <v>13.404266249999997</v>
      </c>
      <c r="AP453" s="199">
        <f t="shared" si="435"/>
        <v>14.981238749999997</v>
      </c>
      <c r="AQ453" s="199">
        <f t="shared" si="435"/>
        <v>14.981238749999997</v>
      </c>
      <c r="AR453" s="199">
        <f t="shared" si="435"/>
        <v>15.769724999999998</v>
      </c>
      <c r="AS453" s="199">
        <f t="shared" si="435"/>
        <v>15.769724999999998</v>
      </c>
      <c r="AT453" s="199">
        <f t="shared" si="435"/>
        <v>15.769724999999998</v>
      </c>
      <c r="AU453" s="199">
        <f t="shared" si="435"/>
        <v>15.769724999999998</v>
      </c>
      <c r="AV453" s="199">
        <f t="shared" si="435"/>
        <v>15.769724999999998</v>
      </c>
      <c r="AW453" s="199">
        <f t="shared" si="435"/>
        <v>15.769724999999998</v>
      </c>
      <c r="AX453" s="199">
        <f t="shared" si="435"/>
        <v>15.769724999999998</v>
      </c>
      <c r="AY453" s="199">
        <f t="shared" si="435"/>
        <v>15.769724999999998</v>
      </c>
      <c r="AZ453" s="199">
        <f t="shared" si="435"/>
        <v>15.769724999999998</v>
      </c>
      <c r="BA453" s="199">
        <f t="shared" si="435"/>
        <v>15.769724999999998</v>
      </c>
      <c r="BB453" s="199">
        <f t="shared" si="435"/>
        <v>15.769724999999998</v>
      </c>
      <c r="BC453" s="200"/>
      <c r="BD453" s="201"/>
      <c r="BE453" s="201"/>
      <c r="BF453" s="201"/>
      <c r="BG453" s="201"/>
      <c r="BH453" s="201"/>
      <c r="BI453" s="201"/>
      <c r="BJ453" s="201"/>
      <c r="BK453" s="201"/>
      <c r="BL453" s="201"/>
      <c r="BM453" s="201"/>
      <c r="BN453" s="201"/>
      <c r="BO453" s="201"/>
      <c r="BP453" s="201"/>
      <c r="BQ453" s="201"/>
      <c r="BR453" s="201"/>
      <c r="BS453" s="201"/>
      <c r="BT453" s="201"/>
      <c r="BU453" s="201"/>
      <c r="BV453" s="201"/>
      <c r="BW453" s="201"/>
      <c r="BX453" s="201"/>
      <c r="BY453" s="201"/>
      <c r="BZ453" s="201"/>
      <c r="CA453" s="201"/>
      <c r="CB453" s="201"/>
      <c r="CC453" s="201"/>
      <c r="CD453" s="201"/>
      <c r="CE453" s="201"/>
      <c r="CF453" s="201"/>
      <c r="CG453" s="201"/>
      <c r="CH453" s="201"/>
      <c r="CI453" s="201"/>
      <c r="CJ453" s="201"/>
      <c r="CK453" s="201"/>
    </row>
    <row r="454" spans="1:89" s="202" customFormat="1" ht="13.5" thickBot="1" x14ac:dyDescent="0.25">
      <c r="A454" s="295"/>
      <c r="B454" s="202" t="s">
        <v>112</v>
      </c>
      <c r="C454" s="203" t="str">
        <f>+'NTP or Sold'!B47</f>
        <v>Committed</v>
      </c>
      <c r="D454" s="204">
        <f t="shared" ref="D454:AI454" si="436">+D451*$C453</f>
        <v>0</v>
      </c>
      <c r="E454" s="204">
        <f t="shared" si="436"/>
        <v>0</v>
      </c>
      <c r="F454" s="204">
        <f t="shared" si="436"/>
        <v>0</v>
      </c>
      <c r="G454" s="204">
        <f t="shared" si="436"/>
        <v>0</v>
      </c>
      <c r="H454" s="204">
        <f t="shared" si="436"/>
        <v>0</v>
      </c>
      <c r="I454" s="204">
        <f t="shared" si="436"/>
        <v>0</v>
      </c>
      <c r="J454" s="204">
        <f t="shared" si="436"/>
        <v>0</v>
      </c>
      <c r="K454" s="204">
        <f t="shared" si="436"/>
        <v>0</v>
      </c>
      <c r="L454" s="204">
        <f t="shared" si="436"/>
        <v>0</v>
      </c>
      <c r="M454" s="204">
        <f t="shared" si="436"/>
        <v>0</v>
      </c>
      <c r="N454" s="204">
        <f t="shared" si="436"/>
        <v>0</v>
      </c>
      <c r="O454" s="204">
        <f t="shared" si="436"/>
        <v>0</v>
      </c>
      <c r="P454" s="204">
        <f t="shared" si="436"/>
        <v>0</v>
      </c>
      <c r="Q454" s="204">
        <f t="shared" si="436"/>
        <v>0</v>
      </c>
      <c r="R454" s="204">
        <f t="shared" si="436"/>
        <v>0</v>
      </c>
      <c r="S454" s="204">
        <f t="shared" si="436"/>
        <v>0</v>
      </c>
      <c r="T454" s="204">
        <f t="shared" si="436"/>
        <v>0</v>
      </c>
      <c r="U454" s="204">
        <f t="shared" si="436"/>
        <v>0</v>
      </c>
      <c r="V454" s="204">
        <f t="shared" si="436"/>
        <v>0</v>
      </c>
      <c r="W454" s="204">
        <f t="shared" si="436"/>
        <v>0</v>
      </c>
      <c r="X454" s="204">
        <f t="shared" si="436"/>
        <v>0</v>
      </c>
      <c r="Y454" s="204">
        <f t="shared" si="436"/>
        <v>0</v>
      </c>
      <c r="Z454" s="204">
        <f t="shared" si="436"/>
        <v>0</v>
      </c>
      <c r="AA454" s="204">
        <f t="shared" si="436"/>
        <v>0</v>
      </c>
      <c r="AB454" s="204">
        <f t="shared" si="436"/>
        <v>0</v>
      </c>
      <c r="AC454" s="204">
        <f t="shared" si="436"/>
        <v>0</v>
      </c>
      <c r="AD454" s="204">
        <f t="shared" si="436"/>
        <v>0</v>
      </c>
      <c r="AE454" s="204">
        <f t="shared" si="436"/>
        <v>0</v>
      </c>
      <c r="AF454" s="204">
        <f t="shared" si="436"/>
        <v>0</v>
      </c>
      <c r="AG454" s="204">
        <f t="shared" si="436"/>
        <v>1.5769725000000001</v>
      </c>
      <c r="AH454" s="204">
        <f t="shared" si="436"/>
        <v>3.1539450000000002</v>
      </c>
      <c r="AI454" s="136">
        <f t="shared" si="436"/>
        <v>4.7309175000000003</v>
      </c>
      <c r="AJ454" s="204">
        <f t="shared" ref="AJ454:BB454" si="437">+AJ451*$C453</f>
        <v>6.3078900000000004</v>
      </c>
      <c r="AK454" s="204">
        <f t="shared" si="437"/>
        <v>7.8848624999999997</v>
      </c>
      <c r="AL454" s="204">
        <f t="shared" si="437"/>
        <v>9.4618349999999989</v>
      </c>
      <c r="AM454" s="204">
        <f t="shared" si="437"/>
        <v>11.038807499999999</v>
      </c>
      <c r="AN454" s="204">
        <f t="shared" si="437"/>
        <v>12.615779999999999</v>
      </c>
      <c r="AO454" s="204">
        <f t="shared" si="437"/>
        <v>12.615779999999999</v>
      </c>
      <c r="AP454" s="204">
        <f t="shared" si="437"/>
        <v>14.192752499999997</v>
      </c>
      <c r="AQ454" s="204">
        <f t="shared" si="437"/>
        <v>15.769724999999998</v>
      </c>
      <c r="AR454" s="204">
        <f t="shared" si="437"/>
        <v>15.769724999999998</v>
      </c>
      <c r="AS454" s="204">
        <f t="shared" si="437"/>
        <v>15.769724999999998</v>
      </c>
      <c r="AT454" s="204">
        <f t="shared" si="437"/>
        <v>15.769724999999998</v>
      </c>
      <c r="AU454" s="204">
        <f t="shared" si="437"/>
        <v>15.769724999999998</v>
      </c>
      <c r="AV454" s="204">
        <f t="shared" si="437"/>
        <v>15.769724999999998</v>
      </c>
      <c r="AW454" s="204">
        <f t="shared" si="437"/>
        <v>15.769724999999998</v>
      </c>
      <c r="AX454" s="204">
        <f t="shared" si="437"/>
        <v>15.769724999999998</v>
      </c>
      <c r="AY454" s="204">
        <f t="shared" si="437"/>
        <v>15.769724999999998</v>
      </c>
      <c r="AZ454" s="204">
        <f t="shared" si="437"/>
        <v>15.769724999999998</v>
      </c>
      <c r="BA454" s="204">
        <f t="shared" si="437"/>
        <v>15.769724999999998</v>
      </c>
      <c r="BB454" s="204">
        <f t="shared" si="437"/>
        <v>15.769724999999998</v>
      </c>
      <c r="BC454" s="205"/>
      <c r="BD454" s="206"/>
      <c r="BE454" s="206"/>
      <c r="BF454" s="206"/>
      <c r="BG454" s="206"/>
      <c r="BH454" s="206"/>
      <c r="BI454" s="206"/>
      <c r="BJ454" s="206"/>
      <c r="BK454" s="206"/>
      <c r="BL454" s="206"/>
      <c r="BM454" s="206"/>
      <c r="BN454" s="206"/>
      <c r="BO454" s="206"/>
      <c r="BP454" s="206"/>
      <c r="BQ454" s="206"/>
      <c r="BR454" s="206"/>
      <c r="BS454" s="206"/>
      <c r="BT454" s="206"/>
      <c r="BU454" s="206"/>
      <c r="BV454" s="206"/>
      <c r="BW454" s="206"/>
      <c r="BX454" s="206"/>
      <c r="BY454" s="206"/>
      <c r="BZ454" s="206"/>
      <c r="CA454" s="206"/>
      <c r="CB454" s="206"/>
      <c r="CC454" s="206"/>
      <c r="CD454" s="206"/>
      <c r="CE454" s="206"/>
      <c r="CF454" s="206"/>
      <c r="CG454" s="206"/>
      <c r="CH454" s="206"/>
      <c r="CI454" s="206"/>
      <c r="CJ454" s="206"/>
      <c r="CK454" s="206"/>
    </row>
    <row r="455" spans="1:89" s="192" customFormat="1" ht="15" customHeight="1" thickTop="1" x14ac:dyDescent="0.2">
      <c r="A455" s="293">
        <f>+A447+1</f>
        <v>6</v>
      </c>
      <c r="B455" s="189" t="str">
        <f>'NTP or Sold'!G48</f>
        <v>LM6000</v>
      </c>
      <c r="C455" s="291" t="str">
        <f>'NTP or Sold'!S48</f>
        <v>Las Vegas CoGen II</v>
      </c>
      <c r="D455" s="190"/>
      <c r="E455" s="190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  <c r="AB455" s="190"/>
      <c r="AC455" s="190"/>
      <c r="AD455" s="190"/>
      <c r="AE455" s="190"/>
      <c r="AF455" s="190"/>
      <c r="AG455" s="190"/>
      <c r="AH455" s="190"/>
      <c r="AI455" s="84"/>
      <c r="AJ455" s="190"/>
      <c r="AK455" s="190"/>
      <c r="AL455" s="190"/>
      <c r="AM455" s="190"/>
      <c r="AN455" s="190"/>
      <c r="AO455" s="190"/>
      <c r="AP455" s="190"/>
      <c r="AQ455" s="190"/>
      <c r="AR455" s="190"/>
      <c r="AS455" s="190"/>
      <c r="AT455" s="190"/>
      <c r="AU455" s="190"/>
      <c r="AV455" s="190"/>
      <c r="AW455" s="190"/>
      <c r="AX455" s="190"/>
      <c r="AY455" s="190"/>
      <c r="AZ455" s="190"/>
      <c r="BA455" s="190"/>
      <c r="BB455" s="190"/>
      <c r="BC455" s="191"/>
    </row>
    <row r="456" spans="1:89" s="196" customFormat="1" x14ac:dyDescent="0.2">
      <c r="A456" s="294"/>
      <c r="B456" s="193" t="s">
        <v>107</v>
      </c>
      <c r="C456" s="292"/>
      <c r="D456" s="194">
        <v>0</v>
      </c>
      <c r="E456" s="194">
        <v>0</v>
      </c>
      <c r="F456" s="194">
        <v>0</v>
      </c>
      <c r="G456" s="194">
        <v>0</v>
      </c>
      <c r="H456" s="194">
        <v>0</v>
      </c>
      <c r="I456" s="194">
        <v>0</v>
      </c>
      <c r="J456" s="194">
        <v>0</v>
      </c>
      <c r="K456" s="194">
        <v>0</v>
      </c>
      <c r="L456" s="194">
        <v>0</v>
      </c>
      <c r="M456" s="194">
        <v>0</v>
      </c>
      <c r="N456" s="194">
        <v>0</v>
      </c>
      <c r="O456" s="194">
        <v>0</v>
      </c>
      <c r="P456" s="194">
        <v>0</v>
      </c>
      <c r="Q456" s="194">
        <v>0</v>
      </c>
      <c r="R456" s="194">
        <v>0</v>
      </c>
      <c r="S456" s="194">
        <v>0</v>
      </c>
      <c r="T456" s="194">
        <v>0</v>
      </c>
      <c r="U456" s="194">
        <v>0</v>
      </c>
      <c r="V456" s="194">
        <v>0</v>
      </c>
      <c r="W456" s="194">
        <v>0</v>
      </c>
      <c r="X456" s="194">
        <v>0</v>
      </c>
      <c r="Y456" s="194">
        <v>0</v>
      </c>
      <c r="Z456" s="194">
        <v>0</v>
      </c>
      <c r="AA456" s="194">
        <v>0</v>
      </c>
      <c r="AB456" s="194">
        <v>0</v>
      </c>
      <c r="AC456" s="194">
        <v>0</v>
      </c>
      <c r="AD456" s="194">
        <v>0</v>
      </c>
      <c r="AE456" s="194">
        <v>0</v>
      </c>
      <c r="AF456" s="194">
        <v>0</v>
      </c>
      <c r="AG456" s="194">
        <f>0.05+0.1</f>
        <v>0.15000000000000002</v>
      </c>
      <c r="AH456" s="194">
        <v>0.1</v>
      </c>
      <c r="AI456" s="82">
        <v>0.1</v>
      </c>
      <c r="AJ456" s="194">
        <v>0.1</v>
      </c>
      <c r="AK456" s="194">
        <v>0.1</v>
      </c>
      <c r="AL456" s="194">
        <v>0.1</v>
      </c>
      <c r="AM456" s="194">
        <v>0.1</v>
      </c>
      <c r="AN456" s="194">
        <v>0.1</v>
      </c>
      <c r="AO456" s="194">
        <v>0</v>
      </c>
      <c r="AP456" s="194">
        <v>0.1</v>
      </c>
      <c r="AQ456" s="194">
        <v>0</v>
      </c>
      <c r="AR456" s="194">
        <v>0.05</v>
      </c>
      <c r="AS456" s="194">
        <v>0</v>
      </c>
      <c r="AT456" s="194">
        <v>0</v>
      </c>
      <c r="AU456" s="194">
        <v>0</v>
      </c>
      <c r="AV456" s="194">
        <v>0</v>
      </c>
      <c r="AW456" s="194">
        <v>0</v>
      </c>
      <c r="AX456" s="194">
        <v>0</v>
      </c>
      <c r="AY456" s="194">
        <v>0</v>
      </c>
      <c r="AZ456" s="194">
        <v>0</v>
      </c>
      <c r="BA456" s="194">
        <v>0</v>
      </c>
      <c r="BB456" s="194">
        <v>0</v>
      </c>
      <c r="BC456" s="195">
        <f>SUM(D456:BB456)</f>
        <v>0.99999999999999989</v>
      </c>
      <c r="BD456" s="193"/>
    </row>
    <row r="457" spans="1:89" s="196" customFormat="1" x14ac:dyDescent="0.2">
      <c r="A457" s="294"/>
      <c r="B457" s="193" t="s">
        <v>108</v>
      </c>
      <c r="C457" s="292"/>
      <c r="D457" s="194">
        <f>D456</f>
        <v>0</v>
      </c>
      <c r="E457" s="194">
        <f t="shared" ref="E457:AJ457" si="438">+D457+E456</f>
        <v>0</v>
      </c>
      <c r="F457" s="194">
        <f t="shared" si="438"/>
        <v>0</v>
      </c>
      <c r="G457" s="194">
        <f t="shared" si="438"/>
        <v>0</v>
      </c>
      <c r="H457" s="194">
        <f t="shared" si="438"/>
        <v>0</v>
      </c>
      <c r="I457" s="194">
        <f t="shared" si="438"/>
        <v>0</v>
      </c>
      <c r="J457" s="194">
        <f t="shared" si="438"/>
        <v>0</v>
      </c>
      <c r="K457" s="194">
        <f t="shared" si="438"/>
        <v>0</v>
      </c>
      <c r="L457" s="194">
        <f t="shared" si="438"/>
        <v>0</v>
      </c>
      <c r="M457" s="194">
        <f t="shared" si="438"/>
        <v>0</v>
      </c>
      <c r="N457" s="194">
        <f t="shared" si="438"/>
        <v>0</v>
      </c>
      <c r="O457" s="194">
        <f t="shared" si="438"/>
        <v>0</v>
      </c>
      <c r="P457" s="194">
        <f t="shared" si="438"/>
        <v>0</v>
      </c>
      <c r="Q457" s="194">
        <f t="shared" si="438"/>
        <v>0</v>
      </c>
      <c r="R457" s="194">
        <f t="shared" si="438"/>
        <v>0</v>
      </c>
      <c r="S457" s="194">
        <f t="shared" si="438"/>
        <v>0</v>
      </c>
      <c r="T457" s="194">
        <f t="shared" si="438"/>
        <v>0</v>
      </c>
      <c r="U457" s="194">
        <f t="shared" si="438"/>
        <v>0</v>
      </c>
      <c r="V457" s="194">
        <f t="shared" si="438"/>
        <v>0</v>
      </c>
      <c r="W457" s="194">
        <f t="shared" si="438"/>
        <v>0</v>
      </c>
      <c r="X457" s="194">
        <f t="shared" si="438"/>
        <v>0</v>
      </c>
      <c r="Y457" s="194">
        <f t="shared" si="438"/>
        <v>0</v>
      </c>
      <c r="Z457" s="194">
        <f t="shared" si="438"/>
        <v>0</v>
      </c>
      <c r="AA457" s="194">
        <f t="shared" si="438"/>
        <v>0</v>
      </c>
      <c r="AB457" s="194">
        <f t="shared" si="438"/>
        <v>0</v>
      </c>
      <c r="AC457" s="194">
        <f t="shared" si="438"/>
        <v>0</v>
      </c>
      <c r="AD457" s="194">
        <f t="shared" si="438"/>
        <v>0</v>
      </c>
      <c r="AE457" s="194">
        <f t="shared" si="438"/>
        <v>0</v>
      </c>
      <c r="AF457" s="194">
        <f t="shared" si="438"/>
        <v>0</v>
      </c>
      <c r="AG457" s="194">
        <f t="shared" si="438"/>
        <v>0.15000000000000002</v>
      </c>
      <c r="AH457" s="194">
        <f t="shared" si="438"/>
        <v>0.25</v>
      </c>
      <c r="AI457" s="82">
        <f t="shared" si="438"/>
        <v>0.35</v>
      </c>
      <c r="AJ457" s="194">
        <f t="shared" si="438"/>
        <v>0.44999999999999996</v>
      </c>
      <c r="AK457" s="194">
        <f t="shared" ref="AK457:BB457" si="439">+AJ457+AK456</f>
        <v>0.54999999999999993</v>
      </c>
      <c r="AL457" s="194">
        <f t="shared" si="439"/>
        <v>0.64999999999999991</v>
      </c>
      <c r="AM457" s="194">
        <f t="shared" si="439"/>
        <v>0.74999999999999989</v>
      </c>
      <c r="AN457" s="194">
        <f t="shared" si="439"/>
        <v>0.84999999999999987</v>
      </c>
      <c r="AO457" s="194">
        <f t="shared" si="439"/>
        <v>0.84999999999999987</v>
      </c>
      <c r="AP457" s="194">
        <f t="shared" si="439"/>
        <v>0.94999999999999984</v>
      </c>
      <c r="AQ457" s="194">
        <f t="shared" si="439"/>
        <v>0.94999999999999984</v>
      </c>
      <c r="AR457" s="194">
        <f t="shared" si="439"/>
        <v>0.99999999999999989</v>
      </c>
      <c r="AS457" s="194">
        <f t="shared" si="439"/>
        <v>0.99999999999999989</v>
      </c>
      <c r="AT457" s="194">
        <f t="shared" si="439"/>
        <v>0.99999999999999989</v>
      </c>
      <c r="AU457" s="194">
        <f t="shared" si="439"/>
        <v>0.99999999999999989</v>
      </c>
      <c r="AV457" s="194">
        <f t="shared" si="439"/>
        <v>0.99999999999999989</v>
      </c>
      <c r="AW457" s="194">
        <f t="shared" si="439"/>
        <v>0.99999999999999989</v>
      </c>
      <c r="AX457" s="194">
        <f t="shared" si="439"/>
        <v>0.99999999999999989</v>
      </c>
      <c r="AY457" s="194">
        <f t="shared" si="439"/>
        <v>0.99999999999999989</v>
      </c>
      <c r="AZ457" s="194">
        <f t="shared" si="439"/>
        <v>0.99999999999999989</v>
      </c>
      <c r="BA457" s="194">
        <f t="shared" si="439"/>
        <v>0.99999999999999989</v>
      </c>
      <c r="BB457" s="194">
        <f t="shared" si="439"/>
        <v>0.99999999999999989</v>
      </c>
      <c r="BC457" s="195"/>
      <c r="BD457" s="193"/>
    </row>
    <row r="458" spans="1:89" s="196" customFormat="1" x14ac:dyDescent="0.2">
      <c r="A458" s="294"/>
      <c r="B458" s="193" t="s">
        <v>109</v>
      </c>
      <c r="C458" s="292"/>
      <c r="D458" s="194">
        <v>0</v>
      </c>
      <c r="E458" s="194">
        <v>0</v>
      </c>
      <c r="F458" s="194">
        <v>0</v>
      </c>
      <c r="G458" s="194">
        <v>0</v>
      </c>
      <c r="H458" s="194">
        <v>0</v>
      </c>
      <c r="I458" s="194">
        <v>0</v>
      </c>
      <c r="J458" s="194">
        <v>0</v>
      </c>
      <c r="K458" s="194">
        <v>0</v>
      </c>
      <c r="L458" s="194">
        <v>0</v>
      </c>
      <c r="M458" s="194">
        <v>0</v>
      </c>
      <c r="N458" s="194">
        <v>0</v>
      </c>
      <c r="O458" s="194">
        <v>0</v>
      </c>
      <c r="P458" s="194">
        <v>0</v>
      </c>
      <c r="Q458" s="194">
        <v>0</v>
      </c>
      <c r="R458" s="194">
        <v>0</v>
      </c>
      <c r="S458" s="194">
        <v>0</v>
      </c>
      <c r="T458" s="194">
        <v>0</v>
      </c>
      <c r="U458" s="194">
        <v>0</v>
      </c>
      <c r="V458" s="194">
        <v>0</v>
      </c>
      <c r="W458" s="194">
        <v>0</v>
      </c>
      <c r="X458" s="194">
        <v>0</v>
      </c>
      <c r="Y458" s="194">
        <v>0</v>
      </c>
      <c r="Z458" s="194">
        <v>0</v>
      </c>
      <c r="AA458" s="194">
        <v>0</v>
      </c>
      <c r="AB458" s="194">
        <v>0</v>
      </c>
      <c r="AC458" s="194">
        <v>0</v>
      </c>
      <c r="AD458" s="194">
        <v>0</v>
      </c>
      <c r="AE458" s="194">
        <v>0</v>
      </c>
      <c r="AF458" s="194">
        <v>0</v>
      </c>
      <c r="AG458" s="194">
        <v>0.1</v>
      </c>
      <c r="AH458" s="194">
        <v>0.1</v>
      </c>
      <c r="AI458" s="82">
        <v>0.1</v>
      </c>
      <c r="AJ458" s="194">
        <v>0.1</v>
      </c>
      <c r="AK458" s="194">
        <v>0.1</v>
      </c>
      <c r="AL458" s="194">
        <v>0.1</v>
      </c>
      <c r="AM458" s="194">
        <v>0.1</v>
      </c>
      <c r="AN458" s="194">
        <v>0.1</v>
      </c>
      <c r="AO458" s="194">
        <v>0</v>
      </c>
      <c r="AP458" s="194">
        <v>0.1</v>
      </c>
      <c r="AQ458" s="194">
        <v>0.1</v>
      </c>
      <c r="AR458" s="194">
        <v>0</v>
      </c>
      <c r="AS458" s="194">
        <v>0</v>
      </c>
      <c r="AT458" s="194">
        <v>0</v>
      </c>
      <c r="AU458" s="194">
        <v>0</v>
      </c>
      <c r="AV458" s="194">
        <v>0</v>
      </c>
      <c r="AW458" s="194">
        <v>0</v>
      </c>
      <c r="AX458" s="194">
        <v>0</v>
      </c>
      <c r="AY458" s="194">
        <v>0</v>
      </c>
      <c r="AZ458" s="194">
        <v>0</v>
      </c>
      <c r="BA458" s="194">
        <v>0</v>
      </c>
      <c r="BB458" s="194">
        <v>0</v>
      </c>
      <c r="BC458" s="195">
        <f>SUM(D458:BB458)</f>
        <v>0.99999999999999989</v>
      </c>
      <c r="BD458" s="193"/>
    </row>
    <row r="459" spans="1:89" s="196" customFormat="1" x14ac:dyDescent="0.2">
      <c r="A459" s="294"/>
      <c r="B459" s="193" t="s">
        <v>110</v>
      </c>
      <c r="C459" s="292"/>
      <c r="D459" s="194">
        <f>D458</f>
        <v>0</v>
      </c>
      <c r="E459" s="194">
        <f t="shared" ref="E459:AJ459" si="440">+D459+E458</f>
        <v>0</v>
      </c>
      <c r="F459" s="194">
        <f t="shared" si="440"/>
        <v>0</v>
      </c>
      <c r="G459" s="194">
        <f t="shared" si="440"/>
        <v>0</v>
      </c>
      <c r="H459" s="194">
        <f t="shared" si="440"/>
        <v>0</v>
      </c>
      <c r="I459" s="194">
        <f t="shared" si="440"/>
        <v>0</v>
      </c>
      <c r="J459" s="194">
        <f t="shared" si="440"/>
        <v>0</v>
      </c>
      <c r="K459" s="194">
        <f t="shared" si="440"/>
        <v>0</v>
      </c>
      <c r="L459" s="194">
        <f t="shared" si="440"/>
        <v>0</v>
      </c>
      <c r="M459" s="194">
        <f t="shared" si="440"/>
        <v>0</v>
      </c>
      <c r="N459" s="194">
        <f t="shared" si="440"/>
        <v>0</v>
      </c>
      <c r="O459" s="194">
        <f t="shared" si="440"/>
        <v>0</v>
      </c>
      <c r="P459" s="194">
        <f t="shared" si="440"/>
        <v>0</v>
      </c>
      <c r="Q459" s="194">
        <f t="shared" si="440"/>
        <v>0</v>
      </c>
      <c r="R459" s="194">
        <f t="shared" si="440"/>
        <v>0</v>
      </c>
      <c r="S459" s="194">
        <f t="shared" si="440"/>
        <v>0</v>
      </c>
      <c r="T459" s="194">
        <f t="shared" si="440"/>
        <v>0</v>
      </c>
      <c r="U459" s="194">
        <f t="shared" si="440"/>
        <v>0</v>
      </c>
      <c r="V459" s="194">
        <f t="shared" si="440"/>
        <v>0</v>
      </c>
      <c r="W459" s="194">
        <f t="shared" si="440"/>
        <v>0</v>
      </c>
      <c r="X459" s="194">
        <f t="shared" si="440"/>
        <v>0</v>
      </c>
      <c r="Y459" s="194">
        <f t="shared" si="440"/>
        <v>0</v>
      </c>
      <c r="Z459" s="194">
        <f t="shared" si="440"/>
        <v>0</v>
      </c>
      <c r="AA459" s="194">
        <f t="shared" si="440"/>
        <v>0</v>
      </c>
      <c r="AB459" s="194">
        <f t="shared" si="440"/>
        <v>0</v>
      </c>
      <c r="AC459" s="194">
        <f t="shared" si="440"/>
        <v>0</v>
      </c>
      <c r="AD459" s="194">
        <f t="shared" si="440"/>
        <v>0</v>
      </c>
      <c r="AE459" s="194">
        <f t="shared" si="440"/>
        <v>0</v>
      </c>
      <c r="AF459" s="194">
        <f t="shared" si="440"/>
        <v>0</v>
      </c>
      <c r="AG459" s="194">
        <f t="shared" si="440"/>
        <v>0.1</v>
      </c>
      <c r="AH459" s="194">
        <f t="shared" si="440"/>
        <v>0.2</v>
      </c>
      <c r="AI459" s="82">
        <f t="shared" si="440"/>
        <v>0.30000000000000004</v>
      </c>
      <c r="AJ459" s="194">
        <f t="shared" si="440"/>
        <v>0.4</v>
      </c>
      <c r="AK459" s="194">
        <f t="shared" ref="AK459:BB459" si="441">+AJ459+AK458</f>
        <v>0.5</v>
      </c>
      <c r="AL459" s="194">
        <f t="shared" si="441"/>
        <v>0.6</v>
      </c>
      <c r="AM459" s="194">
        <f t="shared" si="441"/>
        <v>0.7</v>
      </c>
      <c r="AN459" s="194">
        <f t="shared" si="441"/>
        <v>0.79999999999999993</v>
      </c>
      <c r="AO459" s="194">
        <f t="shared" si="441"/>
        <v>0.79999999999999993</v>
      </c>
      <c r="AP459" s="194">
        <f t="shared" si="441"/>
        <v>0.89999999999999991</v>
      </c>
      <c r="AQ459" s="194">
        <f t="shared" si="441"/>
        <v>0.99999999999999989</v>
      </c>
      <c r="AR459" s="194">
        <f t="shared" si="441"/>
        <v>0.99999999999999989</v>
      </c>
      <c r="AS459" s="194">
        <f t="shared" si="441"/>
        <v>0.99999999999999989</v>
      </c>
      <c r="AT459" s="194">
        <f t="shared" si="441"/>
        <v>0.99999999999999989</v>
      </c>
      <c r="AU459" s="194">
        <f t="shared" si="441"/>
        <v>0.99999999999999989</v>
      </c>
      <c r="AV459" s="194">
        <f t="shared" si="441"/>
        <v>0.99999999999999989</v>
      </c>
      <c r="AW459" s="194">
        <f t="shared" si="441"/>
        <v>0.99999999999999989</v>
      </c>
      <c r="AX459" s="194">
        <f t="shared" si="441"/>
        <v>0.99999999999999989</v>
      </c>
      <c r="AY459" s="194">
        <f t="shared" si="441"/>
        <v>0.99999999999999989</v>
      </c>
      <c r="AZ459" s="194">
        <f t="shared" si="441"/>
        <v>0.99999999999999989</v>
      </c>
      <c r="BA459" s="194">
        <f t="shared" si="441"/>
        <v>0.99999999999999989</v>
      </c>
      <c r="BB459" s="194">
        <f t="shared" si="441"/>
        <v>0.99999999999999989</v>
      </c>
      <c r="BC459" s="195"/>
      <c r="BD459" s="193"/>
    </row>
    <row r="460" spans="1:89" s="211" customFormat="1" x14ac:dyDescent="0.2">
      <c r="A460" s="294"/>
      <c r="B460" s="208"/>
      <c r="C460" s="292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209"/>
      <c r="AA460" s="209"/>
      <c r="AB460" s="209"/>
      <c r="AC460" s="209"/>
      <c r="AD460" s="209"/>
      <c r="AE460" s="209"/>
      <c r="AF460" s="209"/>
      <c r="AG460" s="209"/>
      <c r="AH460" s="209"/>
      <c r="AI460" s="83"/>
      <c r="AJ460" s="209"/>
      <c r="AK460" s="209"/>
      <c r="AL460" s="209"/>
      <c r="AM460" s="209"/>
      <c r="AN460" s="209"/>
      <c r="AO460" s="209"/>
      <c r="AP460" s="209"/>
      <c r="AQ460" s="209"/>
      <c r="AR460" s="209"/>
      <c r="AS460" s="209"/>
      <c r="AT460" s="209"/>
      <c r="AU460" s="209"/>
      <c r="AV460" s="209"/>
      <c r="AW460" s="209"/>
      <c r="AX460" s="209"/>
      <c r="AY460" s="209"/>
      <c r="AZ460" s="209"/>
      <c r="BA460" s="209"/>
      <c r="BB460" s="209"/>
      <c r="BC460" s="210"/>
      <c r="BD460" s="208"/>
    </row>
    <row r="461" spans="1:89" s="197" customFormat="1" x14ac:dyDescent="0.2">
      <c r="A461" s="294"/>
      <c r="B461" s="197" t="s">
        <v>111</v>
      </c>
      <c r="C461" s="198">
        <v>15.769724999999999</v>
      </c>
      <c r="D461" s="199">
        <f t="shared" ref="D461:AI461" si="442">+D457*$C461</f>
        <v>0</v>
      </c>
      <c r="E461" s="199">
        <f t="shared" si="442"/>
        <v>0</v>
      </c>
      <c r="F461" s="199">
        <f t="shared" si="442"/>
        <v>0</v>
      </c>
      <c r="G461" s="199">
        <f t="shared" si="442"/>
        <v>0</v>
      </c>
      <c r="H461" s="199">
        <f t="shared" si="442"/>
        <v>0</v>
      </c>
      <c r="I461" s="199">
        <f t="shared" si="442"/>
        <v>0</v>
      </c>
      <c r="J461" s="199">
        <f t="shared" si="442"/>
        <v>0</v>
      </c>
      <c r="K461" s="199">
        <f t="shared" si="442"/>
        <v>0</v>
      </c>
      <c r="L461" s="199">
        <f t="shared" si="442"/>
        <v>0</v>
      </c>
      <c r="M461" s="199">
        <f t="shared" si="442"/>
        <v>0</v>
      </c>
      <c r="N461" s="199">
        <f t="shared" si="442"/>
        <v>0</v>
      </c>
      <c r="O461" s="199">
        <f t="shared" si="442"/>
        <v>0</v>
      </c>
      <c r="P461" s="199">
        <f t="shared" si="442"/>
        <v>0</v>
      </c>
      <c r="Q461" s="199">
        <f t="shared" si="442"/>
        <v>0</v>
      </c>
      <c r="R461" s="199">
        <f t="shared" si="442"/>
        <v>0</v>
      </c>
      <c r="S461" s="199">
        <f t="shared" si="442"/>
        <v>0</v>
      </c>
      <c r="T461" s="199">
        <f t="shared" si="442"/>
        <v>0</v>
      </c>
      <c r="U461" s="199">
        <f t="shared" si="442"/>
        <v>0</v>
      </c>
      <c r="V461" s="199">
        <f t="shared" si="442"/>
        <v>0</v>
      </c>
      <c r="W461" s="199">
        <f t="shared" si="442"/>
        <v>0</v>
      </c>
      <c r="X461" s="199">
        <f t="shared" si="442"/>
        <v>0</v>
      </c>
      <c r="Y461" s="199">
        <f t="shared" si="442"/>
        <v>0</v>
      </c>
      <c r="Z461" s="199">
        <f t="shared" si="442"/>
        <v>0</v>
      </c>
      <c r="AA461" s="199">
        <f t="shared" si="442"/>
        <v>0</v>
      </c>
      <c r="AB461" s="199">
        <f t="shared" si="442"/>
        <v>0</v>
      </c>
      <c r="AC461" s="199">
        <f t="shared" si="442"/>
        <v>0</v>
      </c>
      <c r="AD461" s="199">
        <f t="shared" si="442"/>
        <v>0</v>
      </c>
      <c r="AE461" s="199">
        <f t="shared" si="442"/>
        <v>0</v>
      </c>
      <c r="AF461" s="199">
        <f t="shared" si="442"/>
        <v>0</v>
      </c>
      <c r="AG461" s="199">
        <f t="shared" si="442"/>
        <v>2.3654587500000002</v>
      </c>
      <c r="AH461" s="199">
        <f t="shared" si="442"/>
        <v>3.9424312499999998</v>
      </c>
      <c r="AI461" s="90">
        <f t="shared" si="442"/>
        <v>5.5194037499999995</v>
      </c>
      <c r="AJ461" s="199">
        <f t="shared" ref="AJ461:BB461" si="443">+AJ457*$C461</f>
        <v>7.0963762499999987</v>
      </c>
      <c r="AK461" s="199">
        <f t="shared" si="443"/>
        <v>8.6733487499999988</v>
      </c>
      <c r="AL461" s="199">
        <f t="shared" si="443"/>
        <v>10.250321249999999</v>
      </c>
      <c r="AM461" s="199">
        <f t="shared" si="443"/>
        <v>11.827293749999997</v>
      </c>
      <c r="AN461" s="199">
        <f t="shared" si="443"/>
        <v>13.404266249999997</v>
      </c>
      <c r="AO461" s="199">
        <f t="shared" si="443"/>
        <v>13.404266249999997</v>
      </c>
      <c r="AP461" s="199">
        <f t="shared" si="443"/>
        <v>14.981238749999997</v>
      </c>
      <c r="AQ461" s="199">
        <f t="shared" si="443"/>
        <v>14.981238749999997</v>
      </c>
      <c r="AR461" s="199">
        <f t="shared" si="443"/>
        <v>15.769724999999998</v>
      </c>
      <c r="AS461" s="199">
        <f t="shared" si="443"/>
        <v>15.769724999999998</v>
      </c>
      <c r="AT461" s="199">
        <f t="shared" si="443"/>
        <v>15.769724999999998</v>
      </c>
      <c r="AU461" s="199">
        <f t="shared" si="443"/>
        <v>15.769724999999998</v>
      </c>
      <c r="AV461" s="199">
        <f t="shared" si="443"/>
        <v>15.769724999999998</v>
      </c>
      <c r="AW461" s="199">
        <f t="shared" si="443"/>
        <v>15.769724999999998</v>
      </c>
      <c r="AX461" s="199">
        <f t="shared" si="443"/>
        <v>15.769724999999998</v>
      </c>
      <c r="AY461" s="199">
        <f t="shared" si="443"/>
        <v>15.769724999999998</v>
      </c>
      <c r="AZ461" s="199">
        <f t="shared" si="443"/>
        <v>15.769724999999998</v>
      </c>
      <c r="BA461" s="199">
        <f t="shared" si="443"/>
        <v>15.769724999999998</v>
      </c>
      <c r="BB461" s="199">
        <f t="shared" si="443"/>
        <v>15.769724999999998</v>
      </c>
      <c r="BC461" s="200"/>
      <c r="BD461" s="201"/>
      <c r="BE461" s="201"/>
      <c r="BF461" s="201"/>
      <c r="BG461" s="201"/>
      <c r="BH461" s="201"/>
      <c r="BI461" s="201"/>
      <c r="BJ461" s="201"/>
      <c r="BK461" s="201"/>
      <c r="BL461" s="201"/>
      <c r="BM461" s="201"/>
      <c r="BN461" s="201"/>
      <c r="BO461" s="201"/>
      <c r="BP461" s="201"/>
      <c r="BQ461" s="201"/>
      <c r="BR461" s="201"/>
      <c r="BS461" s="201"/>
      <c r="BT461" s="201"/>
      <c r="BU461" s="201"/>
      <c r="BV461" s="201"/>
      <c r="BW461" s="201"/>
      <c r="BX461" s="201"/>
      <c r="BY461" s="201"/>
      <c r="BZ461" s="201"/>
      <c r="CA461" s="201"/>
      <c r="CB461" s="201"/>
      <c r="CC461" s="201"/>
      <c r="CD461" s="201"/>
      <c r="CE461" s="201"/>
      <c r="CF461" s="201"/>
      <c r="CG461" s="201"/>
      <c r="CH461" s="201"/>
      <c r="CI461" s="201"/>
      <c r="CJ461" s="201"/>
      <c r="CK461" s="201"/>
    </row>
    <row r="462" spans="1:89" s="202" customFormat="1" ht="13.5" thickBot="1" x14ac:dyDescent="0.25">
      <c r="A462" s="295"/>
      <c r="B462" s="202" t="s">
        <v>112</v>
      </c>
      <c r="C462" s="203" t="str">
        <f>+'NTP or Sold'!B48</f>
        <v>Committed</v>
      </c>
      <c r="D462" s="204">
        <f t="shared" ref="D462:AI462" si="444">+D459*$C461</f>
        <v>0</v>
      </c>
      <c r="E462" s="204">
        <f t="shared" si="444"/>
        <v>0</v>
      </c>
      <c r="F462" s="204">
        <f t="shared" si="444"/>
        <v>0</v>
      </c>
      <c r="G462" s="204">
        <f t="shared" si="444"/>
        <v>0</v>
      </c>
      <c r="H462" s="204">
        <f t="shared" si="444"/>
        <v>0</v>
      </c>
      <c r="I462" s="204">
        <f t="shared" si="444"/>
        <v>0</v>
      </c>
      <c r="J462" s="204">
        <f t="shared" si="444"/>
        <v>0</v>
      </c>
      <c r="K462" s="204">
        <f t="shared" si="444"/>
        <v>0</v>
      </c>
      <c r="L462" s="204">
        <f t="shared" si="444"/>
        <v>0</v>
      </c>
      <c r="M462" s="204">
        <f t="shared" si="444"/>
        <v>0</v>
      </c>
      <c r="N462" s="204">
        <f t="shared" si="444"/>
        <v>0</v>
      </c>
      <c r="O462" s="204">
        <f t="shared" si="444"/>
        <v>0</v>
      </c>
      <c r="P462" s="204">
        <f t="shared" si="444"/>
        <v>0</v>
      </c>
      <c r="Q462" s="204">
        <f t="shared" si="444"/>
        <v>0</v>
      </c>
      <c r="R462" s="204">
        <f t="shared" si="444"/>
        <v>0</v>
      </c>
      <c r="S462" s="204">
        <f t="shared" si="444"/>
        <v>0</v>
      </c>
      <c r="T462" s="204">
        <f t="shared" si="444"/>
        <v>0</v>
      </c>
      <c r="U462" s="204">
        <f t="shared" si="444"/>
        <v>0</v>
      </c>
      <c r="V462" s="204">
        <f t="shared" si="444"/>
        <v>0</v>
      </c>
      <c r="W462" s="204">
        <f t="shared" si="444"/>
        <v>0</v>
      </c>
      <c r="X462" s="204">
        <f t="shared" si="444"/>
        <v>0</v>
      </c>
      <c r="Y462" s="204">
        <f t="shared" si="444"/>
        <v>0</v>
      </c>
      <c r="Z462" s="204">
        <f t="shared" si="444"/>
        <v>0</v>
      </c>
      <c r="AA462" s="204">
        <f t="shared" si="444"/>
        <v>0</v>
      </c>
      <c r="AB462" s="204">
        <f t="shared" si="444"/>
        <v>0</v>
      </c>
      <c r="AC462" s="204">
        <f t="shared" si="444"/>
        <v>0</v>
      </c>
      <c r="AD462" s="204">
        <f t="shared" si="444"/>
        <v>0</v>
      </c>
      <c r="AE462" s="204">
        <f t="shared" si="444"/>
        <v>0</v>
      </c>
      <c r="AF462" s="204">
        <f t="shared" si="444"/>
        <v>0</v>
      </c>
      <c r="AG462" s="204">
        <f t="shared" si="444"/>
        <v>1.5769725000000001</v>
      </c>
      <c r="AH462" s="204">
        <f t="shared" si="444"/>
        <v>3.1539450000000002</v>
      </c>
      <c r="AI462" s="136">
        <f t="shared" si="444"/>
        <v>4.7309175000000003</v>
      </c>
      <c r="AJ462" s="204">
        <f t="shared" ref="AJ462:BB462" si="445">+AJ459*$C461</f>
        <v>6.3078900000000004</v>
      </c>
      <c r="AK462" s="204">
        <f t="shared" si="445"/>
        <v>7.8848624999999997</v>
      </c>
      <c r="AL462" s="204">
        <f t="shared" si="445"/>
        <v>9.4618349999999989</v>
      </c>
      <c r="AM462" s="204">
        <f t="shared" si="445"/>
        <v>11.038807499999999</v>
      </c>
      <c r="AN462" s="204">
        <f t="shared" si="445"/>
        <v>12.615779999999999</v>
      </c>
      <c r="AO462" s="204">
        <f t="shared" si="445"/>
        <v>12.615779999999999</v>
      </c>
      <c r="AP462" s="204">
        <f t="shared" si="445"/>
        <v>14.192752499999997</v>
      </c>
      <c r="AQ462" s="204">
        <f t="shared" si="445"/>
        <v>15.769724999999998</v>
      </c>
      <c r="AR462" s="204">
        <f t="shared" si="445"/>
        <v>15.769724999999998</v>
      </c>
      <c r="AS462" s="204">
        <f t="shared" si="445"/>
        <v>15.769724999999998</v>
      </c>
      <c r="AT462" s="204">
        <f t="shared" si="445"/>
        <v>15.769724999999998</v>
      </c>
      <c r="AU462" s="204">
        <f t="shared" si="445"/>
        <v>15.769724999999998</v>
      </c>
      <c r="AV462" s="204">
        <f t="shared" si="445"/>
        <v>15.769724999999998</v>
      </c>
      <c r="AW462" s="204">
        <f t="shared" si="445"/>
        <v>15.769724999999998</v>
      </c>
      <c r="AX462" s="204">
        <f t="shared" si="445"/>
        <v>15.769724999999998</v>
      </c>
      <c r="AY462" s="204">
        <f t="shared" si="445"/>
        <v>15.769724999999998</v>
      </c>
      <c r="AZ462" s="204">
        <f t="shared" si="445"/>
        <v>15.769724999999998</v>
      </c>
      <c r="BA462" s="204">
        <f t="shared" si="445"/>
        <v>15.769724999999998</v>
      </c>
      <c r="BB462" s="204">
        <f t="shared" si="445"/>
        <v>15.769724999999998</v>
      </c>
      <c r="BC462" s="205"/>
      <c r="BD462" s="206"/>
      <c r="BE462" s="206"/>
      <c r="BF462" s="206"/>
      <c r="BG462" s="206"/>
      <c r="BH462" s="206"/>
      <c r="BI462" s="206"/>
      <c r="BJ462" s="206"/>
      <c r="BK462" s="206"/>
      <c r="BL462" s="206"/>
      <c r="BM462" s="206"/>
      <c r="BN462" s="206"/>
      <c r="BO462" s="206"/>
      <c r="BP462" s="206"/>
      <c r="BQ462" s="206"/>
      <c r="BR462" s="206"/>
      <c r="BS462" s="206"/>
      <c r="BT462" s="206"/>
      <c r="BU462" s="206"/>
      <c r="BV462" s="206"/>
      <c r="BW462" s="206"/>
      <c r="BX462" s="206"/>
      <c r="BY462" s="206"/>
      <c r="BZ462" s="206"/>
      <c r="CA462" s="206"/>
      <c r="CB462" s="206"/>
      <c r="CC462" s="206"/>
      <c r="CD462" s="206"/>
      <c r="CE462" s="206"/>
      <c r="CF462" s="206"/>
      <c r="CG462" s="206"/>
      <c r="CH462" s="206"/>
      <c r="CI462" s="206"/>
      <c r="CJ462" s="206"/>
      <c r="CK462" s="206"/>
    </row>
    <row r="463" spans="1:89" s="114" customFormat="1" ht="15" customHeight="1" thickTop="1" x14ac:dyDescent="0.2">
      <c r="A463" s="293">
        <f>+'Cost Cancel Details'!A116+1</f>
        <v>16</v>
      </c>
      <c r="B463" s="110" t="str">
        <f>+'NTP or Sold'!G49</f>
        <v>Steam Turbine (book value =0)</v>
      </c>
      <c r="C463" s="287" t="str">
        <f>+'NTP or Sold'!S49</f>
        <v>Unassigned</v>
      </c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  <c r="AA463" s="128"/>
      <c r="AB463" s="128"/>
      <c r="AC463" s="128"/>
      <c r="AD463" s="128"/>
      <c r="AE463" s="128"/>
      <c r="AF463" s="128"/>
      <c r="AG463" s="128"/>
      <c r="AH463" s="128"/>
      <c r="AI463" s="128"/>
      <c r="AJ463" s="128"/>
      <c r="AK463" s="84"/>
      <c r="AL463" s="128"/>
      <c r="AM463" s="128"/>
      <c r="AN463" s="128"/>
      <c r="AO463" s="128"/>
      <c r="AP463" s="128"/>
      <c r="AQ463" s="128"/>
      <c r="AR463" s="128"/>
      <c r="AS463" s="128"/>
      <c r="AT463" s="128"/>
      <c r="AU463" s="128"/>
      <c r="AV463" s="128"/>
      <c r="AW463" s="128"/>
      <c r="AX463" s="128"/>
      <c r="AY463" s="128"/>
      <c r="AZ463" s="128"/>
      <c r="BA463" s="128"/>
      <c r="BB463" s="128"/>
      <c r="BC463" s="112"/>
    </row>
    <row r="464" spans="1:89" s="118" customFormat="1" x14ac:dyDescent="0.2">
      <c r="A464" s="294"/>
      <c r="B464" s="115" t="s">
        <v>107</v>
      </c>
      <c r="C464" s="288"/>
      <c r="D464" s="116">
        <v>0</v>
      </c>
      <c r="E464" s="116">
        <v>0</v>
      </c>
      <c r="F464" s="116">
        <v>0</v>
      </c>
      <c r="G464" s="116">
        <v>0</v>
      </c>
      <c r="H464" s="116">
        <v>0</v>
      </c>
      <c r="I464" s="116">
        <v>0</v>
      </c>
      <c r="J464" s="116">
        <v>0</v>
      </c>
      <c r="K464" s="116">
        <v>0</v>
      </c>
      <c r="L464" s="116">
        <v>0</v>
      </c>
      <c r="M464" s="116">
        <v>0</v>
      </c>
      <c r="N464" s="116">
        <v>1</v>
      </c>
      <c r="O464" s="116">
        <v>0</v>
      </c>
      <c r="P464" s="116">
        <v>0</v>
      </c>
      <c r="Q464" s="116">
        <v>0</v>
      </c>
      <c r="R464" s="116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16">
        <v>0</v>
      </c>
      <c r="Y464" s="116">
        <v>0</v>
      </c>
      <c r="Z464" s="116">
        <v>0</v>
      </c>
      <c r="AA464" s="116">
        <v>0</v>
      </c>
      <c r="AB464" s="116">
        <v>0</v>
      </c>
      <c r="AC464" s="116">
        <v>0</v>
      </c>
      <c r="AD464" s="116">
        <v>0</v>
      </c>
      <c r="AE464" s="116">
        <v>0</v>
      </c>
      <c r="AF464" s="116">
        <v>0</v>
      </c>
      <c r="AG464" s="116">
        <v>0</v>
      </c>
      <c r="AH464" s="116">
        <v>0</v>
      </c>
      <c r="AI464" s="116">
        <v>0</v>
      </c>
      <c r="AJ464" s="116">
        <v>0</v>
      </c>
      <c r="AK464" s="82">
        <v>0</v>
      </c>
      <c r="AL464" s="116">
        <v>0</v>
      </c>
      <c r="AM464" s="116">
        <v>0</v>
      </c>
      <c r="AN464" s="116">
        <v>0</v>
      </c>
      <c r="AO464" s="116">
        <v>0</v>
      </c>
      <c r="AP464" s="116">
        <v>0</v>
      </c>
      <c r="AQ464" s="116">
        <v>0</v>
      </c>
      <c r="AR464" s="116">
        <v>0</v>
      </c>
      <c r="AS464" s="116">
        <v>0</v>
      </c>
      <c r="AT464" s="116">
        <v>0</v>
      </c>
      <c r="AU464" s="116"/>
      <c r="AV464" s="116"/>
      <c r="AW464" s="116"/>
      <c r="AX464" s="116"/>
      <c r="AY464" s="116"/>
      <c r="AZ464" s="116"/>
      <c r="BA464" s="116"/>
      <c r="BB464" s="116"/>
      <c r="BC464" s="117">
        <f>SUM(D464:BB464)</f>
        <v>1</v>
      </c>
      <c r="BD464" s="115"/>
    </row>
    <row r="465" spans="1:89" s="118" customFormat="1" x14ac:dyDescent="0.2">
      <c r="A465" s="294"/>
      <c r="B465" s="115" t="s">
        <v>108</v>
      </c>
      <c r="C465" s="288"/>
      <c r="D465" s="116">
        <f>D464</f>
        <v>0</v>
      </c>
      <c r="E465" s="116">
        <f t="shared" ref="E465:AJ465" si="446">+D465+E464</f>
        <v>0</v>
      </c>
      <c r="F465" s="116">
        <f t="shared" si="446"/>
        <v>0</v>
      </c>
      <c r="G465" s="116">
        <f t="shared" si="446"/>
        <v>0</v>
      </c>
      <c r="H465" s="116">
        <f t="shared" si="446"/>
        <v>0</v>
      </c>
      <c r="I465" s="116">
        <f t="shared" si="446"/>
        <v>0</v>
      </c>
      <c r="J465" s="116">
        <f t="shared" si="446"/>
        <v>0</v>
      </c>
      <c r="K465" s="116">
        <f t="shared" si="446"/>
        <v>0</v>
      </c>
      <c r="L465" s="116">
        <f t="shared" si="446"/>
        <v>0</v>
      </c>
      <c r="M465" s="116">
        <f t="shared" si="446"/>
        <v>0</v>
      </c>
      <c r="N465" s="116">
        <f t="shared" si="446"/>
        <v>1</v>
      </c>
      <c r="O465" s="116">
        <f t="shared" si="446"/>
        <v>1</v>
      </c>
      <c r="P465" s="116">
        <f t="shared" si="446"/>
        <v>1</v>
      </c>
      <c r="Q465" s="116">
        <f t="shared" si="446"/>
        <v>1</v>
      </c>
      <c r="R465" s="116">
        <f t="shared" si="446"/>
        <v>1</v>
      </c>
      <c r="S465" s="116">
        <f t="shared" si="446"/>
        <v>1</v>
      </c>
      <c r="T465" s="116">
        <f t="shared" si="446"/>
        <v>1</v>
      </c>
      <c r="U465" s="116">
        <f t="shared" si="446"/>
        <v>1</v>
      </c>
      <c r="V465" s="116">
        <f t="shared" si="446"/>
        <v>1</v>
      </c>
      <c r="W465" s="116">
        <f t="shared" si="446"/>
        <v>1</v>
      </c>
      <c r="X465" s="116">
        <f t="shared" si="446"/>
        <v>1</v>
      </c>
      <c r="Y465" s="116">
        <f t="shared" si="446"/>
        <v>1</v>
      </c>
      <c r="Z465" s="116">
        <f t="shared" si="446"/>
        <v>1</v>
      </c>
      <c r="AA465" s="116">
        <f t="shared" si="446"/>
        <v>1</v>
      </c>
      <c r="AB465" s="116">
        <f t="shared" si="446"/>
        <v>1</v>
      </c>
      <c r="AC465" s="116">
        <f t="shared" si="446"/>
        <v>1</v>
      </c>
      <c r="AD465" s="116">
        <f t="shared" si="446"/>
        <v>1</v>
      </c>
      <c r="AE465" s="116">
        <f t="shared" si="446"/>
        <v>1</v>
      </c>
      <c r="AF465" s="116">
        <f t="shared" si="446"/>
        <v>1</v>
      </c>
      <c r="AG465" s="116">
        <f t="shared" si="446"/>
        <v>1</v>
      </c>
      <c r="AH465" s="116">
        <f t="shared" si="446"/>
        <v>1</v>
      </c>
      <c r="AI465" s="116">
        <f t="shared" si="446"/>
        <v>1</v>
      </c>
      <c r="AJ465" s="116">
        <f t="shared" si="446"/>
        <v>1</v>
      </c>
      <c r="AK465" s="82">
        <f t="shared" ref="AK465:BP465" si="447">+AJ465+AK464</f>
        <v>1</v>
      </c>
      <c r="AL465" s="116">
        <f t="shared" si="447"/>
        <v>1</v>
      </c>
      <c r="AM465" s="116">
        <f t="shared" si="447"/>
        <v>1</v>
      </c>
      <c r="AN465" s="116">
        <f t="shared" si="447"/>
        <v>1</v>
      </c>
      <c r="AO465" s="116">
        <f t="shared" si="447"/>
        <v>1</v>
      </c>
      <c r="AP465" s="116">
        <f t="shared" si="447"/>
        <v>1</v>
      </c>
      <c r="AQ465" s="116">
        <f t="shared" si="447"/>
        <v>1</v>
      </c>
      <c r="AR465" s="116">
        <f t="shared" si="447"/>
        <v>1</v>
      </c>
      <c r="AS465" s="116">
        <f t="shared" si="447"/>
        <v>1</v>
      </c>
      <c r="AT465" s="116">
        <f t="shared" si="447"/>
        <v>1</v>
      </c>
      <c r="AU465" s="116">
        <f t="shared" si="447"/>
        <v>1</v>
      </c>
      <c r="AV465" s="116">
        <f t="shared" si="447"/>
        <v>1</v>
      </c>
      <c r="AW465" s="116">
        <f t="shared" si="447"/>
        <v>1</v>
      </c>
      <c r="AX465" s="116">
        <f t="shared" si="447"/>
        <v>1</v>
      </c>
      <c r="AY465" s="116">
        <f t="shared" si="447"/>
        <v>1</v>
      </c>
      <c r="AZ465" s="116">
        <f t="shared" si="447"/>
        <v>1</v>
      </c>
      <c r="BA465" s="116">
        <f t="shared" si="447"/>
        <v>1</v>
      </c>
      <c r="BB465" s="116">
        <f t="shared" si="447"/>
        <v>1</v>
      </c>
      <c r="BC465" s="117"/>
      <c r="BD465" s="115"/>
    </row>
    <row r="466" spans="1:89" s="118" customFormat="1" x14ac:dyDescent="0.2">
      <c r="A466" s="294"/>
      <c r="B466" s="115" t="s">
        <v>109</v>
      </c>
      <c r="C466" s="288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0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0</v>
      </c>
      <c r="BD466" s="115"/>
    </row>
    <row r="467" spans="1:89" s="118" customFormat="1" x14ac:dyDescent="0.2">
      <c r="A467" s="294"/>
      <c r="B467" s="115" t="s">
        <v>110</v>
      </c>
      <c r="C467" s="288"/>
      <c r="D467" s="116">
        <f>D466</f>
        <v>0</v>
      </c>
      <c r="E467" s="116">
        <f t="shared" ref="E467:AJ467" si="448">+D467+E466</f>
        <v>0</v>
      </c>
      <c r="F467" s="116">
        <f t="shared" si="448"/>
        <v>0</v>
      </c>
      <c r="G467" s="116">
        <f t="shared" si="448"/>
        <v>0</v>
      </c>
      <c r="H467" s="116">
        <f t="shared" si="448"/>
        <v>0</v>
      </c>
      <c r="I467" s="116">
        <f t="shared" si="448"/>
        <v>0</v>
      </c>
      <c r="J467" s="116">
        <f t="shared" si="448"/>
        <v>0</v>
      </c>
      <c r="K467" s="116">
        <f t="shared" si="448"/>
        <v>0</v>
      </c>
      <c r="L467" s="116">
        <f t="shared" si="448"/>
        <v>0</v>
      </c>
      <c r="M467" s="116">
        <f t="shared" si="448"/>
        <v>0</v>
      </c>
      <c r="N467" s="116">
        <f t="shared" si="448"/>
        <v>0</v>
      </c>
      <c r="O467" s="116">
        <f t="shared" si="448"/>
        <v>0</v>
      </c>
      <c r="P467" s="116">
        <f t="shared" si="448"/>
        <v>0</v>
      </c>
      <c r="Q467" s="116">
        <f t="shared" si="448"/>
        <v>0</v>
      </c>
      <c r="R467" s="116">
        <f t="shared" si="448"/>
        <v>0</v>
      </c>
      <c r="S467" s="116">
        <f t="shared" si="448"/>
        <v>0</v>
      </c>
      <c r="T467" s="116">
        <f t="shared" si="448"/>
        <v>0</v>
      </c>
      <c r="U467" s="116">
        <f t="shared" si="448"/>
        <v>0</v>
      </c>
      <c r="V467" s="116">
        <f t="shared" si="448"/>
        <v>0</v>
      </c>
      <c r="W467" s="116">
        <f t="shared" si="448"/>
        <v>0</v>
      </c>
      <c r="X467" s="116">
        <f t="shared" si="448"/>
        <v>0</v>
      </c>
      <c r="Y467" s="116">
        <f t="shared" si="448"/>
        <v>0</v>
      </c>
      <c r="Z467" s="116">
        <f t="shared" si="448"/>
        <v>0</v>
      </c>
      <c r="AA467" s="116">
        <f t="shared" si="448"/>
        <v>0</v>
      </c>
      <c r="AB467" s="116">
        <f t="shared" si="448"/>
        <v>0</v>
      </c>
      <c r="AC467" s="116">
        <f t="shared" si="448"/>
        <v>0</v>
      </c>
      <c r="AD467" s="116">
        <f t="shared" si="448"/>
        <v>0</v>
      </c>
      <c r="AE467" s="116">
        <f t="shared" si="448"/>
        <v>0</v>
      </c>
      <c r="AF467" s="116">
        <f t="shared" si="448"/>
        <v>0</v>
      </c>
      <c r="AG467" s="116">
        <f t="shared" si="448"/>
        <v>0</v>
      </c>
      <c r="AH467" s="116">
        <f t="shared" si="448"/>
        <v>0</v>
      </c>
      <c r="AI467" s="116">
        <f t="shared" si="448"/>
        <v>0</v>
      </c>
      <c r="AJ467" s="116">
        <f t="shared" si="448"/>
        <v>0</v>
      </c>
      <c r="AK467" s="82">
        <f t="shared" ref="AK467:BP467" si="449">+AJ467+AK466</f>
        <v>0</v>
      </c>
      <c r="AL467" s="116">
        <f t="shared" si="449"/>
        <v>0</v>
      </c>
      <c r="AM467" s="116">
        <f t="shared" si="449"/>
        <v>0</v>
      </c>
      <c r="AN467" s="116">
        <f t="shared" si="449"/>
        <v>0</v>
      </c>
      <c r="AO467" s="116">
        <f t="shared" si="449"/>
        <v>0</v>
      </c>
      <c r="AP467" s="116">
        <f t="shared" si="449"/>
        <v>0</v>
      </c>
      <c r="AQ467" s="116">
        <f t="shared" si="449"/>
        <v>0</v>
      </c>
      <c r="AR467" s="116">
        <f t="shared" si="449"/>
        <v>0</v>
      </c>
      <c r="AS467" s="116">
        <f t="shared" si="449"/>
        <v>0</v>
      </c>
      <c r="AT467" s="116">
        <f t="shared" si="449"/>
        <v>0</v>
      </c>
      <c r="AU467" s="116">
        <f t="shared" si="449"/>
        <v>0</v>
      </c>
      <c r="AV467" s="116">
        <f t="shared" si="449"/>
        <v>0</v>
      </c>
      <c r="AW467" s="116">
        <f t="shared" si="449"/>
        <v>0</v>
      </c>
      <c r="AX467" s="116">
        <f t="shared" si="449"/>
        <v>0</v>
      </c>
      <c r="AY467" s="116">
        <f t="shared" si="449"/>
        <v>0</v>
      </c>
      <c r="AZ467" s="116">
        <f t="shared" si="449"/>
        <v>0</v>
      </c>
      <c r="BA467" s="116">
        <f t="shared" si="449"/>
        <v>0</v>
      </c>
      <c r="BB467" s="116">
        <f t="shared" si="449"/>
        <v>0</v>
      </c>
      <c r="BC467" s="117"/>
      <c r="BD467" s="115"/>
    </row>
    <row r="468" spans="1:89" s="127" customFormat="1" x14ac:dyDescent="0.2">
      <c r="A468" s="294"/>
      <c r="B468" s="119"/>
      <c r="C468" s="288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120"/>
      <c r="AK468" s="83"/>
      <c r="AL468" s="120"/>
      <c r="AM468" s="120"/>
      <c r="AN468" s="120"/>
      <c r="AO468" s="120"/>
      <c r="AP468" s="120"/>
      <c r="AQ468" s="120"/>
      <c r="AR468" s="120"/>
      <c r="AS468" s="120"/>
      <c r="AT468" s="120"/>
      <c r="AU468" s="120"/>
      <c r="AV468" s="120"/>
      <c r="AW468" s="120"/>
      <c r="AX468" s="120"/>
      <c r="AY468" s="120"/>
      <c r="AZ468" s="120"/>
      <c r="BA468" s="120"/>
      <c r="BB468" s="120"/>
      <c r="BC468" s="121"/>
      <c r="BD468" s="119"/>
    </row>
    <row r="469" spans="1:89" s="122" customFormat="1" x14ac:dyDescent="0.2">
      <c r="A469" s="294"/>
      <c r="B469" s="122" t="s">
        <v>111</v>
      </c>
      <c r="C469" s="123">
        <v>2.2999999999999998</v>
      </c>
      <c r="D469" s="124">
        <f t="shared" ref="D469:AI469" si="450">+D465*$C469</f>
        <v>0</v>
      </c>
      <c r="E469" s="124">
        <f t="shared" si="450"/>
        <v>0</v>
      </c>
      <c r="F469" s="124">
        <f t="shared" si="450"/>
        <v>0</v>
      </c>
      <c r="G469" s="124">
        <f t="shared" si="450"/>
        <v>0</v>
      </c>
      <c r="H469" s="124">
        <f t="shared" si="450"/>
        <v>0</v>
      </c>
      <c r="I469" s="124">
        <f t="shared" si="450"/>
        <v>0</v>
      </c>
      <c r="J469" s="124">
        <f t="shared" si="450"/>
        <v>0</v>
      </c>
      <c r="K469" s="124">
        <f t="shared" si="450"/>
        <v>0</v>
      </c>
      <c r="L469" s="124">
        <f t="shared" si="450"/>
        <v>0</v>
      </c>
      <c r="M469" s="124">
        <f t="shared" si="450"/>
        <v>0</v>
      </c>
      <c r="N469" s="124">
        <f t="shared" si="450"/>
        <v>2.2999999999999998</v>
      </c>
      <c r="O469" s="124">
        <f t="shared" si="450"/>
        <v>2.2999999999999998</v>
      </c>
      <c r="P469" s="124">
        <f t="shared" si="450"/>
        <v>2.2999999999999998</v>
      </c>
      <c r="Q469" s="124">
        <f t="shared" si="450"/>
        <v>2.2999999999999998</v>
      </c>
      <c r="R469" s="124">
        <f t="shared" si="450"/>
        <v>2.2999999999999998</v>
      </c>
      <c r="S469" s="124">
        <f t="shared" si="450"/>
        <v>2.2999999999999998</v>
      </c>
      <c r="T469" s="124">
        <f t="shared" si="450"/>
        <v>2.2999999999999998</v>
      </c>
      <c r="U469" s="124">
        <f t="shared" si="450"/>
        <v>2.2999999999999998</v>
      </c>
      <c r="V469" s="124">
        <f t="shared" si="450"/>
        <v>2.2999999999999998</v>
      </c>
      <c r="W469" s="124">
        <f t="shared" si="450"/>
        <v>2.2999999999999998</v>
      </c>
      <c r="X469" s="124">
        <f t="shared" si="450"/>
        <v>2.2999999999999998</v>
      </c>
      <c r="Y469" s="124">
        <f t="shared" si="450"/>
        <v>2.2999999999999998</v>
      </c>
      <c r="Z469" s="124">
        <f t="shared" si="450"/>
        <v>2.2999999999999998</v>
      </c>
      <c r="AA469" s="124">
        <f t="shared" si="450"/>
        <v>2.2999999999999998</v>
      </c>
      <c r="AB469" s="124">
        <f t="shared" si="450"/>
        <v>2.2999999999999998</v>
      </c>
      <c r="AC469" s="124">
        <f t="shared" si="450"/>
        <v>2.2999999999999998</v>
      </c>
      <c r="AD469" s="124">
        <f t="shared" si="450"/>
        <v>2.2999999999999998</v>
      </c>
      <c r="AE469" s="124">
        <f t="shared" si="450"/>
        <v>2.2999999999999998</v>
      </c>
      <c r="AF469" s="124">
        <f t="shared" si="450"/>
        <v>2.2999999999999998</v>
      </c>
      <c r="AG469" s="124">
        <f t="shared" si="450"/>
        <v>2.2999999999999998</v>
      </c>
      <c r="AH469" s="124">
        <f t="shared" si="450"/>
        <v>2.2999999999999998</v>
      </c>
      <c r="AI469" s="124">
        <f t="shared" si="450"/>
        <v>2.2999999999999998</v>
      </c>
      <c r="AJ469" s="124">
        <f t="shared" ref="AJ469:BB469" si="451">+AJ465*$C469</f>
        <v>2.2999999999999998</v>
      </c>
      <c r="AK469" s="90">
        <f t="shared" si="451"/>
        <v>2.2999999999999998</v>
      </c>
      <c r="AL469" s="124">
        <f t="shared" si="451"/>
        <v>2.2999999999999998</v>
      </c>
      <c r="AM469" s="124">
        <f t="shared" si="451"/>
        <v>2.2999999999999998</v>
      </c>
      <c r="AN469" s="124">
        <f t="shared" si="451"/>
        <v>2.2999999999999998</v>
      </c>
      <c r="AO469" s="124">
        <f t="shared" si="451"/>
        <v>2.2999999999999998</v>
      </c>
      <c r="AP469" s="124">
        <f t="shared" si="451"/>
        <v>2.2999999999999998</v>
      </c>
      <c r="AQ469" s="124">
        <f t="shared" si="451"/>
        <v>2.2999999999999998</v>
      </c>
      <c r="AR469" s="124">
        <f t="shared" si="451"/>
        <v>2.2999999999999998</v>
      </c>
      <c r="AS469" s="124">
        <f t="shared" si="451"/>
        <v>2.2999999999999998</v>
      </c>
      <c r="AT469" s="124">
        <f t="shared" si="451"/>
        <v>2.2999999999999998</v>
      </c>
      <c r="AU469" s="124">
        <f t="shared" si="451"/>
        <v>2.2999999999999998</v>
      </c>
      <c r="AV469" s="124">
        <f t="shared" si="451"/>
        <v>2.2999999999999998</v>
      </c>
      <c r="AW469" s="124">
        <f t="shared" si="451"/>
        <v>2.2999999999999998</v>
      </c>
      <c r="AX469" s="124">
        <f t="shared" si="451"/>
        <v>2.2999999999999998</v>
      </c>
      <c r="AY469" s="124">
        <f t="shared" si="451"/>
        <v>2.2999999999999998</v>
      </c>
      <c r="AZ469" s="124">
        <f t="shared" si="451"/>
        <v>2.2999999999999998</v>
      </c>
      <c r="BA469" s="124">
        <f t="shared" si="451"/>
        <v>2.2999999999999998</v>
      </c>
      <c r="BB469" s="124">
        <f t="shared" si="451"/>
        <v>2.2999999999999998</v>
      </c>
      <c r="BC469" s="125"/>
      <c r="BD469" s="126"/>
      <c r="BE469" s="126"/>
      <c r="BF469" s="126"/>
      <c r="BG469" s="126"/>
      <c r="BH469" s="126"/>
      <c r="BI469" s="126"/>
      <c r="BJ469" s="126"/>
      <c r="BK469" s="126"/>
      <c r="BL469" s="126"/>
      <c r="BM469" s="126"/>
      <c r="BN469" s="126"/>
      <c r="BO469" s="126"/>
      <c r="BP469" s="126"/>
      <c r="BQ469" s="126"/>
      <c r="BR469" s="126"/>
      <c r="BS469" s="126"/>
      <c r="BT469" s="126"/>
      <c r="BU469" s="126"/>
      <c r="BV469" s="126"/>
      <c r="BW469" s="126"/>
      <c r="BX469" s="126"/>
      <c r="BY469" s="126"/>
      <c r="BZ469" s="126"/>
      <c r="CA469" s="126"/>
      <c r="CB469" s="126"/>
      <c r="CC469" s="126"/>
      <c r="CD469" s="126"/>
      <c r="CE469" s="126"/>
      <c r="CF469" s="126"/>
      <c r="CG469" s="126"/>
      <c r="CH469" s="126"/>
      <c r="CI469" s="126"/>
      <c r="CJ469" s="126"/>
      <c r="CK469" s="126"/>
    </row>
    <row r="470" spans="1:89" s="139" customFormat="1" ht="13.5" thickBot="1" x14ac:dyDescent="0.25">
      <c r="A470" s="295"/>
      <c r="B470" s="139" t="s">
        <v>112</v>
      </c>
      <c r="C470" s="140" t="str">
        <f>+'NTP or Sold'!B49</f>
        <v>Available</v>
      </c>
      <c r="D470" s="141">
        <f t="shared" ref="D470:AI470" si="452">+D467*$C469</f>
        <v>0</v>
      </c>
      <c r="E470" s="141">
        <f t="shared" si="452"/>
        <v>0</v>
      </c>
      <c r="F470" s="141">
        <f t="shared" si="452"/>
        <v>0</v>
      </c>
      <c r="G470" s="141">
        <f t="shared" si="452"/>
        <v>0</v>
      </c>
      <c r="H470" s="141">
        <f t="shared" si="452"/>
        <v>0</v>
      </c>
      <c r="I470" s="141">
        <f t="shared" si="452"/>
        <v>0</v>
      </c>
      <c r="J470" s="141">
        <f t="shared" si="452"/>
        <v>0</v>
      </c>
      <c r="K470" s="141">
        <f t="shared" si="452"/>
        <v>0</v>
      </c>
      <c r="L470" s="141">
        <f t="shared" si="452"/>
        <v>0</v>
      </c>
      <c r="M470" s="141">
        <f t="shared" si="452"/>
        <v>0</v>
      </c>
      <c r="N470" s="141">
        <f t="shared" si="452"/>
        <v>0</v>
      </c>
      <c r="O470" s="141">
        <f t="shared" si="452"/>
        <v>0</v>
      </c>
      <c r="P470" s="141">
        <f t="shared" si="452"/>
        <v>0</v>
      </c>
      <c r="Q470" s="141">
        <f t="shared" si="452"/>
        <v>0</v>
      </c>
      <c r="R470" s="141">
        <f t="shared" si="452"/>
        <v>0</v>
      </c>
      <c r="S470" s="141">
        <f t="shared" si="452"/>
        <v>0</v>
      </c>
      <c r="T470" s="141">
        <f t="shared" si="452"/>
        <v>0</v>
      </c>
      <c r="U470" s="141">
        <f t="shared" si="452"/>
        <v>0</v>
      </c>
      <c r="V470" s="141">
        <f t="shared" si="452"/>
        <v>0</v>
      </c>
      <c r="W470" s="141">
        <f t="shared" si="452"/>
        <v>0</v>
      </c>
      <c r="X470" s="141">
        <f t="shared" si="452"/>
        <v>0</v>
      </c>
      <c r="Y470" s="141">
        <f t="shared" si="452"/>
        <v>0</v>
      </c>
      <c r="Z470" s="141">
        <f t="shared" si="452"/>
        <v>0</v>
      </c>
      <c r="AA470" s="141">
        <f t="shared" si="452"/>
        <v>0</v>
      </c>
      <c r="AB470" s="141">
        <f t="shared" si="452"/>
        <v>0</v>
      </c>
      <c r="AC470" s="141">
        <f t="shared" si="452"/>
        <v>0</v>
      </c>
      <c r="AD470" s="141">
        <f t="shared" si="452"/>
        <v>0</v>
      </c>
      <c r="AE470" s="141">
        <f t="shared" si="452"/>
        <v>0</v>
      </c>
      <c r="AF470" s="141">
        <f t="shared" si="452"/>
        <v>0</v>
      </c>
      <c r="AG470" s="141">
        <f t="shared" si="452"/>
        <v>0</v>
      </c>
      <c r="AH470" s="141">
        <f t="shared" si="452"/>
        <v>0</v>
      </c>
      <c r="AI470" s="141">
        <f t="shared" si="452"/>
        <v>0</v>
      </c>
      <c r="AJ470" s="141">
        <f t="shared" ref="AJ470:BO470" si="453">+AJ467*$C469</f>
        <v>0</v>
      </c>
      <c r="AK470" s="136">
        <f t="shared" si="453"/>
        <v>0</v>
      </c>
      <c r="AL470" s="141">
        <f t="shared" si="453"/>
        <v>0</v>
      </c>
      <c r="AM470" s="141">
        <f t="shared" si="453"/>
        <v>0</v>
      </c>
      <c r="AN470" s="141">
        <f t="shared" si="453"/>
        <v>0</v>
      </c>
      <c r="AO470" s="141">
        <f t="shared" si="453"/>
        <v>0</v>
      </c>
      <c r="AP470" s="141">
        <f t="shared" si="453"/>
        <v>0</v>
      </c>
      <c r="AQ470" s="141">
        <f t="shared" si="453"/>
        <v>0</v>
      </c>
      <c r="AR470" s="141">
        <f t="shared" si="453"/>
        <v>0</v>
      </c>
      <c r="AS470" s="141">
        <f t="shared" si="453"/>
        <v>0</v>
      </c>
      <c r="AT470" s="141">
        <f t="shared" si="453"/>
        <v>0</v>
      </c>
      <c r="AU470" s="141">
        <f t="shared" si="453"/>
        <v>0</v>
      </c>
      <c r="AV470" s="141">
        <f t="shared" si="453"/>
        <v>0</v>
      </c>
      <c r="AW470" s="141">
        <f t="shared" si="453"/>
        <v>0</v>
      </c>
      <c r="AX470" s="141">
        <f t="shared" si="453"/>
        <v>0</v>
      </c>
      <c r="AY470" s="141">
        <f t="shared" si="453"/>
        <v>0</v>
      </c>
      <c r="AZ470" s="141">
        <f t="shared" si="453"/>
        <v>0</v>
      </c>
      <c r="BA470" s="141">
        <f t="shared" si="453"/>
        <v>0</v>
      </c>
      <c r="BB470" s="141">
        <f t="shared" si="453"/>
        <v>0</v>
      </c>
      <c r="BC470" s="142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  <c r="BP470" s="143"/>
      <c r="BQ470" s="143"/>
      <c r="BR470" s="143"/>
      <c r="BS470" s="143"/>
      <c r="BT470" s="143"/>
      <c r="BU470" s="143"/>
      <c r="BV470" s="143"/>
      <c r="BW470" s="143"/>
      <c r="BX470" s="143"/>
      <c r="BY470" s="143"/>
      <c r="BZ470" s="143"/>
      <c r="CA470" s="143"/>
      <c r="CB470" s="143"/>
      <c r="CC470" s="143"/>
      <c r="CD470" s="143"/>
      <c r="CE470" s="143"/>
      <c r="CF470" s="143"/>
      <c r="CG470" s="143"/>
      <c r="CH470" s="143"/>
      <c r="CI470" s="143"/>
      <c r="CJ470" s="143"/>
      <c r="CK470" s="143"/>
    </row>
  </sheetData>
  <mergeCells count="79">
    <mergeCell ref="A447:A454"/>
    <mergeCell ref="C447:C452"/>
    <mergeCell ref="A455:A462"/>
    <mergeCell ref="C455:C460"/>
    <mergeCell ref="A391:A398"/>
    <mergeCell ref="C367:C372"/>
    <mergeCell ref="C375:C380"/>
    <mergeCell ref="A431:A438"/>
    <mergeCell ref="C431:C436"/>
    <mergeCell ref="A439:A446"/>
    <mergeCell ref="C439:C444"/>
    <mergeCell ref="C383:C388"/>
    <mergeCell ref="C327:C332"/>
    <mergeCell ref="C335:C340"/>
    <mergeCell ref="C343:C348"/>
    <mergeCell ref="C351:C356"/>
    <mergeCell ref="C391:C395"/>
    <mergeCell ref="A375:A382"/>
    <mergeCell ref="A383:A390"/>
    <mergeCell ref="A327:A334"/>
    <mergeCell ref="A335:A342"/>
    <mergeCell ref="A343:A350"/>
    <mergeCell ref="A351:A358"/>
    <mergeCell ref="C271:C276"/>
    <mergeCell ref="C279:C284"/>
    <mergeCell ref="A287:A294"/>
    <mergeCell ref="A295:A302"/>
    <mergeCell ref="A359:A366"/>
    <mergeCell ref="A367:A374"/>
    <mergeCell ref="C359:C364"/>
    <mergeCell ref="A303:A310"/>
    <mergeCell ref="A311:A318"/>
    <mergeCell ref="A319:A326"/>
    <mergeCell ref="C319:C323"/>
    <mergeCell ref="A271:A278"/>
    <mergeCell ref="A279:A286"/>
    <mergeCell ref="C303:C308"/>
    <mergeCell ref="C311:C316"/>
    <mergeCell ref="C287:C292"/>
    <mergeCell ref="C295:C300"/>
    <mergeCell ref="C263:C268"/>
    <mergeCell ref="C191:C195"/>
    <mergeCell ref="C183:C187"/>
    <mergeCell ref="C223:C228"/>
    <mergeCell ref="C199:C203"/>
    <mergeCell ref="C207:C211"/>
    <mergeCell ref="C215:C220"/>
    <mergeCell ref="C63:C68"/>
    <mergeCell ref="C95:C100"/>
    <mergeCell ref="C87:C92"/>
    <mergeCell ref="C79:C84"/>
    <mergeCell ref="C71:C76"/>
    <mergeCell ref="C255:C260"/>
    <mergeCell ref="C103:C108"/>
    <mergeCell ref="C175:C180"/>
    <mergeCell ref="C167:C172"/>
    <mergeCell ref="C159:C164"/>
    <mergeCell ref="C151:C156"/>
    <mergeCell ref="C143:C148"/>
    <mergeCell ref="C135:C140"/>
    <mergeCell ref="C119:C124"/>
    <mergeCell ref="C111:C116"/>
    <mergeCell ref="C127:C132"/>
    <mergeCell ref="A247:A254"/>
    <mergeCell ref="C247:C252"/>
    <mergeCell ref="A231:A238"/>
    <mergeCell ref="A239:A246"/>
    <mergeCell ref="C231:C236"/>
    <mergeCell ref="C239:C244"/>
    <mergeCell ref="A463:A470"/>
    <mergeCell ref="C463:C468"/>
    <mergeCell ref="A399:A406"/>
    <mergeCell ref="C399:C404"/>
    <mergeCell ref="A407:A414"/>
    <mergeCell ref="C407:C412"/>
    <mergeCell ref="A415:A422"/>
    <mergeCell ref="C415:C420"/>
    <mergeCell ref="A423:A430"/>
    <mergeCell ref="C423:C428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2001-07-18T21:53:04Z</cp:lastPrinted>
  <dcterms:created xsi:type="dcterms:W3CDTF">2000-08-10T19:34:44Z</dcterms:created>
  <dcterms:modified xsi:type="dcterms:W3CDTF">2014-09-05T08:16:56Z</dcterms:modified>
</cp:coreProperties>
</file>