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9240"/>
  </bookViews>
  <sheets>
    <sheet name="Gain Loss" sheetId="5" r:id="rId1"/>
  </sheets>
  <calcPr calcId="152511"/>
</workbook>
</file>

<file path=xl/calcChain.xml><?xml version="1.0" encoding="utf-8"?>
<calcChain xmlns="http://schemas.openxmlformats.org/spreadsheetml/2006/main">
  <c r="I8" i="5" l="1"/>
  <c r="J8" i="5" s="1"/>
  <c r="G9" i="5"/>
  <c r="G10" i="5" s="1"/>
  <c r="I9" i="5"/>
  <c r="J9" i="5"/>
  <c r="K9" i="5" s="1"/>
  <c r="D16" i="5"/>
  <c r="D21" i="5" s="1"/>
  <c r="D30" i="5" s="1"/>
  <c r="D19" i="5"/>
  <c r="G11" i="5" l="1"/>
  <c r="I10" i="5"/>
  <c r="J10" i="5" s="1"/>
  <c r="K10" i="5" s="1"/>
  <c r="K8" i="5"/>
  <c r="G12" i="5" l="1"/>
  <c r="I11" i="5"/>
  <c r="J11" i="5" s="1"/>
  <c r="K11" i="5" s="1"/>
  <c r="I12" i="5" l="1"/>
  <c r="J12" i="5" s="1"/>
  <c r="K12" i="5" s="1"/>
  <c r="G13" i="5"/>
  <c r="I13" i="5" l="1"/>
  <c r="J13" i="5" s="1"/>
  <c r="K13" i="5" s="1"/>
  <c r="G14" i="5"/>
  <c r="I14" i="5" l="1"/>
  <c r="J14" i="5" s="1"/>
  <c r="K14" i="5" s="1"/>
  <c r="G15" i="5"/>
  <c r="I15" i="5" s="1"/>
  <c r="J15" i="5" s="1"/>
  <c r="K15" i="5" s="1"/>
</calcChain>
</file>

<file path=xl/sharedStrings.xml><?xml version="1.0" encoding="utf-8"?>
<sst xmlns="http://schemas.openxmlformats.org/spreadsheetml/2006/main" count="39" uniqueCount="37">
  <si>
    <t>Bridgeline</t>
  </si>
  <si>
    <t>Lease buyout</t>
  </si>
  <si>
    <t>Line pack</t>
  </si>
  <si>
    <t>Legal expenses</t>
  </si>
  <si>
    <t>Purchase of interest in BGM</t>
  </si>
  <si>
    <t>Bridgeline index value</t>
  </si>
  <si>
    <t>Initial Working Capital</t>
  </si>
  <si>
    <t>Storage Assets</t>
  </si>
  <si>
    <t>Additional investment - materials</t>
  </si>
  <si>
    <t>Analysis of Investment</t>
  </si>
  <si>
    <t>As of June 30, 2001</t>
  </si>
  <si>
    <t>Investment:</t>
  </si>
  <si>
    <t>Capital expenditures</t>
  </si>
  <si>
    <t>Distributions from Bridgeline - Taxes</t>
  </si>
  <si>
    <t xml:space="preserve">Distributions from Bridgeline </t>
  </si>
  <si>
    <t>Deferred taxes of assets contributed</t>
  </si>
  <si>
    <t>Equity earnings March, 2000 - June 2001</t>
  </si>
  <si>
    <t>I/C eliminations (1)</t>
  </si>
  <si>
    <t>(1)</t>
  </si>
  <si>
    <t>Unrealized values included in equity earnings from transactions with Enron.</t>
  </si>
  <si>
    <t>PP&amp;E to be contributed (NBV as of May, 2001)</t>
  </si>
  <si>
    <t>Enron No. 1</t>
  </si>
  <si>
    <t>Pad Gas Hedge</t>
  </si>
  <si>
    <t>Leeching / Well Development - CWIP</t>
  </si>
  <si>
    <t>Leeching / Well Development - Completed</t>
  </si>
  <si>
    <t>Total Investment in Bridgeline</t>
  </si>
  <si>
    <t>Analysis of EBITDA Multiple</t>
  </si>
  <si>
    <t>2001 EBITDA Target</t>
  </si>
  <si>
    <t>MM</t>
  </si>
  <si>
    <t>Earnings</t>
  </si>
  <si>
    <t>Multiple</t>
  </si>
  <si>
    <t>Expected</t>
  </si>
  <si>
    <t>ENA's</t>
  </si>
  <si>
    <t>Share</t>
  </si>
  <si>
    <t>Sale (MM)</t>
  </si>
  <si>
    <t xml:space="preserve">Gains or Loss </t>
  </si>
  <si>
    <t>After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</si>
</sst>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&quot;$&quot;* #,##0.0_);_(&quot;$&quot;* \(#,##0.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sz val="10"/>
      <color indexed="10"/>
      <name val="Times New Roman"/>
      <family val="1"/>
    </font>
    <font>
      <b/>
      <i/>
      <u/>
      <sz val="10"/>
      <name val="Times New Roman"/>
      <family val="1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2" applyNumberFormat="1" applyFont="1"/>
    <xf numFmtId="165" fontId="2" fillId="0" borderId="0" xfId="1" applyNumberFormat="1" applyFont="1"/>
    <xf numFmtId="0" fontId="4" fillId="0" borderId="0" xfId="0" applyFont="1"/>
    <xf numFmtId="164" fontId="2" fillId="0" borderId="1" xfId="2" applyNumberFormat="1" applyFont="1" applyBorder="1"/>
    <xf numFmtId="164" fontId="2" fillId="0" borderId="2" xfId="2" applyNumberFormat="1" applyFont="1" applyBorder="1"/>
    <xf numFmtId="0" fontId="2" fillId="0" borderId="0" xfId="0" quotePrefix="1" applyFont="1"/>
    <xf numFmtId="0" fontId="3" fillId="0" borderId="0" xfId="0" applyFont="1" applyAlignment="1">
      <alignment horizontal="center"/>
    </xf>
    <xf numFmtId="0" fontId="5" fillId="0" borderId="0" xfId="0" applyFont="1"/>
    <xf numFmtId="166" fontId="2" fillId="0" borderId="0" xfId="2" applyNumberFormat="1" applyFont="1"/>
    <xf numFmtId="44" fontId="2" fillId="0" borderId="0" xfId="2" applyNumberFormat="1" applyFont="1"/>
    <xf numFmtId="0" fontId="4" fillId="0" borderId="0" xfId="0" applyFont="1" applyAlignment="1">
      <alignment horizontal="center"/>
    </xf>
    <xf numFmtId="166" fontId="4" fillId="0" borderId="0" xfId="2" applyNumberFormat="1" applyFont="1" applyAlignment="1">
      <alignment horizontal="center"/>
    </xf>
    <xf numFmtId="166" fontId="6" fillId="0" borderId="0" xfId="2" applyNumberFormat="1" applyFont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showGridLines="0" tabSelected="1" workbookViewId="0">
      <selection activeCell="E10" sqref="E10"/>
    </sheetView>
  </sheetViews>
  <sheetFormatPr defaultRowHeight="12.75" x14ac:dyDescent="0.2"/>
  <cols>
    <col min="1" max="1" width="5.7109375" style="1" customWidth="1"/>
    <col min="2" max="2" width="31.28515625" style="1" customWidth="1"/>
    <col min="3" max="3" width="5.7109375" style="1" customWidth="1"/>
    <col min="4" max="4" width="12" style="3" bestFit="1" customWidth="1"/>
    <col min="5" max="10" width="9.140625" style="1"/>
    <col min="11" max="11" width="13.5703125" style="1" bestFit="1" customWidth="1"/>
    <col min="12" max="16384" width="9.140625" style="1"/>
  </cols>
  <sheetData>
    <row r="1" spans="1:11" x14ac:dyDescent="0.2">
      <c r="A1" s="18" t="s">
        <v>0</v>
      </c>
      <c r="B1" s="18"/>
      <c r="C1" s="18"/>
      <c r="D1" s="18"/>
      <c r="E1" s="18"/>
      <c r="F1" s="18"/>
      <c r="G1" s="18"/>
      <c r="H1" s="18" t="s">
        <v>0</v>
      </c>
      <c r="I1" s="18"/>
      <c r="J1" s="18"/>
      <c r="K1" s="18"/>
    </row>
    <row r="2" spans="1:11" x14ac:dyDescent="0.2">
      <c r="A2" s="18" t="s">
        <v>9</v>
      </c>
      <c r="B2" s="18"/>
      <c r="C2" s="18"/>
      <c r="D2" s="18"/>
      <c r="E2" s="18"/>
      <c r="F2" s="18"/>
      <c r="G2" s="18"/>
      <c r="H2" s="18" t="s">
        <v>26</v>
      </c>
      <c r="I2" s="18"/>
      <c r="J2" s="18"/>
      <c r="K2" s="18"/>
    </row>
    <row r="3" spans="1:11" x14ac:dyDescent="0.2">
      <c r="A3" s="18" t="s">
        <v>10</v>
      </c>
      <c r="B3" s="18"/>
      <c r="C3" s="18"/>
      <c r="D3" s="18"/>
      <c r="E3" s="18"/>
      <c r="F3" s="18"/>
      <c r="G3" s="18"/>
      <c r="H3" s="18" t="s">
        <v>10</v>
      </c>
      <c r="I3" s="18"/>
      <c r="J3" s="18"/>
      <c r="K3" s="18"/>
    </row>
    <row r="6" spans="1:11" x14ac:dyDescent="0.2">
      <c r="A6" s="5" t="s">
        <v>11</v>
      </c>
      <c r="G6" s="9" t="s">
        <v>29</v>
      </c>
      <c r="I6" s="9" t="s">
        <v>31</v>
      </c>
      <c r="J6" s="9" t="s">
        <v>32</v>
      </c>
      <c r="K6" s="2" t="s">
        <v>35</v>
      </c>
    </row>
    <row r="7" spans="1:11" x14ac:dyDescent="0.2">
      <c r="B7" s="1" t="s">
        <v>1</v>
      </c>
      <c r="D7" s="3">
        <v>167092353</v>
      </c>
      <c r="G7" s="13" t="s">
        <v>30</v>
      </c>
      <c r="I7" s="14" t="s">
        <v>34</v>
      </c>
      <c r="J7" s="14" t="s">
        <v>33</v>
      </c>
      <c r="K7" s="5" t="s">
        <v>36</v>
      </c>
    </row>
    <row r="8" spans="1:11" x14ac:dyDescent="0.2">
      <c r="B8" s="1" t="s">
        <v>6</v>
      </c>
      <c r="D8" s="4">
        <v>21000000</v>
      </c>
      <c r="G8" s="1">
        <v>8</v>
      </c>
      <c r="I8" s="11">
        <f t="shared" ref="I8:I15" si="0">(+$I$17*G8)</f>
        <v>448</v>
      </c>
      <c r="J8" s="11">
        <f>+I8*0.4</f>
        <v>179.20000000000002</v>
      </c>
      <c r="K8" s="15">
        <f>+J8-($D$30/1000000)</f>
        <v>-64.314184299999994</v>
      </c>
    </row>
    <row r="9" spans="1:11" x14ac:dyDescent="0.2">
      <c r="B9" s="1" t="s">
        <v>4</v>
      </c>
      <c r="D9" s="4">
        <v>3568000</v>
      </c>
      <c r="G9" s="1">
        <f>+G8+1</f>
        <v>9</v>
      </c>
      <c r="I9" s="11">
        <f t="shared" si="0"/>
        <v>504</v>
      </c>
      <c r="J9" s="11">
        <f t="shared" ref="J9:J15" si="1">+I9*0.4</f>
        <v>201.60000000000002</v>
      </c>
      <c r="K9" s="15">
        <f t="shared" ref="K9:K15" si="2">+J9-($D$30/1000000)</f>
        <v>-41.914184299999988</v>
      </c>
    </row>
    <row r="10" spans="1:11" x14ac:dyDescent="0.2">
      <c r="B10" s="1" t="s">
        <v>7</v>
      </c>
      <c r="D10" s="4">
        <v>18722869</v>
      </c>
      <c r="G10" s="1">
        <f t="shared" ref="G10:G15" si="3">+G9+1</f>
        <v>10</v>
      </c>
      <c r="I10" s="11">
        <f t="shared" si="0"/>
        <v>560</v>
      </c>
      <c r="J10" s="11">
        <f t="shared" si="1"/>
        <v>224</v>
      </c>
      <c r="K10" s="15">
        <f t="shared" si="2"/>
        <v>-19.514184300000011</v>
      </c>
    </row>
    <row r="11" spans="1:11" x14ac:dyDescent="0.2">
      <c r="B11" s="1" t="s">
        <v>2</v>
      </c>
      <c r="D11" s="4">
        <v>318975</v>
      </c>
      <c r="G11" s="1">
        <f t="shared" si="3"/>
        <v>11</v>
      </c>
      <c r="I11" s="11">
        <f t="shared" si="0"/>
        <v>616</v>
      </c>
      <c r="J11" s="11">
        <f t="shared" si="1"/>
        <v>246.4</v>
      </c>
      <c r="K11" s="11">
        <f t="shared" si="2"/>
        <v>2.8858156999999949</v>
      </c>
    </row>
    <row r="12" spans="1:11" x14ac:dyDescent="0.2">
      <c r="B12" s="1" t="s">
        <v>3</v>
      </c>
      <c r="D12" s="4">
        <v>615690</v>
      </c>
      <c r="G12" s="1">
        <f t="shared" si="3"/>
        <v>12</v>
      </c>
      <c r="I12" s="11">
        <f t="shared" si="0"/>
        <v>672</v>
      </c>
      <c r="J12" s="11">
        <f t="shared" si="1"/>
        <v>268.8</v>
      </c>
      <c r="K12" s="11">
        <f t="shared" si="2"/>
        <v>25.285815700000001</v>
      </c>
    </row>
    <row r="13" spans="1:11" x14ac:dyDescent="0.2">
      <c r="B13" s="1" t="s">
        <v>5</v>
      </c>
      <c r="D13" s="4">
        <v>2194082</v>
      </c>
      <c r="G13" s="1">
        <f t="shared" si="3"/>
        <v>13</v>
      </c>
      <c r="I13" s="11">
        <f t="shared" si="0"/>
        <v>728</v>
      </c>
      <c r="J13" s="11">
        <f t="shared" si="1"/>
        <v>291.2</v>
      </c>
      <c r="K13" s="11">
        <f t="shared" si="2"/>
        <v>47.685815699999978</v>
      </c>
    </row>
    <row r="14" spans="1:11" x14ac:dyDescent="0.2">
      <c r="B14" s="1" t="s">
        <v>12</v>
      </c>
      <c r="D14" s="4">
        <v>3000000</v>
      </c>
      <c r="G14" s="1">
        <f t="shared" si="3"/>
        <v>14</v>
      </c>
      <c r="I14" s="11">
        <f t="shared" si="0"/>
        <v>784</v>
      </c>
      <c r="J14" s="11">
        <f t="shared" si="1"/>
        <v>313.60000000000002</v>
      </c>
      <c r="K14" s="11">
        <f t="shared" si="2"/>
        <v>70.085815700000012</v>
      </c>
    </row>
    <row r="15" spans="1:11" x14ac:dyDescent="0.2">
      <c r="B15" s="1" t="s">
        <v>8</v>
      </c>
      <c r="D15" s="4">
        <v>12849</v>
      </c>
      <c r="G15" s="1">
        <f t="shared" si="3"/>
        <v>15</v>
      </c>
      <c r="I15" s="11">
        <f t="shared" si="0"/>
        <v>840</v>
      </c>
      <c r="J15" s="11">
        <f t="shared" si="1"/>
        <v>336</v>
      </c>
      <c r="K15" s="11">
        <f t="shared" si="2"/>
        <v>92.485815699999989</v>
      </c>
    </row>
    <row r="16" spans="1:11" x14ac:dyDescent="0.2">
      <c r="B16" s="1" t="s">
        <v>13</v>
      </c>
      <c r="D16" s="4">
        <f>-1921840-1210000</f>
        <v>-3131840</v>
      </c>
    </row>
    <row r="17" spans="1:10" ht="13.5" x14ac:dyDescent="0.25">
      <c r="B17" s="1" t="s">
        <v>14</v>
      </c>
      <c r="D17" s="4">
        <v>-12000000</v>
      </c>
      <c r="F17" s="16" t="s">
        <v>27</v>
      </c>
      <c r="G17" s="17"/>
      <c r="I17" s="12">
        <v>56</v>
      </c>
      <c r="J17" s="1" t="s">
        <v>28</v>
      </c>
    </row>
    <row r="18" spans="1:10" x14ac:dyDescent="0.2">
      <c r="B18" s="1" t="s">
        <v>15</v>
      </c>
      <c r="D18" s="4">
        <v>9832061</v>
      </c>
    </row>
    <row r="19" spans="1:10" x14ac:dyDescent="0.2">
      <c r="B19" s="1" t="s">
        <v>17</v>
      </c>
      <c r="D19" s="4">
        <f>-2248201-3945526</f>
        <v>-6193727</v>
      </c>
    </row>
    <row r="20" spans="1:10" x14ac:dyDescent="0.2">
      <c r="B20" s="1" t="s">
        <v>16</v>
      </c>
      <c r="D20" s="4">
        <v>10108078</v>
      </c>
    </row>
    <row r="21" spans="1:10" x14ac:dyDescent="0.2">
      <c r="D21" s="6">
        <f>SUM(D7:D20)</f>
        <v>215139390</v>
      </c>
    </row>
    <row r="23" spans="1:10" x14ac:dyDescent="0.2">
      <c r="A23" s="1" t="s">
        <v>20</v>
      </c>
      <c r="D23" s="3">
        <v>268607.3</v>
      </c>
    </row>
    <row r="25" spans="1:10" ht="13.5" x14ac:dyDescent="0.25">
      <c r="A25" s="10" t="s">
        <v>21</v>
      </c>
    </row>
    <row r="26" spans="1:10" x14ac:dyDescent="0.2">
      <c r="A26" s="1" t="s">
        <v>22</v>
      </c>
      <c r="D26" s="3">
        <v>19830416</v>
      </c>
    </row>
    <row r="27" spans="1:10" x14ac:dyDescent="0.2">
      <c r="A27" s="1" t="s">
        <v>24</v>
      </c>
      <c r="D27" s="3">
        <v>4638789</v>
      </c>
    </row>
    <row r="28" spans="1:10" x14ac:dyDescent="0.2">
      <c r="A28" s="1" t="s">
        <v>23</v>
      </c>
      <c r="D28" s="3">
        <v>3636982</v>
      </c>
    </row>
    <row r="30" spans="1:10" ht="13.5" thickBot="1" x14ac:dyDescent="0.25">
      <c r="A30" s="2" t="s">
        <v>25</v>
      </c>
      <c r="D30" s="7">
        <f>SUM(D21:D28)</f>
        <v>243514184.30000001</v>
      </c>
    </row>
    <row r="31" spans="1:10" ht="13.5" thickTop="1" x14ac:dyDescent="0.2"/>
    <row r="35" spans="1:2" x14ac:dyDescent="0.2">
      <c r="A35" s="8" t="s">
        <v>18</v>
      </c>
      <c r="B35" s="1" t="s">
        <v>19</v>
      </c>
    </row>
  </sheetData>
  <mergeCells count="9">
    <mergeCell ref="H1:K1"/>
    <mergeCell ref="H2:K2"/>
    <mergeCell ref="H3:K3"/>
    <mergeCell ref="A1:D1"/>
    <mergeCell ref="A2:D2"/>
    <mergeCell ref="A3:D3"/>
    <mergeCell ref="E1:G1"/>
    <mergeCell ref="E2:G2"/>
    <mergeCell ref="E3:G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Gain Loss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kgruese</dc:creator>
  <cp:lastModifiedBy>Felienne</cp:lastModifiedBy>
  <cp:lastPrinted>2001-07-05T21:08:36Z</cp:lastPrinted>
  <dcterms:created xsi:type="dcterms:W3CDTF">2001-07-05T15:56:43Z</dcterms:created>
  <dcterms:modified xsi:type="dcterms:W3CDTF">2014-09-04T06:08:34Z</dcterms:modified>
</cp:coreProperties>
</file>