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255" windowWidth="14940" windowHeight="915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B9" i="1" l="1"/>
  <c r="F9" i="1"/>
  <c r="D13" i="1"/>
  <c r="F13" i="1"/>
  <c r="G13" i="1"/>
  <c r="D14" i="1"/>
  <c r="E14" i="1"/>
  <c r="F14" i="1"/>
  <c r="G14" i="1"/>
  <c r="D15" i="1"/>
  <c r="E15" i="1"/>
  <c r="F15" i="1"/>
  <c r="G15" i="1"/>
  <c r="D16" i="1"/>
  <c r="E16" i="1"/>
  <c r="G16" i="1"/>
  <c r="B17" i="1"/>
  <c r="D23" i="1"/>
  <c r="D34" i="1" s="1"/>
  <c r="E23" i="1"/>
  <c r="F23" i="1"/>
  <c r="C34" i="1"/>
  <c r="E34" i="1"/>
  <c r="F34" i="1"/>
  <c r="C50" i="1"/>
  <c r="D50" i="1"/>
  <c r="E50" i="1"/>
  <c r="F50" i="1"/>
</calcChain>
</file>

<file path=xl/comments1.xml><?xml version="1.0" encoding="utf-8"?>
<comments xmlns="http://schemas.openxmlformats.org/spreadsheetml/2006/main">
  <authors>
    <author>fkillen</author>
  </authors>
  <commentList>
    <comment ref="G13" authorId="0" shapeId="0">
      <text>
        <r>
          <rPr>
            <b/>
            <sz val="8"/>
            <color indexed="81"/>
            <rFont val="Tahoma"/>
          </rPr>
          <t>fkillen:</t>
        </r>
        <r>
          <rPr>
            <sz val="8"/>
            <color indexed="81"/>
            <rFont val="Tahoma"/>
          </rPr>
          <t xml:space="preserve">
plugged group expenses
</t>
        </r>
      </text>
    </comment>
  </commentList>
</comments>
</file>

<file path=xl/sharedStrings.xml><?xml version="1.0" encoding="utf-8"?>
<sst xmlns="http://schemas.openxmlformats.org/spreadsheetml/2006/main" count="47" uniqueCount="36">
  <si>
    <t>Q1</t>
  </si>
  <si>
    <t>Q2</t>
  </si>
  <si>
    <t>Q3</t>
  </si>
  <si>
    <t>EBIT</t>
  </si>
  <si>
    <t>Orig</t>
  </si>
  <si>
    <t>Power</t>
  </si>
  <si>
    <t>Peakers margin 225.3</t>
  </si>
  <si>
    <t>Peakers margin 408.8</t>
  </si>
  <si>
    <t>Q4</t>
  </si>
  <si>
    <t>Trading</t>
  </si>
  <si>
    <t>Merchant</t>
  </si>
  <si>
    <t>Other</t>
  </si>
  <si>
    <t>Originations</t>
  </si>
  <si>
    <t>Gas</t>
  </si>
  <si>
    <t>Drift</t>
  </si>
  <si>
    <t>Financial Trading</t>
  </si>
  <si>
    <t>Canada</t>
  </si>
  <si>
    <t>Coal</t>
  </si>
  <si>
    <t>Weather</t>
  </si>
  <si>
    <t>Emissions</t>
  </si>
  <si>
    <t>New Products</t>
  </si>
  <si>
    <t>East</t>
  </si>
  <si>
    <t>West</t>
  </si>
  <si>
    <t>Paper</t>
  </si>
  <si>
    <t>Chemicals</t>
  </si>
  <si>
    <t>Midstream IPP</t>
  </si>
  <si>
    <t>Mexico</t>
  </si>
  <si>
    <t>OOC</t>
  </si>
  <si>
    <t>Prepay Expenses</t>
  </si>
  <si>
    <t>Generation Inv</t>
  </si>
  <si>
    <t>Upstream</t>
  </si>
  <si>
    <t>HPL/LRC</t>
  </si>
  <si>
    <t>Cross Commodity</t>
  </si>
  <si>
    <t>Enron North America</t>
  </si>
  <si>
    <t>EES Wholesale</t>
  </si>
  <si>
    <t>2000 EBIT - Enron North America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</si>
</sst>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</numFmts>
  <fonts count="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8"/>
      <color indexed="81"/>
      <name val="Tahoma"/>
    </font>
    <font>
      <b/>
      <sz val="8"/>
      <color indexed="81"/>
      <name val="Tahoma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0" fontId="2" fillId="0" borderId="0" xfId="0" applyFont="1"/>
    <xf numFmtId="0" fontId="2" fillId="0" borderId="1" xfId="0" applyFont="1" applyBorder="1"/>
    <xf numFmtId="0" fontId="2" fillId="0" borderId="2" xfId="0" applyFont="1" applyBorder="1"/>
    <xf numFmtId="0" fontId="2" fillId="0" borderId="0" xfId="0" applyFont="1" applyBorder="1"/>
    <xf numFmtId="0" fontId="0" fillId="0" borderId="2" xfId="0" applyBorder="1"/>
    <xf numFmtId="164" fontId="0" fillId="0" borderId="0" xfId="1" applyNumberFormat="1" applyFont="1"/>
    <xf numFmtId="0" fontId="0" fillId="0" borderId="3" xfId="0" applyBorder="1"/>
    <xf numFmtId="165" fontId="0" fillId="0" borderId="0" xfId="1" applyNumberFormat="1" applyFont="1"/>
    <xf numFmtId="164" fontId="0" fillId="0" borderId="3" xfId="1" applyNumberFormat="1" applyFont="1" applyBorder="1"/>
    <xf numFmtId="0" fontId="2" fillId="0" borderId="4" xfId="0" applyFont="1" applyBorder="1"/>
    <xf numFmtId="0" fontId="0" fillId="0" borderId="4" xfId="0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2:IV50"/>
  <sheetViews>
    <sheetView tabSelected="1" workbookViewId="0"/>
  </sheetViews>
  <sheetFormatPr defaultRowHeight="12.75" x14ac:dyDescent="0.2"/>
  <cols>
    <col min="2" max="2" width="9.28515625" bestFit="1" customWidth="1"/>
  </cols>
  <sheetData>
    <row r="2" spans="1:7" x14ac:dyDescent="0.2">
      <c r="A2" s="2">
        <v>2001</v>
      </c>
      <c r="B2" s="3" t="s">
        <v>3</v>
      </c>
    </row>
    <row r="4" spans="1:7" x14ac:dyDescent="0.2">
      <c r="A4" s="4" t="s">
        <v>33</v>
      </c>
      <c r="B4" s="4"/>
      <c r="F4" s="1" t="s">
        <v>34</v>
      </c>
    </row>
    <row r="5" spans="1:7" x14ac:dyDescent="0.2">
      <c r="A5" s="4"/>
      <c r="B5" s="4"/>
      <c r="F5" s="1"/>
    </row>
    <row r="6" spans="1:7" x14ac:dyDescent="0.2">
      <c r="A6" t="s">
        <v>0</v>
      </c>
      <c r="B6">
        <v>856.7</v>
      </c>
      <c r="C6" t="s">
        <v>6</v>
      </c>
      <c r="F6" s="6">
        <v>-230.4</v>
      </c>
    </row>
    <row r="7" spans="1:7" x14ac:dyDescent="0.2">
      <c r="A7" t="s">
        <v>1</v>
      </c>
      <c r="B7" s="6">
        <v>1228.4000000000001</v>
      </c>
      <c r="C7" t="s">
        <v>7</v>
      </c>
      <c r="F7" s="6">
        <v>-495.8</v>
      </c>
    </row>
    <row r="8" spans="1:7" x14ac:dyDescent="0.2">
      <c r="A8" t="s">
        <v>2</v>
      </c>
      <c r="B8" s="7">
        <v>660.5</v>
      </c>
      <c r="F8" s="9">
        <v>198.4</v>
      </c>
    </row>
    <row r="9" spans="1:7" x14ac:dyDescent="0.2">
      <c r="B9" s="6">
        <f>SUM(B6:B8)</f>
        <v>2745.6000000000004</v>
      </c>
      <c r="F9" s="6">
        <f>SUM(F6:F8)</f>
        <v>-527.80000000000007</v>
      </c>
    </row>
    <row r="11" spans="1:7" x14ac:dyDescent="0.2">
      <c r="A11" s="2" t="s">
        <v>35</v>
      </c>
      <c r="B11" s="10"/>
      <c r="C11" s="11"/>
      <c r="D11" s="5"/>
    </row>
    <row r="12" spans="1:7" x14ac:dyDescent="0.2">
      <c r="D12" t="s">
        <v>9</v>
      </c>
      <c r="E12" t="s">
        <v>4</v>
      </c>
      <c r="F12" t="s">
        <v>10</v>
      </c>
      <c r="G12" t="s">
        <v>11</v>
      </c>
    </row>
    <row r="13" spans="1:7" x14ac:dyDescent="0.2">
      <c r="A13" t="s">
        <v>0</v>
      </c>
      <c r="B13">
        <v>167.9</v>
      </c>
      <c r="D13" s="8">
        <f>157.7+-7.9+-11</f>
        <v>138.79999999999998</v>
      </c>
      <c r="E13" s="8">
        <v>-6.6</v>
      </c>
      <c r="F13" s="8">
        <f>75.3+-6.5</f>
        <v>68.8</v>
      </c>
      <c r="G13" s="8">
        <f>-10.1+-34+11</f>
        <v>-33.1</v>
      </c>
    </row>
    <row r="14" spans="1:7" x14ac:dyDescent="0.2">
      <c r="A14" t="s">
        <v>1</v>
      </c>
      <c r="B14">
        <v>334.8</v>
      </c>
      <c r="D14" s="8">
        <f>594.5+-150.5+-44</f>
        <v>400</v>
      </c>
      <c r="E14" s="8">
        <f>1.3+41.5</f>
        <v>42.8</v>
      </c>
      <c r="F14" s="8">
        <f>-42.4+-8.9</f>
        <v>-51.3</v>
      </c>
      <c r="G14" s="8">
        <f>-15.2+-41.5</f>
        <v>-56.7</v>
      </c>
    </row>
    <row r="15" spans="1:7" x14ac:dyDescent="0.2">
      <c r="A15" t="s">
        <v>2</v>
      </c>
      <c r="B15">
        <v>342.1</v>
      </c>
      <c r="D15" s="8">
        <f>451.5+-9.4+-27.7</f>
        <v>414.40000000000003</v>
      </c>
      <c r="E15" s="8">
        <f>14.1+67.9</f>
        <v>82</v>
      </c>
      <c r="F15" s="8">
        <f>-67.4</f>
        <v>-67.400000000000006</v>
      </c>
      <c r="G15" s="8">
        <f>-19+-67.9</f>
        <v>-86.9</v>
      </c>
    </row>
    <row r="16" spans="1:7" x14ac:dyDescent="0.2">
      <c r="A16" t="s">
        <v>8</v>
      </c>
      <c r="B16" s="7">
        <v>517.4</v>
      </c>
      <c r="D16" s="8">
        <f>524.5+-46.8+-46.7</f>
        <v>431</v>
      </c>
      <c r="E16" s="8">
        <f>-67.1+42.3</f>
        <v>-24.799999999999997</v>
      </c>
      <c r="F16" s="8">
        <v>76.8</v>
      </c>
      <c r="G16" s="8">
        <f>77.2-42.8</f>
        <v>34.400000000000006</v>
      </c>
    </row>
    <row r="17" spans="1:7" x14ac:dyDescent="0.2">
      <c r="B17">
        <f>SUM(B13:B16)</f>
        <v>1362.2</v>
      </c>
      <c r="D17" s="8"/>
      <c r="E17" s="8"/>
      <c r="F17" s="8"/>
      <c r="G17" s="8"/>
    </row>
    <row r="18" spans="1:7" x14ac:dyDescent="0.2">
      <c r="D18" s="8"/>
      <c r="E18" s="8"/>
      <c r="F18" s="8"/>
      <c r="G18" s="8"/>
    </row>
    <row r="20" spans="1:7" x14ac:dyDescent="0.2">
      <c r="A20" t="s">
        <v>9</v>
      </c>
      <c r="C20" t="s">
        <v>0</v>
      </c>
      <c r="D20" t="s">
        <v>1</v>
      </c>
      <c r="E20" t="s">
        <v>2</v>
      </c>
      <c r="F20" t="s">
        <v>8</v>
      </c>
    </row>
    <row r="22" spans="1:7" x14ac:dyDescent="0.2">
      <c r="A22" t="s">
        <v>13</v>
      </c>
      <c r="C22" s="6">
        <v>43.6</v>
      </c>
      <c r="D22" s="6">
        <v>298.39999999999998</v>
      </c>
      <c r="E22" s="6">
        <v>259</v>
      </c>
      <c r="F22" s="6">
        <v>374.8</v>
      </c>
    </row>
    <row r="23" spans="1:7" x14ac:dyDescent="0.2">
      <c r="A23" t="s">
        <v>5</v>
      </c>
      <c r="C23" s="6">
        <v>44.4</v>
      </c>
      <c r="D23" s="6">
        <f>57.4+174.7</f>
        <v>232.1</v>
      </c>
      <c r="E23" s="6">
        <f>31.7+129.7</f>
        <v>161.39999999999998</v>
      </c>
      <c r="F23">
        <f>4.7+91.6</f>
        <v>96.3</v>
      </c>
    </row>
    <row r="24" spans="1:7" x14ac:dyDescent="0.2">
      <c r="A24" t="s">
        <v>14</v>
      </c>
      <c r="C24" s="6">
        <v>23.4</v>
      </c>
      <c r="D24" s="6">
        <v>37.4</v>
      </c>
      <c r="E24" s="6">
        <v>28.7</v>
      </c>
      <c r="F24" s="6">
        <v>62.7</v>
      </c>
    </row>
    <row r="25" spans="1:7" x14ac:dyDescent="0.2">
      <c r="A25" t="s">
        <v>28</v>
      </c>
      <c r="C25" s="6">
        <v>-11.4</v>
      </c>
      <c r="D25" s="6">
        <v>-44</v>
      </c>
      <c r="E25" s="6">
        <v>-27.7</v>
      </c>
      <c r="F25" s="6">
        <v>-46.7</v>
      </c>
    </row>
    <row r="26" spans="1:7" x14ac:dyDescent="0.2">
      <c r="A26" t="s">
        <v>15</v>
      </c>
      <c r="C26" s="6">
        <v>34.6</v>
      </c>
      <c r="D26" s="6">
        <v>9.4</v>
      </c>
      <c r="E26" s="6">
        <v>0</v>
      </c>
      <c r="F26" s="6">
        <v>0</v>
      </c>
    </row>
    <row r="27" spans="1:7" x14ac:dyDescent="0.2">
      <c r="A27" t="s">
        <v>16</v>
      </c>
      <c r="C27" s="6">
        <v>17.2</v>
      </c>
      <c r="D27" s="6">
        <v>15.2</v>
      </c>
      <c r="E27" s="6">
        <v>-3</v>
      </c>
      <c r="F27" s="6">
        <v>-29.8</v>
      </c>
    </row>
    <row r="28" spans="1:7" x14ac:dyDescent="0.2">
      <c r="A28" t="s">
        <v>17</v>
      </c>
      <c r="C28" s="6">
        <v>-4.0999999999999996</v>
      </c>
      <c r="D28" s="6">
        <v>1</v>
      </c>
      <c r="E28" s="6">
        <v>0</v>
      </c>
      <c r="F28" s="6">
        <v>0</v>
      </c>
    </row>
    <row r="29" spans="1:7" x14ac:dyDescent="0.2">
      <c r="A29" t="s">
        <v>18</v>
      </c>
      <c r="C29" s="6">
        <v>3.1</v>
      </c>
      <c r="D29" s="6">
        <v>2.2000000000000002</v>
      </c>
      <c r="E29" s="6">
        <v>0</v>
      </c>
      <c r="F29" s="6">
        <v>0</v>
      </c>
    </row>
    <row r="30" spans="1:7" x14ac:dyDescent="0.2">
      <c r="A30" t="s">
        <v>19</v>
      </c>
      <c r="C30" s="6">
        <v>3.4</v>
      </c>
      <c r="D30" s="6">
        <v>-7.2</v>
      </c>
      <c r="E30" s="6">
        <v>0</v>
      </c>
      <c r="F30" s="6">
        <v>0</v>
      </c>
    </row>
    <row r="31" spans="1:7" x14ac:dyDescent="0.2">
      <c r="A31" t="s">
        <v>20</v>
      </c>
      <c r="C31" s="6">
        <v>-1.5</v>
      </c>
      <c r="D31" s="6"/>
      <c r="E31" s="6">
        <v>0</v>
      </c>
      <c r="F31" s="6">
        <v>0</v>
      </c>
    </row>
    <row r="32" spans="1:7" x14ac:dyDescent="0.2">
      <c r="A32" t="s">
        <v>32</v>
      </c>
      <c r="C32" s="6">
        <v>-6.4</v>
      </c>
      <c r="D32" s="6">
        <v>6.1</v>
      </c>
      <c r="E32" s="6">
        <v>5.3</v>
      </c>
      <c r="F32" s="6">
        <v>20.3</v>
      </c>
    </row>
    <row r="33" spans="1:256" x14ac:dyDescent="0.2">
      <c r="A33" t="s">
        <v>27</v>
      </c>
      <c r="C33" s="9">
        <v>-7.9</v>
      </c>
      <c r="D33" s="9">
        <v>-150.5</v>
      </c>
      <c r="E33" s="9">
        <v>-9.4</v>
      </c>
      <c r="F33" s="9">
        <v>-46.8</v>
      </c>
    </row>
    <row r="34" spans="1:256" x14ac:dyDescent="0.2">
      <c r="C34" s="6">
        <f>SUM(C22:C33)</f>
        <v>138.39999999999998</v>
      </c>
      <c r="D34" s="6">
        <f>SUM(D22:D33)</f>
        <v>400.1</v>
      </c>
      <c r="E34" s="6">
        <f>SUM(E22:E33)</f>
        <v>414.3</v>
      </c>
      <c r="F34" s="6">
        <f>SUM(F22:F33)</f>
        <v>430.80000000000007</v>
      </c>
      <c r="IV34" s="6"/>
    </row>
    <row r="35" spans="1:256" x14ac:dyDescent="0.2">
      <c r="D35" s="6"/>
    </row>
    <row r="36" spans="1:256" x14ac:dyDescent="0.2">
      <c r="A36" t="s">
        <v>12</v>
      </c>
      <c r="D36" s="6"/>
    </row>
    <row r="37" spans="1:256" x14ac:dyDescent="0.2">
      <c r="D37" s="6"/>
      <c r="F37" s="6"/>
    </row>
    <row r="38" spans="1:256" x14ac:dyDescent="0.2">
      <c r="A38" t="s">
        <v>21</v>
      </c>
      <c r="C38" s="6">
        <v>-2.2999999999999998</v>
      </c>
      <c r="D38" s="6">
        <v>-7.3</v>
      </c>
      <c r="E38" s="6">
        <v>-8.6999999999999993</v>
      </c>
      <c r="F38" s="6">
        <v>-11.6</v>
      </c>
    </row>
    <row r="39" spans="1:256" x14ac:dyDescent="0.2">
      <c r="A39" t="s">
        <v>22</v>
      </c>
      <c r="C39" s="6">
        <v>3.2</v>
      </c>
      <c r="D39" s="6">
        <v>3.2</v>
      </c>
      <c r="E39" s="6">
        <v>3.2</v>
      </c>
      <c r="F39" s="6">
        <v>-16.399999999999999</v>
      </c>
    </row>
    <row r="40" spans="1:256" x14ac:dyDescent="0.2">
      <c r="A40" t="s">
        <v>16</v>
      </c>
      <c r="C40" s="6">
        <v>0</v>
      </c>
      <c r="D40" s="6">
        <v>9.5</v>
      </c>
      <c r="E40" s="6">
        <v>4.3</v>
      </c>
      <c r="F40" s="6">
        <v>4.8</v>
      </c>
    </row>
    <row r="41" spans="1:256" x14ac:dyDescent="0.2">
      <c r="A41" t="s">
        <v>17</v>
      </c>
      <c r="C41" s="6">
        <v>0</v>
      </c>
      <c r="D41" s="6">
        <v>-2.6</v>
      </c>
      <c r="E41" s="6">
        <v>0</v>
      </c>
      <c r="F41" s="6">
        <v>0</v>
      </c>
    </row>
    <row r="42" spans="1:256" x14ac:dyDescent="0.2">
      <c r="A42" t="s">
        <v>23</v>
      </c>
      <c r="C42" s="6">
        <v>-1.4</v>
      </c>
      <c r="D42" s="6">
        <v>-0.6</v>
      </c>
      <c r="E42" s="6">
        <v>3.6</v>
      </c>
      <c r="F42" s="6">
        <v>0</v>
      </c>
    </row>
    <row r="43" spans="1:256" x14ac:dyDescent="0.2">
      <c r="A43" t="s">
        <v>24</v>
      </c>
      <c r="C43" s="6">
        <v>-1.5</v>
      </c>
      <c r="D43" s="6">
        <v>0</v>
      </c>
      <c r="E43" s="6">
        <v>0</v>
      </c>
      <c r="F43" s="6">
        <v>0</v>
      </c>
    </row>
    <row r="44" spans="1:256" x14ac:dyDescent="0.2">
      <c r="A44" t="s">
        <v>25</v>
      </c>
      <c r="C44" s="6">
        <v>-2.4</v>
      </c>
      <c r="D44" s="6">
        <v>0</v>
      </c>
      <c r="E44" s="6">
        <v>0</v>
      </c>
      <c r="F44" s="6">
        <v>0</v>
      </c>
    </row>
    <row r="45" spans="1:256" x14ac:dyDescent="0.2">
      <c r="A45" t="s">
        <v>30</v>
      </c>
      <c r="C45" s="6">
        <v>0</v>
      </c>
      <c r="D45" s="6">
        <v>5.9</v>
      </c>
      <c r="E45" s="6">
        <v>86.1</v>
      </c>
      <c r="F45" s="6">
        <v>7.2</v>
      </c>
    </row>
    <row r="46" spans="1:256" x14ac:dyDescent="0.2">
      <c r="A46" t="s">
        <v>26</v>
      </c>
      <c r="C46" s="6">
        <v>-2.2000000000000002</v>
      </c>
      <c r="D46" s="6">
        <v>-1.8</v>
      </c>
      <c r="E46" s="6">
        <v>-2.5</v>
      </c>
      <c r="F46" s="6">
        <v>-2.8</v>
      </c>
    </row>
    <row r="47" spans="1:256" x14ac:dyDescent="0.2">
      <c r="A47" t="s">
        <v>31</v>
      </c>
      <c r="C47" s="6">
        <v>0</v>
      </c>
      <c r="D47" s="6">
        <v>0</v>
      </c>
      <c r="E47" s="6">
        <v>0</v>
      </c>
      <c r="F47" s="6">
        <v>0</v>
      </c>
    </row>
    <row r="48" spans="1:256" x14ac:dyDescent="0.2">
      <c r="A48" t="s">
        <v>20</v>
      </c>
      <c r="C48" s="6">
        <v>0</v>
      </c>
      <c r="D48" s="6">
        <v>0.2</v>
      </c>
      <c r="E48" s="6">
        <v>0</v>
      </c>
      <c r="F48" s="6">
        <v>0</v>
      </c>
    </row>
    <row r="49" spans="1:6" x14ac:dyDescent="0.2">
      <c r="A49" t="s">
        <v>29</v>
      </c>
      <c r="C49" s="9">
        <v>0</v>
      </c>
      <c r="D49" s="9">
        <v>36.299999999999997</v>
      </c>
      <c r="E49" s="9">
        <v>-4</v>
      </c>
      <c r="F49" s="9">
        <v>-5.9</v>
      </c>
    </row>
    <row r="50" spans="1:6" x14ac:dyDescent="0.2">
      <c r="C50" s="6">
        <f>SUM(C38:C49)</f>
        <v>-6.6</v>
      </c>
      <c r="D50" s="6">
        <f>SUM(D38:D49)</f>
        <v>42.8</v>
      </c>
      <c r="E50" s="6">
        <f>SUM(E38:E49)</f>
        <v>82</v>
      </c>
      <c r="F50" s="6">
        <f>SUM(F38:F49)</f>
        <v>-24.700000000000003</v>
      </c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fkillen</dc:creator>
  <cp:lastModifiedBy>Felienne</cp:lastModifiedBy>
  <cp:lastPrinted>2001-11-03T23:49:13Z</cp:lastPrinted>
  <dcterms:created xsi:type="dcterms:W3CDTF">2001-11-03T22:54:06Z</dcterms:created>
  <dcterms:modified xsi:type="dcterms:W3CDTF">2014-09-04T07:29:16Z</dcterms:modified>
</cp:coreProperties>
</file>