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315" windowWidth="14205" windowHeight="8235" tabRatio="610"/>
  </bookViews>
  <sheets>
    <sheet name="Projection" sheetId="9" r:id="rId1"/>
    <sheet name="Variance" sheetId="10" r:id="rId2"/>
    <sheet name="Sheet1" sheetId="11" r:id="rId3"/>
  </sheets>
  <definedNames>
    <definedName name="_xlnm.Print_Area" localSheetId="0">Projection!$A$1:$I$87</definedName>
    <definedName name="_xlnm.Print_Area" localSheetId="1">Variance!$A$1:$G$43</definedName>
  </definedNames>
  <calcPr calcId="152511"/>
</workbook>
</file>

<file path=xl/calcChain.xml><?xml version="1.0" encoding="utf-8"?>
<calcChain xmlns="http://schemas.openxmlformats.org/spreadsheetml/2006/main">
  <c r="G5" i="9" l="1"/>
  <c r="F10" i="9"/>
  <c r="F11" i="9"/>
  <c r="F12" i="9"/>
  <c r="F13" i="9"/>
  <c r="F14" i="9"/>
  <c r="F15" i="9"/>
  <c r="F16" i="9"/>
  <c r="F17" i="9"/>
  <c r="G35" i="9" s="1"/>
  <c r="A135" i="9" s="1"/>
  <c r="F18" i="9"/>
  <c r="F19" i="9"/>
  <c r="AY19" i="9"/>
  <c r="D20" i="9"/>
  <c r="E20" i="9"/>
  <c r="F20" i="9"/>
  <c r="F21" i="9"/>
  <c r="F22" i="9"/>
  <c r="AY22" i="9"/>
  <c r="AZ23" i="9" s="1"/>
  <c r="F23" i="9"/>
  <c r="F24" i="9"/>
  <c r="F25" i="9"/>
  <c r="F26" i="9"/>
  <c r="F27" i="9"/>
  <c r="F28" i="9"/>
  <c r="F29" i="9"/>
  <c r="F30" i="9"/>
  <c r="F31" i="9"/>
  <c r="F32" i="9"/>
  <c r="F33" i="9"/>
  <c r="F34" i="9"/>
  <c r="F43" i="9"/>
  <c r="A130" i="9"/>
  <c r="A133" i="9"/>
  <c r="A148" i="9"/>
  <c r="A151" i="9"/>
  <c r="I151" i="9"/>
  <c r="J151" i="9"/>
  <c r="K157" i="9" s="1"/>
  <c r="K168" i="9" s="1"/>
  <c r="K151" i="9"/>
  <c r="L151" i="9"/>
  <c r="K156" i="9" s="1"/>
  <c r="M151" i="9"/>
  <c r="N151" i="9"/>
  <c r="O151" i="9"/>
  <c r="A154" i="9"/>
  <c r="M162" i="9"/>
  <c r="L164" i="9"/>
  <c r="L166" i="9" s="1"/>
  <c r="L169" i="9" s="1"/>
  <c r="L171" i="9" s="1"/>
  <c r="L173" i="9" s="1"/>
  <c r="K165" i="9"/>
  <c r="M165" i="9" s="1"/>
  <c r="J166" i="9"/>
  <c r="M167" i="9"/>
  <c r="M170" i="9"/>
  <c r="M172" i="9"/>
  <c r="A1" i="10"/>
  <c r="A2" i="10"/>
  <c r="A3" i="10"/>
  <c r="B10" i="10"/>
  <c r="B20" i="10" s="1"/>
  <c r="B15" i="10"/>
  <c r="B16" i="10"/>
  <c r="C34" i="10"/>
  <c r="B34" i="10" s="1"/>
  <c r="B42" i="10" s="1"/>
  <c r="J168" i="9" l="1"/>
  <c r="K158" i="9"/>
  <c r="K154" i="9"/>
  <c r="K164" i="9"/>
  <c r="K166" i="9" l="1"/>
  <c r="M164" i="9"/>
  <c r="G36" i="9"/>
  <c r="G39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A139" i="9"/>
  <c r="A144" i="9" s="1"/>
  <c r="A155" i="9" s="1"/>
  <c r="M168" i="9"/>
  <c r="J169" i="9"/>
  <c r="M169" i="9" l="1"/>
  <c r="J171" i="9"/>
  <c r="K169" i="9"/>
  <c r="K171" i="9" s="1"/>
  <c r="K173" i="9" s="1"/>
  <c r="K175" i="9" s="1"/>
  <c r="M166" i="9"/>
  <c r="M171" i="9" l="1"/>
  <c r="J173" i="9"/>
  <c r="J175" i="9" l="1"/>
  <c r="M175" i="9" s="1"/>
  <c r="M173" i="9"/>
</calcChain>
</file>

<file path=xl/sharedStrings.xml><?xml version="1.0" encoding="utf-8"?>
<sst xmlns="http://schemas.openxmlformats.org/spreadsheetml/2006/main" count="177" uniqueCount="132">
  <si>
    <t>Enron Corp</t>
  </si>
  <si>
    <t>Azurix</t>
  </si>
  <si>
    <t>EBS</t>
  </si>
  <si>
    <t>EECC</t>
  </si>
  <si>
    <t>EGEP</t>
  </si>
  <si>
    <t>EGM</t>
  </si>
  <si>
    <t>EIM</t>
  </si>
  <si>
    <t>ENW</t>
  </si>
  <si>
    <t>ENA</t>
  </si>
  <si>
    <t>ESA</t>
  </si>
  <si>
    <t>ETS</t>
  </si>
  <si>
    <t>Debt Service</t>
  </si>
  <si>
    <t>Desert Storm</t>
  </si>
  <si>
    <t>EPI</t>
  </si>
  <si>
    <t>Project X</t>
  </si>
  <si>
    <t>Fourth Quarter Activity</t>
  </si>
  <si>
    <t>Nikita</t>
  </si>
  <si>
    <t>Repay Prepay-TD</t>
  </si>
  <si>
    <t>Project Y</t>
  </si>
  <si>
    <t>Project Z</t>
  </si>
  <si>
    <t>TXCU</t>
  </si>
  <si>
    <t>EES Retail</t>
  </si>
  <si>
    <t>Popeye</t>
  </si>
  <si>
    <t>CP Redemption</t>
  </si>
  <si>
    <t>Lehman-Equity Forward Settlement</t>
  </si>
  <si>
    <t>Eco-Electrica Asset sale</t>
  </si>
  <si>
    <t>CEG/CEG Rio Asset Sale</t>
  </si>
  <si>
    <t>Dividend</t>
  </si>
  <si>
    <t>Repay Prepay-Citi</t>
  </si>
  <si>
    <t>Payroll &amp; Tax</t>
  </si>
  <si>
    <t>Bond Payment 6.45% Note</t>
  </si>
  <si>
    <t>Nepco Receivables</t>
  </si>
  <si>
    <t>Bonneville Power Settlement</t>
  </si>
  <si>
    <t>Swap Settlement</t>
  </si>
  <si>
    <t xml:space="preserve">Short-Term Liquidity Position </t>
  </si>
  <si>
    <t>Looper Notes</t>
  </si>
  <si>
    <t>LC Collateral</t>
  </si>
  <si>
    <t>EGM Inventory</t>
  </si>
  <si>
    <t>Cash and Cash Equivalents-Beginning</t>
  </si>
  <si>
    <t>Cash and Cash Equivalents-Ending</t>
  </si>
  <si>
    <t xml:space="preserve">     OTC</t>
  </si>
  <si>
    <t>Specific Transactions</t>
  </si>
  <si>
    <t>Current Day Activity Summary</t>
  </si>
  <si>
    <t>Out</t>
  </si>
  <si>
    <t>In</t>
  </si>
  <si>
    <t>Net</t>
  </si>
  <si>
    <t>Corp</t>
  </si>
  <si>
    <t>India</t>
  </si>
  <si>
    <t>Calme</t>
  </si>
  <si>
    <t>APACHE</t>
  </si>
  <si>
    <t>Europe</t>
  </si>
  <si>
    <t>EML</t>
  </si>
  <si>
    <t xml:space="preserve">     Nymex</t>
  </si>
  <si>
    <t>Current Day Activity</t>
  </si>
  <si>
    <t>Other Business Units</t>
  </si>
  <si>
    <t>EES Wholesale</t>
  </si>
  <si>
    <t>Beginning Balance BofA/Citi</t>
  </si>
  <si>
    <t>Ending BofA/Citi</t>
  </si>
  <si>
    <t>Goldman</t>
  </si>
  <si>
    <t xml:space="preserve">Finance </t>
  </si>
  <si>
    <t>For Mary Perkins Only</t>
  </si>
  <si>
    <t>CP Redemptions</t>
  </si>
  <si>
    <t>End of Day Adjustment</t>
  </si>
  <si>
    <t>Beginning Goldman</t>
  </si>
  <si>
    <t>Ending Goldman</t>
  </si>
  <si>
    <t>A2P2 Maturity</t>
  </si>
  <si>
    <t>A1P1 &amp; Bank Loan Program</t>
  </si>
  <si>
    <t>A2P2 Redemption</t>
  </si>
  <si>
    <t>Interest</t>
  </si>
  <si>
    <t>Total Activity</t>
  </si>
  <si>
    <t>??</t>
  </si>
  <si>
    <t>India Bldg</t>
  </si>
  <si>
    <t>Not Out</t>
  </si>
  <si>
    <t>Never Out</t>
  </si>
  <si>
    <t xml:space="preserve">Not In </t>
  </si>
  <si>
    <t>Never In</t>
  </si>
  <si>
    <t>Extra Out</t>
  </si>
  <si>
    <t>Mystery</t>
  </si>
  <si>
    <t>BofA</t>
  </si>
  <si>
    <t>Citi</t>
  </si>
  <si>
    <t>Total Adj</t>
  </si>
  <si>
    <t>Del</t>
  </si>
  <si>
    <t>Open</t>
  </si>
  <si>
    <t>Move</t>
  </si>
  <si>
    <t>ADJ</t>
  </si>
  <si>
    <t>move</t>
  </si>
  <si>
    <t>invest</t>
  </si>
  <si>
    <t>Activity fm top</t>
  </si>
  <si>
    <t>Adj fm 3:00</t>
  </si>
  <si>
    <t>Azurix North America</t>
  </si>
  <si>
    <t>3:00 Adjustments   -  Use all positive numbers</t>
  </si>
  <si>
    <t>CSFB Equity FWD</t>
  </si>
  <si>
    <t>Lehman Equity FWD</t>
  </si>
  <si>
    <t>Actual Opening Balance</t>
  </si>
  <si>
    <t>Margaux Debt Service</t>
  </si>
  <si>
    <t>India E&amp;P Sale</t>
  </si>
  <si>
    <t>Business units detailed on schedule</t>
  </si>
  <si>
    <t>Net A2P2 shown on schedule</t>
  </si>
  <si>
    <t>Net A1P1 shown on schedule</t>
  </si>
  <si>
    <t>Rounding</t>
  </si>
  <si>
    <t>Total Variance</t>
  </si>
  <si>
    <t xml:space="preserve">Current Day BU/Corp Activity </t>
  </si>
  <si>
    <t>Electrobolt Equity</t>
  </si>
  <si>
    <t>Section 2</t>
  </si>
  <si>
    <t>Section 3</t>
  </si>
  <si>
    <t>Section 4</t>
  </si>
  <si>
    <t>Incoming CP</t>
  </si>
  <si>
    <t>Chase/Citi Facility</t>
  </si>
  <si>
    <t>Maturing Uncommitted Lc's-Net</t>
  </si>
  <si>
    <t>New Facility Fees</t>
  </si>
  <si>
    <t>A1P1 Revolver  (need to adjust daily)</t>
  </si>
  <si>
    <t>Margin Contingency</t>
  </si>
  <si>
    <t>Beg. Balance Adj.</t>
  </si>
  <si>
    <t>Pension Plan Minimum Liability</t>
  </si>
  <si>
    <t>Total Beginning</t>
  </si>
  <si>
    <t>Total Ending Cash</t>
  </si>
  <si>
    <t>ST Loan Sale Maturity</t>
  </si>
  <si>
    <t>Current Day Variance</t>
  </si>
  <si>
    <t>Goldman Funding</t>
  </si>
  <si>
    <t>Tfr to Citi</t>
  </si>
  <si>
    <t>Changes as of 10 am</t>
  </si>
  <si>
    <t>Misc receipts</t>
  </si>
  <si>
    <t xml:space="preserve">Estimate </t>
  </si>
  <si>
    <t xml:space="preserve">Actual for all operations </t>
  </si>
  <si>
    <t>12/31 Forecast as of 11/6</t>
  </si>
  <si>
    <t>EGM Inventory Unwind</t>
  </si>
  <si>
    <t>Duferco (Kent Castleman)</t>
  </si>
  <si>
    <t>End of Day adj</t>
  </si>
  <si>
    <t>As of November 7, 2001</t>
  </si>
  <si>
    <t>Expected Ending 11/7/01</t>
  </si>
  <si>
    <t>12/31 Forecast as of 11/7</t>
  </si>
  <si>
    <t>Projected beginning last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</si>
</sst>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_);\(0.0\)"/>
    <numFmt numFmtId="165" formatCode="_(* #,##0.0_);_(* \(#,##0.0\);_(* &quot;-&quot;??_);_(@_)"/>
    <numFmt numFmtId="166" formatCode="_(* #,##0.0_);_(* \(#,##0.0\);_(* &quot;-&quot;?_);_(@_)"/>
    <numFmt numFmtId="175" formatCode="mm/dd/yy"/>
    <numFmt numFmtId="176" formatCode="_(&quot;$&quot;* #,##0.0_);_(&quot;$&quot;* \(#,##0.0\);_(&quot;$&quot;* &quot;-&quot;??_);_(@_)"/>
    <numFmt numFmtId="178" formatCode="mmmm\ d\,\ yyyy"/>
    <numFmt numFmtId="184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22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7">
    <xf numFmtId="0" fontId="0" fillId="0" borderId="0" xfId="0"/>
    <xf numFmtId="164" fontId="2" fillId="0" borderId="0" xfId="2" applyNumberFormat="1" applyFont="1" applyAlignment="1">
      <alignment horizontal="left"/>
    </xf>
    <xf numFmtId="164" fontId="2" fillId="0" borderId="0" xfId="2" applyNumberFormat="1" applyFont="1"/>
    <xf numFmtId="164" fontId="2" fillId="0" borderId="0" xfId="2" applyNumberFormat="1" applyFont="1" applyAlignment="1">
      <alignment horizontal="center"/>
    </xf>
    <xf numFmtId="0" fontId="0" fillId="0" borderId="0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3" fillId="0" borderId="0" xfId="1" applyNumberFormat="1" applyFont="1"/>
    <xf numFmtId="165" fontId="3" fillId="0" borderId="0" xfId="1" applyNumberFormat="1" applyFont="1" applyFill="1" applyBorder="1"/>
    <xf numFmtId="165" fontId="3" fillId="0" borderId="0" xfId="0" applyNumberFormat="1" applyFont="1" applyBorder="1"/>
    <xf numFmtId="165" fontId="3" fillId="0" borderId="0" xfId="1" applyNumberFormat="1" applyFont="1" applyBorder="1"/>
    <xf numFmtId="0" fontId="3" fillId="0" borderId="0" xfId="0" applyFont="1" applyBorder="1"/>
    <xf numFmtId="176" fontId="2" fillId="0" borderId="0" xfId="2" applyNumberFormat="1" applyFont="1" applyBorder="1"/>
    <xf numFmtId="0" fontId="3" fillId="0" borderId="0" xfId="0" applyFont="1" applyFill="1" applyBorder="1"/>
    <xf numFmtId="164" fontId="3" fillId="0" borderId="0" xfId="0" applyNumberFormat="1" applyFont="1" applyBorder="1"/>
    <xf numFmtId="166" fontId="3" fillId="0" borderId="0" xfId="1" applyNumberFormat="1" applyFont="1" applyBorder="1"/>
    <xf numFmtId="0" fontId="2" fillId="0" borderId="0" xfId="0" applyFont="1" applyBorder="1"/>
    <xf numFmtId="164" fontId="3" fillId="0" borderId="0" xfId="1" applyNumberFormat="1" applyFont="1" applyFill="1" applyBorder="1" applyAlignment="1">
      <alignment horizontal="right"/>
    </xf>
    <xf numFmtId="0" fontId="5" fillId="0" borderId="0" xfId="0" applyFont="1"/>
    <xf numFmtId="16" fontId="3" fillId="0" borderId="0" xfId="0" applyNumberFormat="1" applyFont="1" applyBorder="1" applyAlignment="1">
      <alignment horizontal="left"/>
    </xf>
    <xf numFmtId="175" fontId="2" fillId="0" borderId="0" xfId="0" applyNumberFormat="1" applyFont="1" applyBorder="1"/>
    <xf numFmtId="16" fontId="3" fillId="0" borderId="0" xfId="0" applyNumberFormat="1" applyFont="1" applyAlignment="1">
      <alignment horizontal="left"/>
    </xf>
    <xf numFmtId="165" fontId="2" fillId="0" borderId="0" xfId="1" applyNumberFormat="1" applyFont="1"/>
    <xf numFmtId="165" fontId="3" fillId="0" borderId="0" xfId="0" applyNumberFormat="1" applyFont="1"/>
    <xf numFmtId="166" fontId="3" fillId="0" borderId="0" xfId="0" applyNumberFormat="1" applyFont="1" applyBorder="1"/>
    <xf numFmtId="43" fontId="2" fillId="0" borderId="0" xfId="1" applyFont="1" applyBorder="1"/>
    <xf numFmtId="184" fontId="3" fillId="0" borderId="0" xfId="1" applyNumberFormat="1" applyFont="1" applyBorder="1"/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/>
    <xf numFmtId="178" fontId="2" fillId="0" borderId="0" xfId="2" applyNumberFormat="1" applyFont="1" applyAlignment="1">
      <alignment horizontal="left"/>
    </xf>
    <xf numFmtId="43" fontId="5" fillId="0" borderId="0" xfId="1" applyFont="1"/>
    <xf numFmtId="43" fontId="0" fillId="0" borderId="0" xfId="1" applyFont="1"/>
    <xf numFmtId="0" fontId="4" fillId="0" borderId="0" xfId="0" applyFont="1" applyAlignment="1">
      <alignment horizontal="right"/>
    </xf>
    <xf numFmtId="43" fontId="2" fillId="0" borderId="0" xfId="1" applyFont="1"/>
    <xf numFmtId="40" fontId="2" fillId="0" borderId="0" xfId="0" applyNumberFormat="1" applyFont="1"/>
    <xf numFmtId="43" fontId="3" fillId="0" borderId="0" xfId="1" applyFont="1"/>
    <xf numFmtId="43" fontId="0" fillId="0" borderId="1" xfId="1" applyFont="1" applyBorder="1"/>
    <xf numFmtId="43" fontId="2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43" fontId="3" fillId="0" borderId="0" xfId="0" applyNumberFormat="1" applyFont="1"/>
    <xf numFmtId="0" fontId="6" fillId="0" borderId="0" xfId="0" applyFont="1" applyBorder="1"/>
    <xf numFmtId="0" fontId="6" fillId="0" borderId="0" xfId="0" quotePrefix="1" applyFont="1" applyBorder="1"/>
    <xf numFmtId="0" fontId="2" fillId="0" borderId="2" xfId="0" applyFont="1" applyBorder="1" applyAlignment="1">
      <alignment horizontal="left"/>
    </xf>
    <xf numFmtId="0" fontId="3" fillId="0" borderId="3" xfId="0" applyFont="1" applyBorder="1"/>
    <xf numFmtId="0" fontId="2" fillId="0" borderId="4" xfId="0" applyFont="1" applyBorder="1" applyAlignment="1">
      <alignment horizontal="center"/>
    </xf>
    <xf numFmtId="165" fontId="3" fillId="0" borderId="4" xfId="1" applyNumberFormat="1" applyFont="1" applyFill="1" applyBorder="1"/>
    <xf numFmtId="43" fontId="3" fillId="0" borderId="0" xfId="0" applyNumberFormat="1" applyFont="1" applyBorder="1"/>
    <xf numFmtId="44" fontId="2" fillId="0" borderId="0" xfId="2" applyFont="1"/>
    <xf numFmtId="44" fontId="2" fillId="0" borderId="0" xfId="2" applyFont="1" applyBorder="1"/>
    <xf numFmtId="165" fontId="2" fillId="0" borderId="5" xfId="1" applyNumberFormat="1" applyFont="1" applyFill="1" applyBorder="1"/>
    <xf numFmtId="0" fontId="3" fillId="0" borderId="6" xfId="0" applyFont="1" applyBorder="1"/>
    <xf numFmtId="0" fontId="3" fillId="0" borderId="0" xfId="0" applyFont="1" applyAlignment="1"/>
    <xf numFmtId="43" fontId="7" fillId="0" borderId="0" xfId="1" applyFont="1" applyAlignment="1">
      <alignment horizontal="right"/>
    </xf>
    <xf numFmtId="43" fontId="7" fillId="0" borderId="0" xfId="1" applyFont="1" applyBorder="1" applyAlignment="1">
      <alignment horizontal="right"/>
    </xf>
    <xf numFmtId="43" fontId="7" fillId="0" borderId="0" xfId="1" applyFont="1"/>
    <xf numFmtId="165" fontId="7" fillId="0" borderId="0" xfId="0" applyNumberFormat="1" applyFont="1" applyBorder="1"/>
    <xf numFmtId="40" fontId="3" fillId="0" borderId="0" xfId="0" applyNumberFormat="1" applyFont="1" applyAlignment="1">
      <alignment horizontal="left"/>
    </xf>
    <xf numFmtId="43" fontId="3" fillId="0" borderId="0" xfId="1" applyFont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4" xfId="0" applyFont="1" applyBorder="1"/>
    <xf numFmtId="165" fontId="2" fillId="0" borderId="4" xfId="1" applyNumberFormat="1" applyFont="1" applyFill="1" applyBorder="1"/>
    <xf numFmtId="165" fontId="3" fillId="0" borderId="1" xfId="0" applyNumberFormat="1" applyFont="1" applyBorder="1"/>
    <xf numFmtId="0" fontId="3" fillId="0" borderId="8" xfId="0" applyFont="1" applyBorder="1"/>
    <xf numFmtId="0" fontId="3" fillId="0" borderId="1" xfId="0" applyFont="1" applyBorder="1"/>
    <xf numFmtId="0" fontId="0" fillId="0" borderId="2" xfId="0" applyBorder="1"/>
    <xf numFmtId="43" fontId="0" fillId="0" borderId="7" xfId="1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43" fontId="8" fillId="0" borderId="0" xfId="1" applyFont="1" applyBorder="1"/>
    <xf numFmtId="43" fontId="0" fillId="0" borderId="6" xfId="0" applyNumberFormat="1" applyBorder="1"/>
    <xf numFmtId="43" fontId="0" fillId="0" borderId="0" xfId="1" applyFont="1" applyBorder="1"/>
    <xf numFmtId="43" fontId="8" fillId="0" borderId="1" xfId="1" applyFont="1" applyBorder="1"/>
    <xf numFmtId="0" fontId="0" fillId="0" borderId="4" xfId="0" applyBorder="1"/>
    <xf numFmtId="43" fontId="0" fillId="0" borderId="0" xfId="0" applyNumberFormat="1" applyBorder="1"/>
    <xf numFmtId="43" fontId="8" fillId="0" borderId="1" xfId="0" applyNumberFormat="1" applyFont="1" applyBorder="1"/>
    <xf numFmtId="0" fontId="8" fillId="0" borderId="1" xfId="0" applyFont="1" applyBorder="1"/>
    <xf numFmtId="0" fontId="0" fillId="0" borderId="1" xfId="0" applyBorder="1"/>
    <xf numFmtId="0" fontId="0" fillId="0" borderId="8" xfId="0" applyBorder="1"/>
    <xf numFmtId="0" fontId="0" fillId="0" borderId="6" xfId="0" applyBorder="1"/>
    <xf numFmtId="40" fontId="3" fillId="0" borderId="4" xfId="0" applyNumberFormat="1" applyFont="1" applyBorder="1" applyAlignment="1">
      <alignment horizontal="left"/>
    </xf>
    <xf numFmtId="0" fontId="3" fillId="0" borderId="4" xfId="0" applyFont="1" applyBorder="1" applyAlignment="1"/>
    <xf numFmtId="43" fontId="3" fillId="0" borderId="0" xfId="1" applyFont="1" applyBorder="1"/>
    <xf numFmtId="43" fontId="3" fillId="0" borderId="1" xfId="1" applyFont="1" applyBorder="1"/>
    <xf numFmtId="43" fontId="3" fillId="0" borderId="0" xfId="1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2" xfId="0" applyFont="1" applyBorder="1"/>
    <xf numFmtId="0" fontId="3" fillId="0" borderId="5" xfId="0" applyFont="1" applyBorder="1"/>
    <xf numFmtId="0" fontId="6" fillId="0" borderId="0" xfId="0" quotePrefix="1" applyFont="1" applyFill="1" applyBorder="1"/>
    <xf numFmtId="0" fontId="9" fillId="0" borderId="0" xfId="0" applyFont="1"/>
    <xf numFmtId="0" fontId="3" fillId="0" borderId="0" xfId="0" applyFont="1" applyAlignment="1">
      <alignment horizontal="left"/>
    </xf>
    <xf numFmtId="44" fontId="0" fillId="0" borderId="0" xfId="2" applyFont="1"/>
    <xf numFmtId="0" fontId="7" fillId="0" borderId="0" xfId="0" applyFont="1" applyBorder="1"/>
    <xf numFmtId="0" fontId="7" fillId="0" borderId="6" xfId="0" applyFont="1" applyBorder="1"/>
    <xf numFmtId="0" fontId="7" fillId="0" borderId="0" xfId="0" applyFont="1" applyFill="1" applyBorder="1"/>
    <xf numFmtId="0" fontId="7" fillId="0" borderId="6" xfId="0" quotePrefix="1" applyFont="1" applyBorder="1"/>
    <xf numFmtId="0" fontId="7" fillId="0" borderId="0" xfId="0" applyFont="1"/>
    <xf numFmtId="0" fontId="7" fillId="0" borderId="1" xfId="0" applyFont="1" applyBorder="1"/>
    <xf numFmtId="43" fontId="7" fillId="0" borderId="1" xfId="1" applyFont="1" applyBorder="1"/>
    <xf numFmtId="40" fontId="3" fillId="0" borderId="0" xfId="0" applyNumberFormat="1" applyFont="1"/>
    <xf numFmtId="0" fontId="6" fillId="0" borderId="0" xfId="0" applyFont="1"/>
    <xf numFmtId="44" fontId="3" fillId="0" borderId="0" xfId="2" applyFont="1"/>
    <xf numFmtId="40" fontId="3" fillId="0" borderId="1" xfId="0" applyNumberFormat="1" applyFont="1" applyBorder="1"/>
    <xf numFmtId="40" fontId="3" fillId="0" borderId="0" xfId="0" applyNumberFormat="1" applyFont="1" applyBorder="1"/>
    <xf numFmtId="0" fontId="0" fillId="0" borderId="0" xfId="0" quotePrefix="1"/>
    <xf numFmtId="44" fontId="3" fillId="0" borderId="9" xfId="2" applyFont="1" applyBorder="1"/>
    <xf numFmtId="165" fontId="10" fillId="0" borderId="4" xfId="1" applyNumberFormat="1" applyFont="1" applyFill="1" applyBorder="1"/>
    <xf numFmtId="165" fontId="11" fillId="2" borderId="4" xfId="1" applyNumberFormat="1" applyFont="1" applyFill="1" applyBorder="1"/>
    <xf numFmtId="165" fontId="11" fillId="2" borderId="0" xfId="0" applyNumberFormat="1" applyFont="1" applyFill="1" applyBorder="1"/>
    <xf numFmtId="0" fontId="11" fillId="2" borderId="6" xfId="0" applyFont="1" applyFill="1" applyBorder="1"/>
    <xf numFmtId="0" fontId="3" fillId="0" borderId="0" xfId="0" applyFont="1" applyBorder="1" applyAlignment="1">
      <alignment horizontal="right"/>
    </xf>
    <xf numFmtId="0" fontId="7" fillId="0" borderId="4" xfId="0" applyFont="1" applyBorder="1"/>
    <xf numFmtId="43" fontId="12" fillId="0" borderId="0" xfId="1" applyFont="1"/>
    <xf numFmtId="166" fontId="3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81"/>
  <sheetViews>
    <sheetView tabSelected="1" workbookViewId="0"/>
  </sheetViews>
  <sheetFormatPr defaultColWidth="20.85546875" defaultRowHeight="12.75" outlineLevelRow="1" x14ac:dyDescent="0.2"/>
  <cols>
    <col min="1" max="2" width="8.140625" style="6" customWidth="1"/>
    <col min="3" max="3" width="24.5703125" style="6" customWidth="1"/>
    <col min="4" max="4" width="11" style="6" customWidth="1"/>
    <col min="5" max="5" width="9.85546875" style="6" customWidth="1"/>
    <col min="6" max="6" width="9.85546875" style="6" bestFit="1" customWidth="1"/>
    <col min="7" max="7" width="10.7109375" style="6" customWidth="1"/>
    <col min="8" max="8" width="8.140625" style="6" customWidth="1"/>
    <col min="9" max="9" width="11.7109375" style="6" customWidth="1"/>
    <col min="10" max="10" width="12.85546875" style="6" bestFit="1" customWidth="1"/>
    <col min="11" max="11" width="10.85546875" style="6" bestFit="1" customWidth="1"/>
    <col min="12" max="12" width="8.85546875" style="6" bestFit="1" customWidth="1"/>
    <col min="13" max="13" width="9.85546875" style="6" bestFit="1" customWidth="1"/>
    <col min="14" max="14" width="10.7109375" style="6" customWidth="1"/>
    <col min="15" max="15" width="10.85546875" style="6" customWidth="1"/>
    <col min="16" max="16384" width="20.85546875" style="6"/>
  </cols>
  <sheetData>
    <row r="1" spans="1:52" ht="15.75" x14ac:dyDescent="0.25">
      <c r="A1" s="19" t="s">
        <v>34</v>
      </c>
      <c r="D1" s="92"/>
    </row>
    <row r="2" spans="1:52" x14ac:dyDescent="0.2">
      <c r="A2" s="1" t="s">
        <v>0</v>
      </c>
    </row>
    <row r="3" spans="1:52" x14ac:dyDescent="0.2">
      <c r="A3" s="1" t="s">
        <v>128</v>
      </c>
      <c r="B3" s="30"/>
      <c r="C3" s="30"/>
      <c r="D3" s="30"/>
    </row>
    <row r="4" spans="1:52" x14ac:dyDescent="0.2">
      <c r="A4" s="1"/>
      <c r="B4" s="3"/>
      <c r="C4" s="3"/>
      <c r="D4" s="3"/>
      <c r="E4" s="2"/>
      <c r="F4" s="3"/>
      <c r="N4" s="41"/>
      <c r="P4" s="12"/>
      <c r="Q4" s="12"/>
    </row>
    <row r="5" spans="1:52" x14ac:dyDescent="0.2">
      <c r="A5" s="5" t="s">
        <v>38</v>
      </c>
      <c r="F5" s="8"/>
      <c r="G5" s="49">
        <f>A133+A147</f>
        <v>783.91000000000008</v>
      </c>
      <c r="H5" s="12"/>
      <c r="I5" s="25"/>
      <c r="K5" s="41"/>
      <c r="P5" s="10"/>
      <c r="Q5" s="15"/>
    </row>
    <row r="6" spans="1:52" x14ac:dyDescent="0.2">
      <c r="A6" s="5"/>
      <c r="F6" s="8"/>
      <c r="G6" s="23"/>
      <c r="H6" s="12"/>
      <c r="I6" s="25"/>
      <c r="J6" s="41"/>
      <c r="K6" s="41"/>
      <c r="P6" s="10"/>
      <c r="Q6" s="15"/>
    </row>
    <row r="7" spans="1:52" x14ac:dyDescent="0.2">
      <c r="A7" s="5"/>
      <c r="F7" s="8"/>
      <c r="G7" s="23"/>
      <c r="H7" s="12"/>
      <c r="I7" s="25"/>
      <c r="K7" s="41"/>
      <c r="P7" s="10"/>
      <c r="Q7" s="15"/>
    </row>
    <row r="8" spans="1:52" x14ac:dyDescent="0.2">
      <c r="A8" s="5" t="s">
        <v>53</v>
      </c>
      <c r="F8" s="8"/>
      <c r="G8" s="23"/>
      <c r="H8" s="12"/>
      <c r="I8" s="25"/>
      <c r="K8" s="41"/>
      <c r="P8" s="10"/>
      <c r="Q8" s="15"/>
    </row>
    <row r="9" spans="1:52" x14ac:dyDescent="0.2">
      <c r="A9" s="32"/>
      <c r="B9"/>
      <c r="C9"/>
      <c r="D9" s="33" t="s">
        <v>43</v>
      </c>
      <c r="E9" s="33" t="s">
        <v>44</v>
      </c>
      <c r="F9" s="33" t="s">
        <v>45</v>
      </c>
      <c r="H9" s="42"/>
      <c r="I9" s="25"/>
      <c r="P9" s="10"/>
      <c r="Q9" s="15"/>
    </row>
    <row r="10" spans="1:52" x14ac:dyDescent="0.2">
      <c r="B10" s="58" t="s">
        <v>59</v>
      </c>
      <c r="C10" t="s">
        <v>65</v>
      </c>
      <c r="D10" s="54">
        <v>-18.584</v>
      </c>
      <c r="E10" s="55"/>
      <c r="F10" s="32">
        <f>SUM(D10:E10)</f>
        <v>-18.584</v>
      </c>
      <c r="H10" s="42"/>
      <c r="I10" s="25"/>
      <c r="K10" s="41"/>
      <c r="P10" s="10"/>
      <c r="Q10" s="15"/>
    </row>
    <row r="11" spans="1:52" x14ac:dyDescent="0.2">
      <c r="B11" s="59"/>
      <c r="C11" s="6" t="s">
        <v>66</v>
      </c>
      <c r="D11" s="54"/>
      <c r="E11" s="55">
        <v>67.2</v>
      </c>
      <c r="F11" s="32">
        <f t="shared" ref="F11:F34" si="0">SUM(D11:E11)</f>
        <v>67.2</v>
      </c>
      <c r="H11" s="42"/>
      <c r="I11" s="25"/>
      <c r="P11" s="10"/>
      <c r="Q11" s="15"/>
    </row>
    <row r="12" spans="1:52" x14ac:dyDescent="0.2">
      <c r="B12" s="59"/>
      <c r="C12" t="s">
        <v>67</v>
      </c>
      <c r="D12" s="54"/>
      <c r="E12" s="55"/>
      <c r="F12" s="32">
        <f t="shared" si="0"/>
        <v>0</v>
      </c>
      <c r="H12" s="42"/>
      <c r="I12" s="25"/>
      <c r="P12" s="10"/>
      <c r="Q12" s="15"/>
    </row>
    <row r="13" spans="1:52" x14ac:dyDescent="0.2">
      <c r="B13" s="58" t="s">
        <v>46</v>
      </c>
      <c r="C13"/>
      <c r="D13" s="56">
        <v>-56.2</v>
      </c>
      <c r="E13" s="56"/>
      <c r="F13" s="32">
        <f t="shared" si="0"/>
        <v>-56.2</v>
      </c>
      <c r="H13" s="43"/>
      <c r="I13" s="25"/>
      <c r="K13" s="41"/>
      <c r="P13" s="10"/>
      <c r="Q13" s="15"/>
      <c r="AV13" s="5" t="s">
        <v>42</v>
      </c>
      <c r="AW13" s="5"/>
      <c r="AY13" s="8"/>
      <c r="AZ13" s="23"/>
    </row>
    <row r="14" spans="1:52" x14ac:dyDescent="0.2">
      <c r="B14" s="53" t="s">
        <v>8</v>
      </c>
      <c r="C14"/>
      <c r="D14" s="56">
        <v>-61.362000000000002</v>
      </c>
      <c r="E14" s="56">
        <v>83.546000000000006</v>
      </c>
      <c r="F14" s="32">
        <f t="shared" si="0"/>
        <v>22.184000000000005</v>
      </c>
      <c r="H14" s="43"/>
      <c r="I14" s="25"/>
      <c r="K14" s="41"/>
      <c r="P14" s="10"/>
      <c r="Q14" s="15"/>
      <c r="AW14" s="5" t="s">
        <v>41</v>
      </c>
      <c r="AY14" s="8"/>
      <c r="AZ14" s="23"/>
    </row>
    <row r="15" spans="1:52" x14ac:dyDescent="0.2">
      <c r="B15" s="53" t="s">
        <v>40</v>
      </c>
      <c r="C15"/>
      <c r="D15" s="56">
        <v>-295.87099999999998</v>
      </c>
      <c r="E15" s="56">
        <v>152.654</v>
      </c>
      <c r="F15" s="32">
        <f t="shared" si="0"/>
        <v>-143.21699999999998</v>
      </c>
      <c r="H15" s="42"/>
      <c r="I15" s="25"/>
      <c r="J15" s="41"/>
      <c r="K15" s="41"/>
      <c r="P15" s="10"/>
      <c r="Q15" s="15"/>
      <c r="AW15" s="5"/>
      <c r="AY15" s="8"/>
      <c r="AZ15" s="23"/>
    </row>
    <row r="16" spans="1:52" x14ac:dyDescent="0.2">
      <c r="B16" s="53" t="s">
        <v>52</v>
      </c>
      <c r="C16"/>
      <c r="D16" s="56">
        <v>-0.748</v>
      </c>
      <c r="E16" s="56">
        <v>20.716000000000001</v>
      </c>
      <c r="F16" s="32">
        <f t="shared" si="0"/>
        <v>19.968</v>
      </c>
      <c r="H16" s="43"/>
      <c r="I16" s="25"/>
      <c r="K16" s="41"/>
      <c r="P16" s="10"/>
      <c r="Q16" s="15"/>
      <c r="AW16" s="5"/>
      <c r="AY16" s="8"/>
      <c r="AZ16" s="23"/>
    </row>
    <row r="17" spans="2:52" x14ac:dyDescent="0.2">
      <c r="B17" s="53" t="s">
        <v>5</v>
      </c>
      <c r="C17"/>
      <c r="D17" s="56">
        <v>-39.9</v>
      </c>
      <c r="E17" s="56">
        <v>74.400000000000006</v>
      </c>
      <c r="F17" s="32">
        <f t="shared" si="0"/>
        <v>34.500000000000007</v>
      </c>
      <c r="H17" s="103"/>
      <c r="I17" s="116"/>
      <c r="K17" s="41"/>
      <c r="P17" s="10"/>
      <c r="Q17" s="15"/>
      <c r="AW17" s="5"/>
      <c r="AY17" s="8"/>
      <c r="AZ17" s="23"/>
    </row>
    <row r="18" spans="2:52" x14ac:dyDescent="0.2">
      <c r="B18" s="53" t="s">
        <v>55</v>
      </c>
      <c r="C18"/>
      <c r="D18" s="56">
        <v>-1.81</v>
      </c>
      <c r="E18" s="56"/>
      <c r="F18" s="32">
        <f t="shared" si="0"/>
        <v>-1.81</v>
      </c>
      <c r="H18" s="43"/>
      <c r="I18" s="25"/>
      <c r="K18" s="41"/>
      <c r="P18" s="10"/>
      <c r="Q18" s="15"/>
      <c r="AW18" s="5"/>
      <c r="AY18" s="8"/>
      <c r="AZ18" s="23"/>
    </row>
    <row r="19" spans="2:52" x14ac:dyDescent="0.2">
      <c r="B19" s="53" t="s">
        <v>21</v>
      </c>
      <c r="C19"/>
      <c r="D19" s="56">
        <v>-22.48</v>
      </c>
      <c r="E19" s="56">
        <v>6.6580000000000004</v>
      </c>
      <c r="F19" s="32">
        <f t="shared" si="0"/>
        <v>-15.821999999999999</v>
      </c>
      <c r="H19" s="43"/>
      <c r="I19" s="25"/>
      <c r="K19" s="41"/>
      <c r="P19" s="10"/>
      <c r="Q19" s="15"/>
      <c r="AV19" s="22"/>
      <c r="AW19" s="22"/>
      <c r="AX19" s="6" t="s">
        <v>23</v>
      </c>
      <c r="AY19" s="27">
        <f>-1043+433</f>
        <v>-610</v>
      </c>
      <c r="AZ19" s="26"/>
    </row>
    <row r="20" spans="2:52" x14ac:dyDescent="0.2">
      <c r="B20" s="53" t="s">
        <v>54</v>
      </c>
      <c r="C20"/>
      <c r="D20" s="32">
        <f>SUM(D21:D34)</f>
        <v>-86.19280000000002</v>
      </c>
      <c r="E20" s="32">
        <f>SUM(E21:E34)</f>
        <v>2.343</v>
      </c>
      <c r="F20" s="32">
        <f>SUM(D20:E20)</f>
        <v>-83.849800000000016</v>
      </c>
      <c r="H20" s="43"/>
      <c r="I20" s="25"/>
      <c r="P20" s="10"/>
      <c r="Q20" s="15"/>
      <c r="AV20" s="22"/>
      <c r="AW20" s="22"/>
      <c r="AX20" s="6" t="s">
        <v>24</v>
      </c>
      <c r="AY20" s="11">
        <v>-150</v>
      </c>
      <c r="AZ20" s="26"/>
    </row>
    <row r="21" spans="2:52" hidden="1" outlineLevel="1" x14ac:dyDescent="0.2">
      <c r="B21" s="53" t="s">
        <v>10</v>
      </c>
      <c r="C21"/>
      <c r="D21" s="56">
        <v>-1.7350000000000001</v>
      </c>
      <c r="E21" s="56"/>
      <c r="F21" s="32">
        <f t="shared" si="0"/>
        <v>-1.7350000000000001</v>
      </c>
      <c r="H21" s="43"/>
      <c r="I21" s="25"/>
      <c r="P21" s="10"/>
      <c r="Q21" s="15"/>
      <c r="AV21" s="22"/>
      <c r="AW21" s="22"/>
      <c r="AX21" s="6" t="s">
        <v>32</v>
      </c>
      <c r="AY21" s="11">
        <v>-87.6</v>
      </c>
      <c r="AZ21" s="26"/>
    </row>
    <row r="22" spans="2:52" hidden="1" outlineLevel="1" x14ac:dyDescent="0.2">
      <c r="B22" s="53" t="s">
        <v>2</v>
      </c>
      <c r="C22"/>
      <c r="D22" s="56">
        <v>-2.85</v>
      </c>
      <c r="E22" s="56"/>
      <c r="F22" s="32">
        <f t="shared" si="0"/>
        <v>-2.85</v>
      </c>
      <c r="H22" s="43"/>
      <c r="I22" s="12"/>
      <c r="P22" s="12"/>
      <c r="Q22" s="16"/>
      <c r="AV22" s="22"/>
      <c r="AW22" s="22"/>
      <c r="AX22" s="6" t="s">
        <v>36</v>
      </c>
      <c r="AY22" s="11">
        <f>-55-42</f>
        <v>-97</v>
      </c>
      <c r="AZ22" s="26"/>
    </row>
    <row r="23" spans="2:52" hidden="1" outlineLevel="1" x14ac:dyDescent="0.2">
      <c r="B23" s="53" t="s">
        <v>4</v>
      </c>
      <c r="C23"/>
      <c r="D23" s="56">
        <v>-1E-3</v>
      </c>
      <c r="E23" s="56"/>
      <c r="F23" s="32">
        <f t="shared" si="0"/>
        <v>-1E-3</v>
      </c>
      <c r="H23" s="43"/>
      <c r="I23" s="12"/>
      <c r="P23" s="12"/>
      <c r="Q23" s="16"/>
      <c r="AV23" s="22"/>
      <c r="AW23" s="22"/>
      <c r="AX23" s="6" t="s">
        <v>37</v>
      </c>
      <c r="AY23" s="11">
        <v>15</v>
      </c>
      <c r="AZ23" s="24">
        <f>SUM(AY19:AY23)</f>
        <v>-929.6</v>
      </c>
    </row>
    <row r="24" spans="2:52" hidden="1" outlineLevel="1" x14ac:dyDescent="0.2">
      <c r="B24" s="53" t="s">
        <v>3</v>
      </c>
      <c r="C24"/>
      <c r="D24" s="56">
        <v>-22.84</v>
      </c>
      <c r="E24" s="56"/>
      <c r="F24" s="32">
        <f t="shared" si="0"/>
        <v>-22.84</v>
      </c>
      <c r="H24" s="43"/>
      <c r="I24" s="12"/>
      <c r="P24" s="12"/>
      <c r="Q24" s="16"/>
      <c r="AV24" s="22"/>
      <c r="AW24" s="22"/>
      <c r="AY24" s="11"/>
      <c r="AZ24" s="24"/>
    </row>
    <row r="25" spans="2:52" hidden="1" outlineLevel="1" x14ac:dyDescent="0.2">
      <c r="B25" s="53" t="s">
        <v>47</v>
      </c>
      <c r="C25"/>
      <c r="D25" s="56">
        <v>-8.0000000000000002E-3</v>
      </c>
      <c r="E25" s="56"/>
      <c r="F25" s="32">
        <f t="shared" si="0"/>
        <v>-8.0000000000000002E-3</v>
      </c>
      <c r="H25" s="43"/>
      <c r="I25" s="12"/>
      <c r="K25" s="41"/>
      <c r="P25" s="12"/>
      <c r="Q25" s="16"/>
      <c r="AV25" s="22"/>
      <c r="AW25" s="22"/>
      <c r="AY25" s="11"/>
      <c r="AZ25" s="24"/>
    </row>
    <row r="26" spans="2:52" hidden="1" outlineLevel="1" x14ac:dyDescent="0.2">
      <c r="B26" s="53" t="s">
        <v>9</v>
      </c>
      <c r="C26"/>
      <c r="D26" s="56">
        <v>-6.3E-2</v>
      </c>
      <c r="E26" s="56"/>
      <c r="F26" s="32">
        <f t="shared" si="0"/>
        <v>-6.3E-2</v>
      </c>
      <c r="H26" s="43"/>
      <c r="I26" s="12"/>
      <c r="P26" s="12"/>
      <c r="Q26" s="16"/>
      <c r="AV26" s="22"/>
      <c r="AW26" s="22"/>
      <c r="AY26" s="11"/>
      <c r="AZ26" s="24"/>
    </row>
    <row r="27" spans="2:52" hidden="1" outlineLevel="1" x14ac:dyDescent="0.2">
      <c r="B27" s="53" t="s">
        <v>48</v>
      </c>
      <c r="C27"/>
      <c r="D27" s="56">
        <v>-6.7999999999999996E-3</v>
      </c>
      <c r="E27" s="56"/>
      <c r="F27" s="32">
        <f t="shared" si="0"/>
        <v>-6.7999999999999996E-3</v>
      </c>
      <c r="H27" s="43"/>
      <c r="I27" s="12"/>
      <c r="P27" s="12"/>
      <c r="Q27" s="16"/>
      <c r="AV27" s="22"/>
      <c r="AW27" s="22"/>
      <c r="AY27" s="11"/>
      <c r="AZ27" s="24"/>
    </row>
    <row r="28" spans="2:52" hidden="1" outlineLevel="1" x14ac:dyDescent="0.2">
      <c r="B28" s="53" t="s">
        <v>49</v>
      </c>
      <c r="C28"/>
      <c r="D28" s="56">
        <v>-0.01</v>
      </c>
      <c r="E28" s="56"/>
      <c r="F28" s="32">
        <f t="shared" si="0"/>
        <v>-0.01</v>
      </c>
      <c r="H28" s="43"/>
      <c r="I28" s="12"/>
      <c r="N28" s="9"/>
      <c r="O28" s="10"/>
      <c r="P28" s="12"/>
      <c r="Q28" s="16"/>
      <c r="AV28" s="22"/>
      <c r="AW28" s="22"/>
      <c r="AY28" s="11"/>
      <c r="AZ28" s="24"/>
    </row>
    <row r="29" spans="2:52" hidden="1" outlineLevel="1" x14ac:dyDescent="0.2">
      <c r="B29" s="53" t="s">
        <v>50</v>
      </c>
      <c r="C29"/>
      <c r="D29" s="56">
        <v>-53.7</v>
      </c>
      <c r="E29" s="56">
        <v>2.2999999999999998</v>
      </c>
      <c r="F29" s="32">
        <f t="shared" si="0"/>
        <v>-51.400000000000006</v>
      </c>
      <c r="H29" s="43"/>
      <c r="I29" s="12"/>
      <c r="J29" s="41"/>
      <c r="N29" s="9"/>
      <c r="O29" s="10"/>
      <c r="P29" s="12"/>
      <c r="Q29" s="16"/>
      <c r="AV29" s="22"/>
      <c r="AW29" s="22"/>
      <c r="AY29" s="11"/>
      <c r="AZ29" s="24"/>
    </row>
    <row r="30" spans="2:52" hidden="1" outlineLevel="1" x14ac:dyDescent="0.2">
      <c r="B30" s="53" t="s">
        <v>51</v>
      </c>
      <c r="C30"/>
      <c r="D30" s="56">
        <v>-0.23200000000000001</v>
      </c>
      <c r="E30" s="56">
        <v>4.2999999999999997E-2</v>
      </c>
      <c r="F30" s="32">
        <f t="shared" si="0"/>
        <v>-0.189</v>
      </c>
      <c r="H30" s="43"/>
      <c r="I30" s="12"/>
      <c r="N30" s="9"/>
      <c r="O30" s="10"/>
      <c r="P30" s="12"/>
      <c r="Q30" s="16"/>
      <c r="AV30" s="22"/>
      <c r="AW30" s="22"/>
      <c r="AY30" s="11"/>
      <c r="AZ30" s="24"/>
    </row>
    <row r="31" spans="2:52" hidden="1" outlineLevel="1" x14ac:dyDescent="0.2">
      <c r="B31" s="53" t="s">
        <v>1</v>
      </c>
      <c r="C31"/>
      <c r="D31" s="56">
        <v>0</v>
      </c>
      <c r="E31" s="56"/>
      <c r="F31" s="32">
        <f t="shared" si="0"/>
        <v>0</v>
      </c>
      <c r="H31" s="43"/>
      <c r="I31" s="12"/>
      <c r="N31" s="9"/>
      <c r="O31" s="10"/>
      <c r="P31" s="12"/>
      <c r="Q31" s="16"/>
      <c r="AV31" s="22"/>
      <c r="AW31" s="22"/>
      <c r="AY31" s="11"/>
      <c r="AZ31" s="24"/>
    </row>
    <row r="32" spans="2:52" hidden="1" outlineLevel="1" x14ac:dyDescent="0.2">
      <c r="B32" s="53" t="s">
        <v>7</v>
      </c>
      <c r="C32"/>
      <c r="D32" s="56">
        <v>-0.754</v>
      </c>
      <c r="E32" s="56"/>
      <c r="F32" s="32">
        <f t="shared" si="0"/>
        <v>-0.754</v>
      </c>
      <c r="H32" s="43"/>
      <c r="I32" s="12"/>
      <c r="N32" s="9"/>
      <c r="O32" s="10"/>
      <c r="P32" s="12"/>
      <c r="Q32" s="16"/>
      <c r="AV32" s="22"/>
      <c r="AW32" s="22"/>
      <c r="AY32" s="11"/>
      <c r="AZ32" s="24"/>
    </row>
    <row r="33" spans="1:52" hidden="1" outlineLevel="1" x14ac:dyDescent="0.2">
      <c r="B33" s="53" t="s">
        <v>6</v>
      </c>
      <c r="C33"/>
      <c r="D33" s="56">
        <v>-3.98</v>
      </c>
      <c r="E33" s="56"/>
      <c r="F33" s="32">
        <f t="shared" si="0"/>
        <v>-3.98</v>
      </c>
      <c r="H33" s="43"/>
      <c r="I33" s="12"/>
      <c r="N33" s="9"/>
      <c r="O33" s="10"/>
      <c r="P33" s="12"/>
      <c r="Q33" s="16"/>
      <c r="AV33" s="22"/>
      <c r="AW33" s="22"/>
      <c r="AY33" s="11"/>
      <c r="AZ33" s="24"/>
    </row>
    <row r="34" spans="1:52" hidden="1" outlineLevel="1" x14ac:dyDescent="0.2">
      <c r="B34" s="53" t="s">
        <v>13</v>
      </c>
      <c r="C34"/>
      <c r="D34" s="56">
        <v>-1.2999999999999999E-2</v>
      </c>
      <c r="E34" s="101"/>
      <c r="F34" s="32">
        <f t="shared" si="0"/>
        <v>-1.2999999999999999E-2</v>
      </c>
      <c r="H34" s="43"/>
      <c r="I34" s="12"/>
      <c r="N34" s="9"/>
      <c r="O34" s="10"/>
      <c r="P34" s="12"/>
      <c r="Q34" s="16"/>
      <c r="AV34" s="22"/>
      <c r="AW34" s="22"/>
      <c r="AY34" s="11"/>
      <c r="AZ34" s="24"/>
    </row>
    <row r="35" spans="1:52" collapsed="1" x14ac:dyDescent="0.2">
      <c r="B35" s="40" t="s">
        <v>69</v>
      </c>
      <c r="E35" s="41"/>
      <c r="G35" s="41">
        <f>SUM(F10:F20)</f>
        <v>-175.63079999999999</v>
      </c>
      <c r="H35" s="12"/>
      <c r="I35" s="12"/>
      <c r="K35" s="41"/>
      <c r="N35" s="12"/>
      <c r="O35" s="12"/>
      <c r="P35" s="12"/>
      <c r="Q35" s="16"/>
      <c r="AV35" s="22"/>
      <c r="AW35" s="22"/>
      <c r="AY35" s="11"/>
      <c r="AZ35" s="24"/>
    </row>
    <row r="36" spans="1:52" x14ac:dyDescent="0.2">
      <c r="B36" s="39" t="s">
        <v>62</v>
      </c>
      <c r="G36" s="10">
        <f>K154</f>
        <v>0</v>
      </c>
      <c r="H36" s="43"/>
      <c r="I36" s="12"/>
      <c r="N36" s="9"/>
      <c r="O36" s="10"/>
      <c r="P36" s="12"/>
      <c r="Q36" s="16"/>
      <c r="AV36" s="22"/>
      <c r="AW36" s="22"/>
      <c r="AY36" s="11"/>
      <c r="AZ36" s="24"/>
    </row>
    <row r="37" spans="1:52" x14ac:dyDescent="0.2">
      <c r="B37" s="39"/>
      <c r="G37" s="57"/>
      <c r="H37" s="43"/>
      <c r="I37" s="12"/>
      <c r="N37" s="9"/>
      <c r="O37" s="10"/>
      <c r="P37" s="12"/>
      <c r="Q37" s="16"/>
      <c r="AV37" s="22"/>
      <c r="AW37" s="22"/>
      <c r="AY37" s="11"/>
      <c r="AZ37" s="24"/>
    </row>
    <row r="38" spans="1:52" x14ac:dyDescent="0.2">
      <c r="A38" s="34"/>
      <c r="G38" s="29"/>
      <c r="H38" s="12"/>
      <c r="I38" s="12"/>
      <c r="P38" s="12"/>
      <c r="Q38" s="16"/>
      <c r="AV38" s="22"/>
      <c r="AW38" s="22"/>
      <c r="AY38" s="11"/>
      <c r="AZ38" s="24"/>
    </row>
    <row r="39" spans="1:52" x14ac:dyDescent="0.2">
      <c r="A39" s="5" t="s">
        <v>39</v>
      </c>
      <c r="G39" s="50">
        <f>SUM(G5:G38)</f>
        <v>608.27920000000006</v>
      </c>
      <c r="H39" s="12"/>
      <c r="I39" s="12"/>
      <c r="J39" s="9"/>
      <c r="K39" s="10"/>
      <c r="L39" s="12"/>
      <c r="M39" s="16"/>
      <c r="N39" s="12"/>
      <c r="O39" s="12"/>
      <c r="P39" s="12"/>
      <c r="Q39" s="12"/>
      <c r="AV39" s="22"/>
      <c r="AW39" s="22"/>
      <c r="AY39" s="11"/>
      <c r="AZ39" s="24"/>
    </row>
    <row r="40" spans="1:52" x14ac:dyDescent="0.2">
      <c r="G40" s="29"/>
      <c r="H40" s="12"/>
      <c r="I40" s="12"/>
      <c r="J40" s="9"/>
      <c r="K40" s="10"/>
      <c r="L40" s="12"/>
      <c r="M40" s="16"/>
      <c r="N40" s="12"/>
      <c r="O40" s="12"/>
      <c r="P40" s="12"/>
      <c r="Q40" s="12"/>
      <c r="AV40" s="22"/>
      <c r="AW40" s="22"/>
      <c r="AY40" s="11"/>
      <c r="AZ40" s="24"/>
    </row>
    <row r="41" spans="1:52" x14ac:dyDescent="0.2">
      <c r="A41" s="7"/>
      <c r="E41" s="21"/>
      <c r="F41" s="13"/>
      <c r="G41" s="17"/>
      <c r="H41" s="12"/>
      <c r="I41" s="12"/>
      <c r="J41" s="12"/>
      <c r="K41" s="12"/>
      <c r="L41" s="12"/>
      <c r="M41" s="12"/>
      <c r="N41" s="12"/>
    </row>
    <row r="42" spans="1:52" x14ac:dyDescent="0.2">
      <c r="A42" s="7" t="s">
        <v>15</v>
      </c>
      <c r="E42" s="21"/>
      <c r="F42" s="13"/>
      <c r="G42" s="12"/>
      <c r="H42" s="12"/>
      <c r="I42" s="12"/>
      <c r="J42" s="10"/>
      <c r="K42" s="12"/>
      <c r="L42" s="12"/>
      <c r="M42" s="12"/>
      <c r="N42" s="12"/>
    </row>
    <row r="43" spans="1:52" x14ac:dyDescent="0.2">
      <c r="A43" s="22">
        <v>37203</v>
      </c>
      <c r="B43" s="6" t="s">
        <v>61</v>
      </c>
      <c r="E43" s="21"/>
      <c r="F43" s="8">
        <f>-128.9-D10-D12</f>
        <v>-110.316</v>
      </c>
      <c r="G43" s="48">
        <f>G39+F43</f>
        <v>497.96320000000003</v>
      </c>
      <c r="H43" s="12"/>
      <c r="I43" s="12"/>
      <c r="J43" s="12"/>
      <c r="K43" s="12"/>
      <c r="L43" s="12"/>
      <c r="M43" s="12"/>
      <c r="N43" s="12"/>
    </row>
    <row r="44" spans="1:52" x14ac:dyDescent="0.2">
      <c r="A44" s="22">
        <v>37203</v>
      </c>
      <c r="B44" s="6" t="s">
        <v>11</v>
      </c>
      <c r="F44" s="11">
        <v>-0.7</v>
      </c>
      <c r="G44" s="48">
        <f>G43+F44</f>
        <v>497.26320000000004</v>
      </c>
      <c r="H44" s="12"/>
      <c r="I44" s="12"/>
      <c r="J44" s="12"/>
      <c r="K44" s="12"/>
      <c r="L44" s="12"/>
      <c r="M44" s="12"/>
      <c r="N44" s="12"/>
    </row>
    <row r="45" spans="1:52" x14ac:dyDescent="0.2">
      <c r="A45" s="22">
        <v>37204</v>
      </c>
      <c r="B45" s="6" t="s">
        <v>91</v>
      </c>
      <c r="F45" s="11">
        <v>-59.259</v>
      </c>
      <c r="G45" s="48">
        <f t="shared" ref="G45:G87" si="1">G44+F45</f>
        <v>438.00420000000003</v>
      </c>
      <c r="H45" s="12"/>
      <c r="I45" s="12"/>
      <c r="J45" s="12"/>
      <c r="K45" s="12"/>
      <c r="L45" s="12"/>
      <c r="M45" s="12"/>
      <c r="N45" s="12"/>
    </row>
    <row r="46" spans="1:52" x14ac:dyDescent="0.2">
      <c r="A46" s="20">
        <v>37204</v>
      </c>
      <c r="B46" s="6" t="s">
        <v>11</v>
      </c>
      <c r="F46" s="8">
        <v>-0.1</v>
      </c>
      <c r="G46" s="48">
        <f t="shared" si="1"/>
        <v>437.9042</v>
      </c>
      <c r="H46" s="14"/>
      <c r="I46" s="12"/>
      <c r="J46" s="12"/>
      <c r="K46" s="12"/>
      <c r="L46" s="12"/>
      <c r="M46" s="12"/>
      <c r="N46" s="12"/>
    </row>
    <row r="47" spans="1:52" x14ac:dyDescent="0.2">
      <c r="A47" s="22">
        <v>37204</v>
      </c>
      <c r="B47" s="14" t="s">
        <v>107</v>
      </c>
      <c r="C47" s="14"/>
      <c r="D47" s="14"/>
      <c r="E47" s="9"/>
      <c r="F47" s="85">
        <v>1000</v>
      </c>
      <c r="G47" s="48">
        <f t="shared" si="1"/>
        <v>1437.9041999999999</v>
      </c>
      <c r="H47" s="14"/>
      <c r="I47" s="12"/>
      <c r="J47" s="12"/>
      <c r="K47" s="12"/>
      <c r="L47" s="12"/>
      <c r="M47" s="12"/>
      <c r="N47" s="12"/>
    </row>
    <row r="48" spans="1:52" x14ac:dyDescent="0.2">
      <c r="A48" s="22">
        <v>37204</v>
      </c>
      <c r="B48" s="14" t="s">
        <v>116</v>
      </c>
      <c r="C48" s="14"/>
      <c r="D48" s="14"/>
      <c r="E48" s="9"/>
      <c r="F48" s="85">
        <v>-40</v>
      </c>
      <c r="G48" s="48">
        <f t="shared" si="1"/>
        <v>1397.9041999999999</v>
      </c>
      <c r="H48" s="14"/>
      <c r="I48" s="12"/>
      <c r="J48" s="12"/>
      <c r="K48" s="12"/>
      <c r="L48" s="12"/>
      <c r="M48" s="12"/>
      <c r="N48" s="12"/>
    </row>
    <row r="49" spans="1:14" x14ac:dyDescent="0.2">
      <c r="A49" s="20">
        <v>37206</v>
      </c>
      <c r="B49" s="6" t="s">
        <v>35</v>
      </c>
      <c r="F49" s="8">
        <v>-42.9</v>
      </c>
      <c r="G49" s="48">
        <f t="shared" si="1"/>
        <v>1355.0041999999999</v>
      </c>
      <c r="H49" s="14"/>
      <c r="I49" s="12"/>
      <c r="J49" s="12"/>
      <c r="K49" s="12"/>
      <c r="L49" s="12"/>
      <c r="M49" s="12"/>
      <c r="N49" s="12"/>
    </row>
    <row r="50" spans="1:14" x14ac:dyDescent="0.2">
      <c r="A50" s="20">
        <v>37207</v>
      </c>
      <c r="B50" s="6" t="s">
        <v>91</v>
      </c>
      <c r="F50" s="8">
        <v>-134</v>
      </c>
      <c r="G50" s="48">
        <f t="shared" si="1"/>
        <v>1221.0041999999999</v>
      </c>
      <c r="H50" s="14"/>
      <c r="I50" s="12"/>
      <c r="J50" s="12"/>
      <c r="K50" s="12"/>
      <c r="L50" s="12"/>
      <c r="M50" s="12"/>
      <c r="N50" s="12"/>
    </row>
    <row r="51" spans="1:14" x14ac:dyDescent="0.2">
      <c r="A51" s="22">
        <v>37209</v>
      </c>
      <c r="B51" s="6" t="s">
        <v>11</v>
      </c>
      <c r="F51" s="11">
        <v>-0.5</v>
      </c>
      <c r="G51" s="48">
        <f t="shared" si="1"/>
        <v>1220.5041999999999</v>
      </c>
      <c r="H51" s="14"/>
      <c r="I51" s="12"/>
      <c r="J51" s="12"/>
      <c r="K51" s="12"/>
      <c r="L51" s="12"/>
      <c r="M51" s="12"/>
      <c r="N51" s="12"/>
    </row>
    <row r="52" spans="1:14" x14ac:dyDescent="0.2">
      <c r="A52" s="22">
        <v>37209</v>
      </c>
      <c r="B52" s="6" t="s">
        <v>116</v>
      </c>
      <c r="F52" s="11">
        <v>-10</v>
      </c>
      <c r="G52" s="48">
        <f t="shared" si="1"/>
        <v>1210.5041999999999</v>
      </c>
      <c r="H52" s="14"/>
      <c r="I52" s="12"/>
      <c r="J52" s="12"/>
      <c r="K52" s="12"/>
      <c r="L52" s="12"/>
      <c r="M52" s="12"/>
      <c r="N52" s="12"/>
    </row>
    <row r="53" spans="1:14" x14ac:dyDescent="0.2">
      <c r="A53" s="20">
        <v>37210</v>
      </c>
      <c r="B53" s="14" t="s">
        <v>30</v>
      </c>
      <c r="C53" s="14"/>
      <c r="D53" s="14"/>
      <c r="F53" s="9">
        <v>-296.7</v>
      </c>
      <c r="G53" s="48">
        <f t="shared" si="1"/>
        <v>913.80419999999981</v>
      </c>
      <c r="H53" s="14"/>
      <c r="I53" s="12"/>
      <c r="J53" s="12"/>
      <c r="K53" s="12"/>
      <c r="L53" s="12"/>
      <c r="M53" s="12"/>
      <c r="N53" s="12"/>
    </row>
    <row r="54" spans="1:14" x14ac:dyDescent="0.2">
      <c r="A54" s="20">
        <v>37210</v>
      </c>
      <c r="B54" s="14" t="s">
        <v>29</v>
      </c>
      <c r="C54" s="14"/>
      <c r="D54" s="14"/>
      <c r="F54" s="9">
        <v>-40</v>
      </c>
      <c r="G54" s="48">
        <f t="shared" si="1"/>
        <v>873.80419999999981</v>
      </c>
      <c r="H54" s="14"/>
      <c r="I54" s="12"/>
      <c r="J54" s="12"/>
      <c r="K54" s="12"/>
      <c r="L54" s="12"/>
      <c r="M54" s="12"/>
      <c r="N54" s="12"/>
    </row>
    <row r="55" spans="1:14" x14ac:dyDescent="0.2">
      <c r="A55" s="20">
        <v>37210</v>
      </c>
      <c r="B55" s="14" t="s">
        <v>11</v>
      </c>
      <c r="C55" s="14"/>
      <c r="D55" s="14"/>
      <c r="F55" s="9">
        <v>-78</v>
      </c>
      <c r="G55" s="48">
        <f t="shared" si="1"/>
        <v>795.80419999999981</v>
      </c>
      <c r="H55" s="14"/>
      <c r="I55" s="12"/>
      <c r="J55" s="12"/>
      <c r="K55" s="12"/>
      <c r="L55" s="12"/>
      <c r="M55" s="12"/>
      <c r="N55" s="12"/>
    </row>
    <row r="56" spans="1:14" x14ac:dyDescent="0.2">
      <c r="A56" s="20">
        <v>37210</v>
      </c>
      <c r="B56" s="14" t="s">
        <v>126</v>
      </c>
      <c r="C56" s="14"/>
      <c r="D56" s="14"/>
      <c r="F56" s="9">
        <v>-9.4</v>
      </c>
      <c r="G56" s="48">
        <f t="shared" si="1"/>
        <v>786.40419999999983</v>
      </c>
      <c r="H56" s="14"/>
      <c r="I56" s="12"/>
      <c r="J56" s="12"/>
      <c r="K56" s="12"/>
      <c r="L56" s="12"/>
      <c r="M56" s="12"/>
      <c r="N56" s="12"/>
    </row>
    <row r="57" spans="1:14" x14ac:dyDescent="0.2">
      <c r="A57" s="20">
        <v>37215</v>
      </c>
      <c r="B57" s="6" t="s">
        <v>26</v>
      </c>
      <c r="F57" s="8">
        <v>250</v>
      </c>
      <c r="G57" s="48">
        <f t="shared" si="1"/>
        <v>1036.4041999999999</v>
      </c>
      <c r="H57" s="14"/>
      <c r="I57" s="12"/>
      <c r="J57" s="12"/>
      <c r="K57" s="12"/>
      <c r="L57" s="12"/>
      <c r="M57" s="12"/>
      <c r="N57" s="12"/>
    </row>
    <row r="58" spans="1:14" x14ac:dyDescent="0.2">
      <c r="A58" s="22">
        <v>37215</v>
      </c>
      <c r="B58" s="6" t="s">
        <v>11</v>
      </c>
      <c r="F58" s="11">
        <v>-6</v>
      </c>
      <c r="G58" s="48">
        <f t="shared" si="1"/>
        <v>1030.4041999999999</v>
      </c>
      <c r="H58" s="14"/>
      <c r="I58" s="12"/>
      <c r="J58" s="12"/>
      <c r="K58" s="12"/>
      <c r="L58" s="12"/>
      <c r="M58" s="12"/>
      <c r="N58" s="12"/>
    </row>
    <row r="59" spans="1:14" x14ac:dyDescent="0.2">
      <c r="A59" s="22">
        <v>37222</v>
      </c>
      <c r="B59" s="6" t="s">
        <v>33</v>
      </c>
      <c r="F59" s="11">
        <v>0.3</v>
      </c>
      <c r="G59" s="48">
        <f t="shared" si="1"/>
        <v>1030.7041999999999</v>
      </c>
      <c r="H59" s="14"/>
      <c r="I59" s="12"/>
      <c r="J59" s="12"/>
      <c r="K59" s="12"/>
      <c r="L59" s="12"/>
      <c r="M59" s="12"/>
      <c r="N59" s="12"/>
    </row>
    <row r="60" spans="1:14" x14ac:dyDescent="0.2">
      <c r="A60" s="20">
        <v>37222</v>
      </c>
      <c r="B60" s="14" t="s">
        <v>95</v>
      </c>
      <c r="C60" s="14"/>
      <c r="D60" s="14"/>
      <c r="F60" s="18">
        <v>328</v>
      </c>
      <c r="G60" s="48">
        <f t="shared" si="1"/>
        <v>1358.7041999999999</v>
      </c>
      <c r="H60" s="14"/>
      <c r="I60" s="12"/>
      <c r="J60" s="12"/>
      <c r="K60" s="12"/>
      <c r="L60" s="12"/>
      <c r="M60" s="12"/>
      <c r="N60" s="12"/>
    </row>
    <row r="61" spans="1:14" x14ac:dyDescent="0.2">
      <c r="A61" s="20">
        <v>37224</v>
      </c>
      <c r="B61" s="14" t="s">
        <v>116</v>
      </c>
      <c r="C61" s="14"/>
      <c r="D61" s="14"/>
      <c r="F61" s="18">
        <v>-55</v>
      </c>
      <c r="G61" s="48">
        <f t="shared" si="1"/>
        <v>1303.7041999999999</v>
      </c>
      <c r="H61" s="14"/>
      <c r="I61" s="12"/>
      <c r="J61" s="12"/>
      <c r="K61" s="12"/>
      <c r="L61" s="12"/>
      <c r="M61" s="12"/>
      <c r="N61" s="12"/>
    </row>
    <row r="62" spans="1:14" x14ac:dyDescent="0.2">
      <c r="A62" s="20">
        <v>37225</v>
      </c>
      <c r="B62" s="14" t="s">
        <v>29</v>
      </c>
      <c r="C62" s="14"/>
      <c r="D62" s="14"/>
      <c r="F62" s="9">
        <v>-40</v>
      </c>
      <c r="G62" s="48">
        <f t="shared" si="1"/>
        <v>1263.7041999999999</v>
      </c>
      <c r="H62" s="14"/>
      <c r="I62" s="12"/>
      <c r="J62" s="12"/>
      <c r="K62" s="12"/>
      <c r="L62" s="12"/>
      <c r="M62" s="12"/>
      <c r="N62" s="12"/>
    </row>
    <row r="63" spans="1:14" x14ac:dyDescent="0.2">
      <c r="A63" s="20">
        <v>37225</v>
      </c>
      <c r="B63" s="14" t="s">
        <v>25</v>
      </c>
      <c r="C63" s="14"/>
      <c r="D63" s="14"/>
      <c r="F63" s="9">
        <v>260</v>
      </c>
      <c r="G63" s="48">
        <f t="shared" si="1"/>
        <v>1523.7041999999999</v>
      </c>
      <c r="H63" s="14"/>
      <c r="I63" s="12"/>
      <c r="J63" s="14"/>
      <c r="K63" s="12"/>
      <c r="L63" s="12"/>
      <c r="M63" s="12"/>
      <c r="N63" s="12"/>
    </row>
    <row r="64" spans="1:14" x14ac:dyDescent="0.2">
      <c r="A64" s="22">
        <v>37225</v>
      </c>
      <c r="B64" s="14" t="s">
        <v>31</v>
      </c>
      <c r="C64" s="14"/>
      <c r="D64" s="14"/>
      <c r="F64" s="9">
        <v>130</v>
      </c>
      <c r="G64" s="48">
        <f t="shared" si="1"/>
        <v>1653.7041999999999</v>
      </c>
      <c r="H64" s="14"/>
      <c r="I64" s="12"/>
      <c r="J64" s="14"/>
      <c r="K64" s="12"/>
      <c r="L64" s="12"/>
      <c r="M64" s="12"/>
      <c r="N64" s="12"/>
    </row>
    <row r="65" spans="1:14" x14ac:dyDescent="0.2">
      <c r="A65" s="20">
        <v>37228</v>
      </c>
      <c r="B65" s="14" t="s">
        <v>11</v>
      </c>
      <c r="C65" s="14"/>
      <c r="D65" s="14"/>
      <c r="F65" s="9">
        <v>-8.6999999999999993</v>
      </c>
      <c r="G65" s="48">
        <f t="shared" si="1"/>
        <v>1645.0041999999999</v>
      </c>
      <c r="H65" s="14"/>
      <c r="I65" s="12"/>
      <c r="J65" s="12"/>
      <c r="K65" s="12"/>
      <c r="L65" s="12"/>
      <c r="M65" s="12"/>
      <c r="N65" s="12"/>
    </row>
    <row r="66" spans="1:14" x14ac:dyDescent="0.2">
      <c r="A66" s="20">
        <v>37228</v>
      </c>
      <c r="B66" s="6" t="s">
        <v>92</v>
      </c>
      <c r="F66" s="8">
        <v>-173</v>
      </c>
      <c r="G66" s="48">
        <f t="shared" si="1"/>
        <v>1472.0041999999999</v>
      </c>
      <c r="H66" s="14"/>
      <c r="I66" s="12"/>
      <c r="J66" s="12"/>
      <c r="K66" s="12"/>
      <c r="L66" s="12"/>
      <c r="M66" s="12"/>
      <c r="N66" s="12"/>
    </row>
    <row r="67" spans="1:14" x14ac:dyDescent="0.2">
      <c r="A67" s="22">
        <v>37232</v>
      </c>
      <c r="B67" s="6" t="s">
        <v>17</v>
      </c>
      <c r="F67" s="8">
        <v>-135</v>
      </c>
      <c r="G67" s="48">
        <f t="shared" si="1"/>
        <v>1337.0041999999999</v>
      </c>
      <c r="H67" s="14"/>
      <c r="I67" s="12"/>
      <c r="J67" s="12"/>
      <c r="K67" s="12"/>
      <c r="L67" s="12"/>
      <c r="M67" s="12"/>
      <c r="N67" s="12"/>
    </row>
    <row r="68" spans="1:14" x14ac:dyDescent="0.2">
      <c r="A68" s="22">
        <v>37235</v>
      </c>
      <c r="B68" s="6" t="s">
        <v>11</v>
      </c>
      <c r="F68" s="11">
        <v>-12.3</v>
      </c>
      <c r="G68" s="48">
        <f t="shared" si="1"/>
        <v>1324.7041999999999</v>
      </c>
      <c r="H68" s="14"/>
      <c r="I68" s="12"/>
      <c r="J68" s="12"/>
      <c r="K68" s="12"/>
      <c r="L68" s="12"/>
      <c r="M68" s="12"/>
      <c r="N68" s="12"/>
    </row>
    <row r="69" spans="1:14" x14ac:dyDescent="0.2">
      <c r="A69" s="22">
        <v>37235</v>
      </c>
      <c r="B69" s="6" t="s">
        <v>116</v>
      </c>
      <c r="F69" s="11">
        <v>-15</v>
      </c>
      <c r="G69" s="48">
        <f t="shared" si="1"/>
        <v>1309.7041999999999</v>
      </c>
      <c r="H69" s="14"/>
      <c r="I69" s="12"/>
      <c r="J69" s="12"/>
      <c r="K69" s="12"/>
      <c r="L69" s="12"/>
      <c r="M69" s="12"/>
      <c r="N69" s="12"/>
    </row>
    <row r="70" spans="1:14" x14ac:dyDescent="0.2">
      <c r="A70" s="22">
        <v>37240</v>
      </c>
      <c r="B70" s="6" t="s">
        <v>94</v>
      </c>
      <c r="F70" s="11">
        <v>-18</v>
      </c>
      <c r="G70" s="48">
        <f t="shared" si="1"/>
        <v>1291.7041999999999</v>
      </c>
      <c r="H70" s="14"/>
      <c r="I70" s="12"/>
      <c r="J70" s="12"/>
      <c r="K70" s="12"/>
      <c r="L70" s="12"/>
      <c r="M70" s="12"/>
      <c r="N70" s="12"/>
    </row>
    <row r="71" spans="1:14" x14ac:dyDescent="0.2">
      <c r="A71" s="20">
        <v>37240</v>
      </c>
      <c r="B71" s="14" t="s">
        <v>29</v>
      </c>
      <c r="C71" s="14"/>
      <c r="D71" s="14"/>
      <c r="F71" s="9">
        <v>-40</v>
      </c>
      <c r="G71" s="48">
        <f t="shared" si="1"/>
        <v>1251.7041999999999</v>
      </c>
      <c r="H71" s="14"/>
      <c r="I71" s="12"/>
      <c r="J71" s="12"/>
      <c r="K71" s="12"/>
      <c r="L71" s="12"/>
      <c r="M71" s="12"/>
      <c r="N71" s="12"/>
    </row>
    <row r="72" spans="1:14" x14ac:dyDescent="0.2">
      <c r="A72" s="20">
        <v>37240</v>
      </c>
      <c r="B72" s="14" t="s">
        <v>102</v>
      </c>
      <c r="C72" s="14"/>
      <c r="D72" s="14"/>
      <c r="F72" s="9">
        <v>-100</v>
      </c>
      <c r="G72" s="48">
        <f t="shared" si="1"/>
        <v>1151.7041999999999</v>
      </c>
      <c r="H72" s="14"/>
      <c r="I72" s="12"/>
      <c r="J72" s="12"/>
      <c r="K72" s="12"/>
      <c r="L72" s="12"/>
      <c r="M72" s="12"/>
      <c r="N72" s="12"/>
    </row>
    <row r="73" spans="1:14" x14ac:dyDescent="0.2">
      <c r="A73" s="20">
        <v>37243</v>
      </c>
      <c r="B73" s="14" t="s">
        <v>11</v>
      </c>
      <c r="C73" s="14"/>
      <c r="D73" s="14"/>
      <c r="F73" s="9">
        <v>-14.2</v>
      </c>
      <c r="G73" s="48">
        <f t="shared" si="1"/>
        <v>1137.5041999999999</v>
      </c>
      <c r="H73" s="14"/>
      <c r="I73" s="12"/>
      <c r="J73" s="14"/>
      <c r="K73" s="12"/>
      <c r="L73" s="12"/>
      <c r="M73" s="12"/>
      <c r="N73" s="12"/>
    </row>
    <row r="74" spans="1:14" x14ac:dyDescent="0.2">
      <c r="A74" s="22">
        <v>37245</v>
      </c>
      <c r="B74" s="6" t="s">
        <v>27</v>
      </c>
      <c r="F74" s="8">
        <v>-90</v>
      </c>
      <c r="G74" s="48">
        <f t="shared" si="1"/>
        <v>1047.5041999999999</v>
      </c>
      <c r="H74" s="14"/>
      <c r="I74" s="12"/>
      <c r="J74" s="12"/>
      <c r="K74" s="12"/>
      <c r="L74" s="12"/>
      <c r="M74" s="12"/>
      <c r="N74" s="12"/>
    </row>
    <row r="75" spans="1:14" x14ac:dyDescent="0.2">
      <c r="A75" s="22">
        <v>37245</v>
      </c>
      <c r="B75" s="6" t="s">
        <v>11</v>
      </c>
      <c r="F75" s="8">
        <v>-12.46</v>
      </c>
      <c r="G75" s="48">
        <f t="shared" si="1"/>
        <v>1035.0441999999998</v>
      </c>
      <c r="H75" s="14"/>
      <c r="I75" s="12"/>
      <c r="J75" s="12"/>
      <c r="K75" s="12"/>
      <c r="L75" s="12"/>
      <c r="M75" s="12"/>
      <c r="N75" s="12"/>
    </row>
    <row r="76" spans="1:14" x14ac:dyDescent="0.2">
      <c r="A76" s="22">
        <v>37249</v>
      </c>
      <c r="B76" s="6" t="s">
        <v>11</v>
      </c>
      <c r="F76" s="8">
        <v>-12.89</v>
      </c>
      <c r="G76" s="48">
        <f t="shared" si="1"/>
        <v>1022.1541999999998</v>
      </c>
      <c r="H76" s="14"/>
      <c r="I76" s="12"/>
      <c r="J76" s="14"/>
      <c r="K76" s="12"/>
      <c r="L76" s="12"/>
      <c r="M76" s="12"/>
      <c r="N76" s="12"/>
    </row>
    <row r="77" spans="1:14" x14ac:dyDescent="0.2">
      <c r="A77" s="22">
        <v>37252</v>
      </c>
      <c r="B77" s="6" t="s">
        <v>33</v>
      </c>
      <c r="F77" s="8">
        <v>0.3</v>
      </c>
      <c r="G77" s="48">
        <f t="shared" si="1"/>
        <v>1022.4541999999998</v>
      </c>
      <c r="H77" s="14"/>
      <c r="I77" s="12"/>
      <c r="J77" s="14"/>
      <c r="K77" s="12"/>
      <c r="L77" s="12"/>
      <c r="M77" s="12"/>
      <c r="N77" s="12"/>
    </row>
    <row r="78" spans="1:14" x14ac:dyDescent="0.2">
      <c r="A78" s="22">
        <v>37253</v>
      </c>
      <c r="B78" s="6" t="s">
        <v>28</v>
      </c>
      <c r="F78" s="8">
        <v>-250</v>
      </c>
      <c r="G78" s="48">
        <f t="shared" si="1"/>
        <v>772.45419999999979</v>
      </c>
      <c r="H78" s="14"/>
      <c r="I78" s="12"/>
      <c r="L78" s="12"/>
      <c r="M78" s="12"/>
      <c r="N78" s="12"/>
    </row>
    <row r="79" spans="1:14" x14ac:dyDescent="0.2">
      <c r="A79" s="20">
        <v>37254</v>
      </c>
      <c r="B79" s="14" t="s">
        <v>12</v>
      </c>
      <c r="C79" s="14"/>
      <c r="D79" s="14"/>
      <c r="F79" s="18">
        <v>-100</v>
      </c>
      <c r="G79" s="48">
        <f t="shared" si="1"/>
        <v>672.45419999999979</v>
      </c>
      <c r="H79" s="14"/>
      <c r="I79" s="113"/>
      <c r="J79" s="14"/>
      <c r="K79" s="12"/>
      <c r="L79" s="12"/>
      <c r="M79" s="12"/>
      <c r="N79" s="12"/>
    </row>
    <row r="80" spans="1:14" x14ac:dyDescent="0.2">
      <c r="A80" s="20">
        <v>37256</v>
      </c>
      <c r="B80" s="14" t="s">
        <v>113</v>
      </c>
      <c r="C80" s="14"/>
      <c r="D80" s="14"/>
      <c r="F80" s="18">
        <v>-67</v>
      </c>
      <c r="G80" s="48">
        <f t="shared" si="1"/>
        <v>605.45419999999979</v>
      </c>
      <c r="H80" s="14"/>
      <c r="I80" s="113"/>
      <c r="J80" s="14"/>
      <c r="K80" s="12"/>
      <c r="L80" s="12"/>
      <c r="M80" s="12"/>
      <c r="N80" s="12"/>
    </row>
    <row r="81" spans="1:14" x14ac:dyDescent="0.2">
      <c r="A81" s="20">
        <v>37256</v>
      </c>
      <c r="B81" s="14" t="s">
        <v>29</v>
      </c>
      <c r="C81" s="14"/>
      <c r="D81" s="14"/>
      <c r="F81" s="9">
        <v>-40</v>
      </c>
      <c r="G81" s="48">
        <f t="shared" si="1"/>
        <v>565.45419999999979</v>
      </c>
      <c r="H81" s="14"/>
      <c r="I81" s="12"/>
      <c r="J81" s="12"/>
      <c r="K81" s="12"/>
      <c r="L81" s="14"/>
      <c r="M81" s="12"/>
      <c r="N81" s="12"/>
    </row>
    <row r="82" spans="1:14" x14ac:dyDescent="0.2">
      <c r="A82" s="22">
        <v>37256</v>
      </c>
      <c r="B82" s="14" t="s">
        <v>31</v>
      </c>
      <c r="C82" s="14"/>
      <c r="D82" s="14"/>
      <c r="F82" s="9">
        <v>130</v>
      </c>
      <c r="G82" s="48">
        <f t="shared" si="1"/>
        <v>695.45419999999979</v>
      </c>
      <c r="H82" s="14"/>
      <c r="I82" s="12"/>
      <c r="J82" s="12"/>
      <c r="K82" s="12"/>
      <c r="L82" s="12"/>
      <c r="M82" s="12"/>
      <c r="N82" s="12"/>
    </row>
    <row r="83" spans="1:14" x14ac:dyDescent="0.2">
      <c r="A83" s="22"/>
      <c r="B83" s="14" t="s">
        <v>109</v>
      </c>
      <c r="C83" s="14"/>
      <c r="D83" s="14"/>
      <c r="F83" s="9">
        <v>-28</v>
      </c>
      <c r="G83" s="48">
        <f t="shared" si="1"/>
        <v>667.45419999999979</v>
      </c>
      <c r="H83" s="14"/>
      <c r="I83" s="12"/>
      <c r="J83" s="12"/>
      <c r="K83" s="12"/>
      <c r="L83" s="12"/>
      <c r="M83" s="12"/>
      <c r="N83" s="12"/>
    </row>
    <row r="84" spans="1:14" x14ac:dyDescent="0.2">
      <c r="A84" s="22"/>
      <c r="B84" s="14" t="s">
        <v>110</v>
      </c>
      <c r="C84" s="14"/>
      <c r="D84" s="14"/>
      <c r="F84" s="9">
        <v>1</v>
      </c>
      <c r="G84" s="48">
        <f t="shared" si="1"/>
        <v>668.45419999999979</v>
      </c>
      <c r="H84" s="14"/>
      <c r="I84" s="12"/>
      <c r="J84" s="12"/>
      <c r="K84" s="12"/>
      <c r="L84" s="12"/>
      <c r="M84" s="12"/>
      <c r="N84" s="12"/>
    </row>
    <row r="85" spans="1:14" x14ac:dyDescent="0.2">
      <c r="A85" s="22"/>
      <c r="B85" s="14" t="s">
        <v>111</v>
      </c>
      <c r="C85" s="14"/>
      <c r="D85" s="14"/>
      <c r="F85" s="9">
        <v>-206</v>
      </c>
      <c r="G85" s="48">
        <f t="shared" si="1"/>
        <v>462.45419999999979</v>
      </c>
      <c r="H85" s="14"/>
      <c r="I85" s="12"/>
      <c r="J85" s="12"/>
      <c r="K85" s="12"/>
      <c r="L85" s="12"/>
      <c r="M85" s="12"/>
      <c r="N85" s="12"/>
    </row>
    <row r="86" spans="1:14" x14ac:dyDescent="0.2">
      <c r="A86" s="22"/>
      <c r="B86" s="14" t="s">
        <v>108</v>
      </c>
      <c r="C86" s="14"/>
      <c r="D86" s="14"/>
      <c r="F86" s="9">
        <v>-299</v>
      </c>
      <c r="G86" s="48">
        <f t="shared" si="1"/>
        <v>163.45419999999979</v>
      </c>
      <c r="H86" s="14"/>
      <c r="I86" s="12"/>
      <c r="J86" s="12"/>
      <c r="K86" s="12"/>
      <c r="L86" s="12"/>
      <c r="M86" s="12"/>
      <c r="N86" s="12"/>
    </row>
    <row r="87" spans="1:14" x14ac:dyDescent="0.2">
      <c r="A87" s="22"/>
      <c r="B87" s="6" t="s">
        <v>125</v>
      </c>
      <c r="E87" s="21"/>
      <c r="F87" s="8">
        <v>-100</v>
      </c>
      <c r="G87" s="48">
        <f t="shared" si="1"/>
        <v>63.454199999999787</v>
      </c>
      <c r="H87" s="12"/>
      <c r="I87" s="12"/>
      <c r="J87" s="12"/>
      <c r="K87" s="12"/>
      <c r="L87" s="12"/>
      <c r="M87" s="12"/>
      <c r="N87" s="12"/>
    </row>
    <row r="88" spans="1:14" x14ac:dyDescent="0.2">
      <c r="A88" s="22"/>
      <c r="B88" s="14"/>
      <c r="C88" s="14"/>
      <c r="D88" s="14"/>
      <c r="E88" s="9"/>
      <c r="F88" s="26"/>
      <c r="G88" s="12"/>
      <c r="H88" s="12"/>
      <c r="I88" s="12"/>
      <c r="J88" s="12"/>
      <c r="K88" s="12"/>
      <c r="L88" s="12"/>
      <c r="M88" s="12"/>
      <c r="N88" s="12"/>
    </row>
    <row r="89" spans="1:14" x14ac:dyDescent="0.2">
      <c r="A89" s="12"/>
      <c r="B89" s="12"/>
      <c r="C89" s="12"/>
      <c r="D89" s="12"/>
      <c r="E89" s="12"/>
      <c r="F89" s="26"/>
      <c r="G89" s="48"/>
      <c r="H89" s="12"/>
      <c r="I89" s="12"/>
      <c r="J89" s="12"/>
      <c r="K89" s="12"/>
      <c r="L89" s="12"/>
      <c r="M89" s="12"/>
      <c r="N89" s="12"/>
    </row>
    <row r="90" spans="1:14" x14ac:dyDescent="0.2">
      <c r="A90" s="20">
        <v>37210</v>
      </c>
      <c r="B90" s="14" t="s">
        <v>14</v>
      </c>
      <c r="C90" s="14"/>
      <c r="D90" s="14"/>
      <c r="E90" s="9">
        <v>750</v>
      </c>
      <c r="F90" s="26"/>
      <c r="G90" s="12"/>
      <c r="H90" s="12"/>
      <c r="I90" s="12"/>
      <c r="J90" s="12"/>
      <c r="K90" s="12"/>
      <c r="L90" s="12"/>
      <c r="M90" s="12"/>
      <c r="N90" s="12"/>
    </row>
    <row r="91" spans="1:14" x14ac:dyDescent="0.2">
      <c r="A91" s="20">
        <v>37225</v>
      </c>
      <c r="B91" s="14" t="s">
        <v>18</v>
      </c>
      <c r="C91" s="14"/>
      <c r="D91" s="14"/>
      <c r="E91" s="9">
        <v>250</v>
      </c>
      <c r="F91" s="26"/>
      <c r="G91" s="12"/>
      <c r="H91" s="12"/>
      <c r="I91" s="12"/>
      <c r="J91" s="12"/>
      <c r="K91" s="12"/>
      <c r="L91" s="12"/>
      <c r="M91" s="12"/>
      <c r="N91" s="12"/>
    </row>
    <row r="92" spans="1:14" x14ac:dyDescent="0.2">
      <c r="A92" s="20">
        <v>37225</v>
      </c>
      <c r="B92" s="14" t="s">
        <v>19</v>
      </c>
      <c r="C92" s="14"/>
      <c r="D92" s="14"/>
      <c r="E92" s="9">
        <v>79</v>
      </c>
      <c r="F92" s="26"/>
      <c r="G92" s="12"/>
      <c r="H92" s="12"/>
      <c r="I92" s="12"/>
      <c r="J92" s="12"/>
      <c r="K92" s="12"/>
      <c r="L92" s="12"/>
      <c r="M92" s="12"/>
      <c r="N92" s="12"/>
    </row>
    <row r="93" spans="1:14" x14ac:dyDescent="0.2">
      <c r="A93" s="20">
        <v>37225</v>
      </c>
      <c r="B93" s="14" t="s">
        <v>16</v>
      </c>
      <c r="C93" s="14"/>
      <c r="D93" s="14"/>
      <c r="E93" s="9">
        <v>50</v>
      </c>
      <c r="F93" s="26"/>
      <c r="G93" s="12"/>
      <c r="H93" s="12"/>
      <c r="I93" s="12"/>
      <c r="J93" s="12"/>
      <c r="K93" s="12"/>
      <c r="L93" s="12"/>
      <c r="M93" s="12"/>
      <c r="N93" s="12"/>
    </row>
    <row r="94" spans="1:14" x14ac:dyDescent="0.2">
      <c r="A94" s="20">
        <v>37225</v>
      </c>
      <c r="B94" s="14" t="s">
        <v>20</v>
      </c>
      <c r="C94" s="14"/>
      <c r="D94" s="14"/>
      <c r="E94" s="9">
        <v>400</v>
      </c>
      <c r="F94" s="26"/>
      <c r="G94" s="12"/>
      <c r="H94" s="12"/>
      <c r="I94" s="12"/>
      <c r="J94" s="12"/>
      <c r="K94" s="12"/>
      <c r="L94" s="12"/>
      <c r="M94" s="12"/>
      <c r="N94" s="12"/>
    </row>
    <row r="95" spans="1:14" x14ac:dyDescent="0.2">
      <c r="A95" s="20">
        <v>37225</v>
      </c>
      <c r="B95" s="14" t="s">
        <v>22</v>
      </c>
      <c r="C95" s="14"/>
      <c r="D95" s="14"/>
      <c r="E95" s="9">
        <v>500</v>
      </c>
      <c r="F95" s="26"/>
      <c r="G95" s="12"/>
      <c r="H95" s="12"/>
      <c r="I95" s="12"/>
      <c r="J95" s="12"/>
      <c r="K95" s="12"/>
      <c r="L95" s="12"/>
      <c r="M95" s="12"/>
      <c r="N95" s="12"/>
    </row>
    <row r="96" spans="1:14" x14ac:dyDescent="0.2">
      <c r="A96" s="12" t="s">
        <v>70</v>
      </c>
      <c r="B96" s="14" t="s">
        <v>71</v>
      </c>
      <c r="C96" s="12"/>
      <c r="D96" s="12"/>
      <c r="E96" s="9">
        <v>-38</v>
      </c>
      <c r="F96" s="26"/>
      <c r="G96" s="12"/>
      <c r="H96" s="12"/>
      <c r="I96" s="12"/>
      <c r="J96" s="12"/>
      <c r="K96" s="12"/>
      <c r="L96" s="12"/>
      <c r="M96" s="12"/>
      <c r="N96" s="12"/>
    </row>
    <row r="97" spans="1:14" x14ac:dyDescent="0.2">
      <c r="A97" s="12"/>
      <c r="B97" s="14"/>
      <c r="C97" s="12"/>
      <c r="D97" s="12"/>
      <c r="E97" s="12"/>
      <c r="F97" s="26"/>
      <c r="G97" s="12"/>
      <c r="H97" s="12"/>
      <c r="I97" s="12"/>
      <c r="J97" s="12"/>
      <c r="K97" s="12"/>
      <c r="L97" s="12"/>
      <c r="M97" s="12"/>
      <c r="N97" s="12"/>
    </row>
    <row r="98" spans="1:14" x14ac:dyDescent="0.2">
      <c r="A98" s="12"/>
      <c r="B98" s="14" t="s">
        <v>89</v>
      </c>
      <c r="C98" s="12"/>
      <c r="D98" s="12"/>
      <c r="E98" s="12"/>
      <c r="F98" s="26"/>
      <c r="G98" s="12"/>
      <c r="H98" s="12"/>
      <c r="I98" s="12"/>
      <c r="J98" s="12"/>
      <c r="K98" s="12"/>
      <c r="L98" s="12"/>
      <c r="M98" s="12"/>
      <c r="N98" s="12"/>
    </row>
    <row r="100" spans="1:14" x14ac:dyDescent="0.2">
      <c r="A100" s="12"/>
      <c r="B100" s="12"/>
      <c r="C100" s="12"/>
      <c r="D100" s="12"/>
      <c r="E100" s="12"/>
      <c r="F100" s="26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">
      <c r="A101" s="12"/>
      <c r="B101" s="12"/>
      <c r="C101" s="12"/>
      <c r="D101" s="12"/>
      <c r="E101" s="12"/>
      <c r="F101" s="26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">
      <c r="A102" s="12"/>
      <c r="B102" s="12"/>
      <c r="C102" s="12"/>
      <c r="D102" s="12"/>
      <c r="E102" s="12"/>
      <c r="F102" s="26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">
      <c r="A103" s="12"/>
      <c r="B103" s="12"/>
      <c r="C103" s="12"/>
      <c r="D103" s="12"/>
      <c r="E103" s="12"/>
      <c r="F103" s="26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">
      <c r="A104" s="12"/>
      <c r="B104" s="12"/>
      <c r="C104" s="12"/>
      <c r="D104" s="12"/>
      <c r="E104" s="12"/>
      <c r="F104" s="26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">
      <c r="A105" s="12"/>
      <c r="B105" s="12"/>
      <c r="C105" s="12"/>
      <c r="D105" s="12"/>
      <c r="E105" s="12"/>
      <c r="F105" s="26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">
      <c r="A106" s="12"/>
      <c r="B106" s="12"/>
      <c r="C106" s="12"/>
      <c r="D106" s="12"/>
      <c r="E106" s="12"/>
      <c r="F106" s="26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">
      <c r="A107" s="12"/>
      <c r="B107" s="12"/>
      <c r="C107" s="12"/>
      <c r="D107" s="12"/>
      <c r="E107" s="12"/>
      <c r="F107" s="26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">
      <c r="A108" s="12"/>
      <c r="B108" s="12"/>
      <c r="C108" s="12"/>
      <c r="D108" s="12"/>
      <c r="E108" s="12"/>
      <c r="F108" s="26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">
      <c r="A109" s="12"/>
      <c r="B109" s="12"/>
      <c r="C109" s="12"/>
      <c r="D109" s="12"/>
      <c r="E109" s="12"/>
      <c r="F109" s="26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">
      <c r="A110" s="12"/>
      <c r="B110" s="12"/>
      <c r="C110" s="12"/>
      <c r="D110" s="12"/>
      <c r="E110" s="12"/>
      <c r="F110" s="26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">
      <c r="A111" s="12"/>
      <c r="B111" s="12"/>
      <c r="C111" s="12"/>
      <c r="D111" s="12"/>
      <c r="E111" s="12"/>
      <c r="F111" s="26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">
      <c r="A112" s="12"/>
      <c r="B112" s="12"/>
      <c r="C112" s="12"/>
      <c r="D112" s="12"/>
      <c r="E112" s="12"/>
      <c r="F112" s="26"/>
      <c r="G112" s="12"/>
      <c r="H112" s="12"/>
      <c r="I112" s="12"/>
      <c r="J112" s="12"/>
      <c r="K112" s="12"/>
      <c r="L112" s="12"/>
      <c r="M112" s="12"/>
      <c r="N112" s="12"/>
    </row>
    <row r="113" spans="1:16" x14ac:dyDescent="0.2">
      <c r="A113" s="12"/>
      <c r="B113" s="12"/>
      <c r="C113" s="12"/>
      <c r="D113" s="12"/>
      <c r="E113" s="12"/>
      <c r="F113" s="26"/>
      <c r="G113" s="12"/>
      <c r="H113" s="12"/>
      <c r="I113" s="12"/>
      <c r="J113" s="12"/>
      <c r="K113" s="12"/>
      <c r="L113" s="12"/>
      <c r="M113" s="12"/>
      <c r="N113" s="12"/>
    </row>
    <row r="114" spans="1:16" x14ac:dyDescent="0.2">
      <c r="A114" s="12"/>
      <c r="B114" s="12"/>
      <c r="C114" s="12"/>
      <c r="D114" s="12"/>
      <c r="E114" s="12"/>
      <c r="F114" s="26"/>
      <c r="G114" s="12"/>
      <c r="H114" s="12"/>
      <c r="I114" s="12"/>
      <c r="J114" s="12"/>
      <c r="K114" s="12"/>
      <c r="L114" s="12"/>
      <c r="M114" s="12"/>
      <c r="N114" s="12"/>
    </row>
    <row r="115" spans="1:16" x14ac:dyDescent="0.2">
      <c r="A115" s="12"/>
      <c r="B115" s="12"/>
      <c r="C115" s="12"/>
      <c r="D115" s="12"/>
      <c r="E115" s="12"/>
      <c r="F115" s="26"/>
      <c r="G115" s="12"/>
      <c r="H115" s="12"/>
      <c r="I115" s="12"/>
      <c r="J115" s="12"/>
      <c r="K115" s="12"/>
      <c r="L115" s="12"/>
      <c r="M115" s="12"/>
      <c r="N115" s="12"/>
    </row>
    <row r="116" spans="1:16" x14ac:dyDescent="0.2">
      <c r="A116" s="12"/>
      <c r="B116" s="12"/>
      <c r="C116" s="12"/>
      <c r="D116" s="12"/>
      <c r="E116" s="12"/>
      <c r="F116" s="26"/>
      <c r="G116" s="12"/>
      <c r="H116" s="12"/>
      <c r="I116" s="12"/>
      <c r="J116" s="12"/>
      <c r="K116" s="12"/>
      <c r="L116" s="12"/>
      <c r="M116" s="12"/>
      <c r="N116" s="12"/>
    </row>
    <row r="117" spans="1:16" x14ac:dyDescent="0.2">
      <c r="A117" s="12"/>
      <c r="B117" s="12"/>
      <c r="C117" s="12"/>
      <c r="D117" s="12"/>
      <c r="E117" s="12"/>
      <c r="F117" s="26"/>
      <c r="G117" s="12"/>
      <c r="H117" s="12"/>
      <c r="I117" s="12"/>
      <c r="J117" s="12"/>
      <c r="K117" s="12"/>
      <c r="L117" s="12"/>
      <c r="M117" s="12"/>
      <c r="N117" s="12"/>
    </row>
    <row r="118" spans="1:16" x14ac:dyDescent="0.2">
      <c r="A118" s="12"/>
      <c r="B118" s="12"/>
      <c r="C118" s="12"/>
      <c r="D118" s="12"/>
      <c r="E118" s="12"/>
      <c r="F118" s="26"/>
      <c r="G118" s="12"/>
      <c r="H118" s="12"/>
      <c r="I118" s="12"/>
      <c r="J118" s="12"/>
      <c r="K118" s="12"/>
      <c r="L118" s="12"/>
      <c r="M118" s="12"/>
      <c r="N118" s="12"/>
    </row>
    <row r="119" spans="1:16" x14ac:dyDescent="0.2">
      <c r="A119" s="12"/>
      <c r="B119" s="12"/>
      <c r="C119" s="12"/>
      <c r="D119" s="12"/>
      <c r="E119" s="12"/>
      <c r="F119" s="26"/>
      <c r="G119" s="12"/>
      <c r="H119" s="12"/>
      <c r="I119" s="12"/>
      <c r="J119" s="12"/>
      <c r="K119" s="12"/>
      <c r="L119" s="12"/>
      <c r="M119" s="12"/>
      <c r="N119" s="12"/>
    </row>
    <row r="120" spans="1:16" x14ac:dyDescent="0.2">
      <c r="A120" s="12"/>
      <c r="B120" s="12"/>
      <c r="C120" s="12"/>
      <c r="D120" s="12"/>
      <c r="E120" s="12"/>
      <c r="F120" s="26"/>
      <c r="G120" s="12"/>
      <c r="H120" s="12"/>
      <c r="I120" s="12"/>
      <c r="J120" s="12"/>
      <c r="K120" s="12"/>
      <c r="L120" s="12"/>
      <c r="M120" s="12"/>
      <c r="N120" s="12"/>
    </row>
    <row r="121" spans="1:16" x14ac:dyDescent="0.2">
      <c r="A121" s="12"/>
      <c r="B121" s="12"/>
      <c r="C121" s="12"/>
      <c r="D121" s="12"/>
      <c r="E121" s="12"/>
      <c r="F121" s="26"/>
      <c r="G121" s="12"/>
      <c r="H121" s="12"/>
      <c r="I121" s="12"/>
      <c r="J121" s="12"/>
      <c r="K121" s="12"/>
      <c r="L121" s="12"/>
      <c r="M121" s="12"/>
      <c r="N121" s="12"/>
    </row>
    <row r="122" spans="1:16" x14ac:dyDescent="0.2">
      <c r="A122" s="12"/>
      <c r="B122" s="12"/>
      <c r="C122" s="12"/>
      <c r="D122" s="12"/>
      <c r="E122" s="12"/>
      <c r="F122" s="26"/>
      <c r="G122" s="12"/>
      <c r="H122" s="12"/>
      <c r="I122" s="12"/>
      <c r="J122" s="12"/>
      <c r="K122" s="12"/>
      <c r="L122" s="12"/>
      <c r="M122" s="12"/>
      <c r="N122" s="12"/>
    </row>
    <row r="123" spans="1:16" x14ac:dyDescent="0.2">
      <c r="A123" s="12"/>
      <c r="B123" s="12"/>
      <c r="C123" s="12"/>
      <c r="D123" s="12"/>
      <c r="E123" s="12"/>
      <c r="F123" s="26"/>
      <c r="G123" s="12" t="s">
        <v>104</v>
      </c>
      <c r="H123" s="12"/>
      <c r="I123" s="12"/>
      <c r="J123" s="12"/>
      <c r="K123" s="12"/>
      <c r="L123" s="12"/>
      <c r="M123" s="12"/>
      <c r="N123" s="12"/>
    </row>
    <row r="124" spans="1:16" x14ac:dyDescent="0.2">
      <c r="A124" s="12"/>
      <c r="B124" s="12"/>
      <c r="C124" s="12"/>
      <c r="D124" s="12"/>
      <c r="F124" s="26"/>
      <c r="G124" s="89" t="s">
        <v>90</v>
      </c>
      <c r="H124" s="61"/>
      <c r="I124" s="61"/>
      <c r="J124" s="61"/>
      <c r="K124" s="61"/>
      <c r="L124" s="61"/>
      <c r="M124" s="61"/>
      <c r="N124" s="61"/>
      <c r="O124" s="61"/>
      <c r="P124" s="45"/>
    </row>
    <row r="125" spans="1:16" x14ac:dyDescent="0.2">
      <c r="A125" s="12"/>
      <c r="B125" s="12"/>
      <c r="C125" s="12"/>
      <c r="D125" s="12"/>
      <c r="E125" s="12"/>
      <c r="F125" s="26"/>
      <c r="G125" s="62"/>
      <c r="H125" s="12"/>
      <c r="I125" s="28" t="s">
        <v>72</v>
      </c>
      <c r="J125" s="28" t="s">
        <v>73</v>
      </c>
      <c r="K125" s="28" t="s">
        <v>74</v>
      </c>
      <c r="L125" s="88" t="s">
        <v>75</v>
      </c>
      <c r="M125" s="88" t="s">
        <v>76</v>
      </c>
      <c r="N125" s="88" t="s">
        <v>77</v>
      </c>
      <c r="O125" s="12"/>
      <c r="P125" s="52"/>
    </row>
    <row r="126" spans="1:16" x14ac:dyDescent="0.2">
      <c r="A126" s="46"/>
      <c r="B126" s="12"/>
      <c r="C126" s="12"/>
      <c r="D126" s="12"/>
      <c r="E126" s="87"/>
      <c r="F126" s="12"/>
      <c r="G126" s="62"/>
      <c r="H126" s="12"/>
      <c r="I126" s="95"/>
      <c r="J126" s="95"/>
      <c r="K126" s="95"/>
      <c r="L126" s="95"/>
      <c r="M126" s="95"/>
      <c r="N126" s="113" t="s">
        <v>78</v>
      </c>
      <c r="O126" s="113" t="s">
        <v>79</v>
      </c>
      <c r="P126" s="96"/>
    </row>
    <row r="127" spans="1:16" x14ac:dyDescent="0.2">
      <c r="A127" s="46"/>
      <c r="B127" s="60"/>
      <c r="C127" s="12"/>
      <c r="D127" s="12"/>
      <c r="E127" s="87"/>
      <c r="F127" s="4"/>
      <c r="G127" s="62"/>
      <c r="H127" s="12"/>
      <c r="I127" s="95"/>
      <c r="J127" s="95"/>
      <c r="K127" s="95"/>
      <c r="L127" s="95"/>
      <c r="M127" s="95"/>
      <c r="N127" s="95"/>
      <c r="O127" s="95"/>
      <c r="P127" s="96"/>
    </row>
    <row r="128" spans="1:16" x14ac:dyDescent="0.2">
      <c r="A128" s="47" t="s">
        <v>103</v>
      </c>
      <c r="B128" s="66"/>
      <c r="C128" s="66"/>
      <c r="D128" s="12"/>
      <c r="E128" s="12"/>
      <c r="F128" s="4"/>
      <c r="G128" s="83" t="s">
        <v>46</v>
      </c>
      <c r="H128" s="12"/>
      <c r="I128" s="95"/>
      <c r="J128" s="95"/>
      <c r="K128" s="95"/>
      <c r="L128" s="95"/>
      <c r="M128" s="95"/>
      <c r="N128" s="95"/>
      <c r="O128" s="97"/>
      <c r="P128" s="96"/>
    </row>
    <row r="129" spans="1:17" x14ac:dyDescent="0.2">
      <c r="A129" s="44" t="s">
        <v>60</v>
      </c>
      <c r="B129" s="11"/>
      <c r="C129" s="52"/>
      <c r="D129" s="12"/>
      <c r="E129" s="12"/>
      <c r="F129" s="4"/>
      <c r="G129" s="84" t="s">
        <v>8</v>
      </c>
      <c r="H129" s="12"/>
      <c r="I129" s="95"/>
      <c r="J129" s="95"/>
      <c r="K129" s="95"/>
      <c r="L129" s="95"/>
      <c r="M129" s="95"/>
      <c r="N129" s="97"/>
      <c r="O129" s="95"/>
      <c r="P129" s="99"/>
    </row>
    <row r="130" spans="1:17" x14ac:dyDescent="0.2">
      <c r="A130" s="47" t="str">
        <f>A3</f>
        <v>As of November 7, 2001</v>
      </c>
      <c r="B130" s="11"/>
      <c r="C130" s="52"/>
      <c r="D130" s="12"/>
      <c r="E130" s="12"/>
      <c r="F130" s="4"/>
      <c r="G130" s="84" t="s">
        <v>40</v>
      </c>
      <c r="H130" s="12"/>
      <c r="I130" s="95"/>
      <c r="J130" s="95"/>
      <c r="K130" s="95"/>
      <c r="L130" s="95"/>
      <c r="M130" s="95"/>
      <c r="N130" s="95"/>
      <c r="O130" s="95"/>
      <c r="P130" s="96"/>
    </row>
    <row r="131" spans="1:17" x14ac:dyDescent="0.2">
      <c r="A131" s="47"/>
      <c r="B131" s="10"/>
      <c r="C131" s="52"/>
      <c r="D131" s="12"/>
      <c r="E131" s="12"/>
      <c r="F131" s="4"/>
      <c r="G131" s="84" t="s">
        <v>52</v>
      </c>
      <c r="H131" s="12"/>
      <c r="I131" s="95"/>
      <c r="J131" s="95"/>
      <c r="K131" s="95"/>
      <c r="L131" s="95"/>
      <c r="M131" s="95"/>
      <c r="N131" s="95"/>
      <c r="O131" s="95"/>
      <c r="P131" s="98"/>
    </row>
    <row r="132" spans="1:17" x14ac:dyDescent="0.2">
      <c r="A132" s="47"/>
      <c r="B132" s="10"/>
      <c r="C132" s="52"/>
      <c r="D132" s="12"/>
      <c r="E132" s="12"/>
      <c r="F132" s="4"/>
      <c r="G132" s="84" t="s">
        <v>5</v>
      </c>
      <c r="H132" s="12"/>
      <c r="I132" s="95"/>
      <c r="J132" s="95"/>
      <c r="K132" s="95"/>
      <c r="L132" s="95"/>
      <c r="M132" s="95"/>
      <c r="N132" s="95"/>
      <c r="O132" s="95"/>
      <c r="P132" s="91"/>
      <c r="Q132" s="25"/>
    </row>
    <row r="133" spans="1:17" x14ac:dyDescent="0.2">
      <c r="A133" s="109">
        <f>53.24+54.47</f>
        <v>107.71000000000001</v>
      </c>
      <c r="B133" s="10" t="s">
        <v>56</v>
      </c>
      <c r="C133" s="52"/>
      <c r="D133" s="12"/>
      <c r="E133" s="12"/>
      <c r="F133" s="4"/>
      <c r="G133" s="84" t="s">
        <v>55</v>
      </c>
      <c r="H133" s="12"/>
      <c r="I133" s="95"/>
      <c r="J133" s="95"/>
      <c r="K133" s="95"/>
      <c r="L133" s="95"/>
      <c r="M133" s="95"/>
      <c r="N133" s="95"/>
      <c r="O133" s="95"/>
      <c r="P133" s="96"/>
    </row>
    <row r="134" spans="1:17" x14ac:dyDescent="0.2">
      <c r="A134" s="47"/>
      <c r="B134" s="10"/>
      <c r="C134" s="52"/>
      <c r="D134" s="12"/>
      <c r="E134" s="12"/>
      <c r="F134" s="4"/>
      <c r="G134" s="84" t="s">
        <v>21</v>
      </c>
      <c r="H134" s="12"/>
      <c r="I134" s="95"/>
      <c r="J134" s="95"/>
      <c r="K134" s="95"/>
      <c r="L134" s="95"/>
      <c r="M134" s="95"/>
      <c r="N134" s="95"/>
      <c r="O134" s="95"/>
      <c r="P134" s="96"/>
    </row>
    <row r="135" spans="1:17" x14ac:dyDescent="0.2">
      <c r="A135" s="47">
        <f>G35</f>
        <v>-175.63079999999999</v>
      </c>
      <c r="B135" s="10" t="s">
        <v>87</v>
      </c>
      <c r="C135" s="52"/>
      <c r="D135" s="12"/>
      <c r="E135" s="12"/>
      <c r="F135" s="4"/>
      <c r="G135" s="84" t="s">
        <v>54</v>
      </c>
      <c r="H135" s="12"/>
      <c r="I135" s="95"/>
      <c r="J135" s="95"/>
      <c r="K135" s="95"/>
      <c r="L135" s="95"/>
      <c r="M135" s="95"/>
      <c r="N135" s="95"/>
      <c r="O135" s="95"/>
      <c r="P135" s="96"/>
    </row>
    <row r="136" spans="1:17" x14ac:dyDescent="0.2">
      <c r="A136" s="47"/>
      <c r="B136" s="10"/>
      <c r="C136" s="52"/>
      <c r="D136" s="12"/>
      <c r="E136" s="12"/>
      <c r="F136" s="4"/>
      <c r="G136" s="84" t="s">
        <v>10</v>
      </c>
      <c r="H136" s="12"/>
      <c r="I136" s="95"/>
      <c r="J136" s="95"/>
      <c r="K136" s="95"/>
      <c r="L136" s="95"/>
      <c r="M136" s="95"/>
      <c r="N136" s="95"/>
      <c r="O136" s="95"/>
      <c r="P136" s="96"/>
    </row>
    <row r="137" spans="1:17" x14ac:dyDescent="0.2">
      <c r="A137" s="47"/>
      <c r="B137" s="10"/>
      <c r="C137" s="52"/>
      <c r="D137" s="12"/>
      <c r="E137" s="12"/>
      <c r="F137" s="4"/>
      <c r="G137" s="84" t="s">
        <v>2</v>
      </c>
      <c r="H137" s="12"/>
      <c r="I137" s="95"/>
      <c r="J137" s="95"/>
      <c r="K137" s="95"/>
      <c r="L137" s="95"/>
      <c r="M137" s="95"/>
      <c r="N137" s="97"/>
      <c r="O137" s="95"/>
      <c r="P137" s="96"/>
    </row>
    <row r="138" spans="1:17" x14ac:dyDescent="0.2">
      <c r="A138" s="47"/>
      <c r="B138" s="10"/>
      <c r="C138" s="52"/>
      <c r="D138" s="12"/>
      <c r="E138" s="12"/>
      <c r="F138" s="4"/>
      <c r="G138" s="84" t="s">
        <v>4</v>
      </c>
      <c r="H138" s="12"/>
      <c r="I138" s="95"/>
      <c r="J138" s="95"/>
      <c r="K138" s="95"/>
      <c r="L138" s="95"/>
      <c r="M138" s="95"/>
      <c r="N138" s="95"/>
      <c r="O138" s="95"/>
      <c r="P138" s="96"/>
    </row>
    <row r="139" spans="1:17" x14ac:dyDescent="0.2">
      <c r="A139" s="47">
        <f>K154</f>
        <v>0</v>
      </c>
      <c r="B139" s="10" t="s">
        <v>88</v>
      </c>
      <c r="C139" s="52"/>
      <c r="D139" s="48"/>
      <c r="E139" s="12"/>
      <c r="F139" s="4"/>
      <c r="G139" s="84" t="s">
        <v>3</v>
      </c>
      <c r="H139" s="12"/>
      <c r="I139" s="95"/>
      <c r="J139" s="95"/>
      <c r="K139" s="95"/>
      <c r="L139" s="95"/>
      <c r="M139" s="95"/>
      <c r="N139" s="97"/>
      <c r="O139" s="95"/>
      <c r="P139" s="96"/>
    </row>
    <row r="140" spans="1:17" x14ac:dyDescent="0.2">
      <c r="A140" s="47"/>
      <c r="B140" s="10"/>
      <c r="C140" s="52"/>
      <c r="D140" s="12"/>
      <c r="E140" s="12"/>
      <c r="F140" s="4"/>
      <c r="G140" s="84" t="s">
        <v>47</v>
      </c>
      <c r="H140" s="12"/>
      <c r="I140" s="95"/>
      <c r="J140" s="95"/>
      <c r="K140" s="95"/>
      <c r="L140" s="95"/>
      <c r="M140" s="95"/>
      <c r="N140" s="95"/>
      <c r="O140" s="95"/>
      <c r="P140" s="96"/>
    </row>
    <row r="141" spans="1:17" x14ac:dyDescent="0.2">
      <c r="A141" s="47"/>
      <c r="B141" s="10"/>
      <c r="C141" s="52"/>
      <c r="D141" s="12"/>
      <c r="E141" s="12"/>
      <c r="F141" s="4"/>
      <c r="G141" s="84" t="s">
        <v>9</v>
      </c>
      <c r="H141" s="12"/>
      <c r="I141" s="95"/>
      <c r="J141" s="95"/>
      <c r="K141" s="95"/>
      <c r="L141" s="95"/>
      <c r="M141" s="95"/>
      <c r="N141" s="95"/>
      <c r="O141" s="95"/>
      <c r="P141" s="96"/>
    </row>
    <row r="142" spans="1:17" x14ac:dyDescent="0.2">
      <c r="A142" s="114"/>
      <c r="B142" s="12" t="s">
        <v>118</v>
      </c>
      <c r="C142" s="52"/>
      <c r="D142" s="10"/>
      <c r="E142" s="12"/>
      <c r="F142" s="4"/>
      <c r="G142" s="84" t="s">
        <v>48</v>
      </c>
      <c r="H142" s="12"/>
      <c r="I142" s="95"/>
      <c r="J142" s="95"/>
      <c r="K142" s="95"/>
      <c r="L142" s="95"/>
      <c r="M142" s="95"/>
      <c r="N142" s="95"/>
      <c r="O142" s="95"/>
      <c r="P142" s="96"/>
    </row>
    <row r="143" spans="1:17" x14ac:dyDescent="0.2">
      <c r="A143" s="47"/>
      <c r="B143" s="10"/>
      <c r="C143" s="52"/>
      <c r="D143" s="12"/>
      <c r="E143" s="12"/>
      <c r="F143" s="4"/>
      <c r="G143" s="84" t="s">
        <v>49</v>
      </c>
      <c r="H143" s="12"/>
      <c r="I143" s="95"/>
      <c r="J143" s="95"/>
      <c r="K143" s="95"/>
      <c r="L143" s="95"/>
      <c r="M143" s="95"/>
      <c r="N143" s="95"/>
      <c r="O143" s="95"/>
      <c r="P143" s="96"/>
    </row>
    <row r="144" spans="1:17" x14ac:dyDescent="0.2">
      <c r="A144" s="63">
        <f>SUM(A133:A143)</f>
        <v>-67.920799999999986</v>
      </c>
      <c r="B144" s="10" t="s">
        <v>57</v>
      </c>
      <c r="C144" s="52"/>
      <c r="D144" s="12"/>
      <c r="E144" s="12"/>
      <c r="F144" s="4"/>
      <c r="G144" s="84" t="s">
        <v>50</v>
      </c>
      <c r="H144" s="12"/>
      <c r="I144" s="95"/>
      <c r="J144" s="95"/>
      <c r="K144" s="95"/>
      <c r="L144" s="95"/>
      <c r="M144" s="95"/>
      <c r="N144" s="95"/>
      <c r="O144" s="95"/>
      <c r="P144" s="96"/>
    </row>
    <row r="145" spans="1:16" x14ac:dyDescent="0.2">
      <c r="A145" s="110"/>
      <c r="B145" s="111"/>
      <c r="C145" s="112"/>
      <c r="D145" s="12"/>
      <c r="E145" s="12"/>
      <c r="F145" s="4"/>
      <c r="G145" s="84" t="s">
        <v>51</v>
      </c>
      <c r="H145" s="12"/>
      <c r="I145" s="95"/>
      <c r="J145" s="95"/>
      <c r="K145" s="95"/>
      <c r="L145" s="95"/>
      <c r="M145" s="95"/>
      <c r="N145" s="95"/>
      <c r="O145" s="95"/>
      <c r="P145" s="96"/>
    </row>
    <row r="146" spans="1:16" x14ac:dyDescent="0.2">
      <c r="A146" s="47"/>
      <c r="B146" s="10"/>
      <c r="C146" s="52"/>
      <c r="D146" s="12"/>
      <c r="E146" s="12"/>
      <c r="F146" s="4"/>
      <c r="G146" s="84" t="s">
        <v>1</v>
      </c>
      <c r="H146" s="12"/>
      <c r="I146" s="95"/>
      <c r="J146" s="95"/>
      <c r="K146" s="95"/>
      <c r="L146" s="95"/>
      <c r="M146" s="95"/>
      <c r="N146" s="95"/>
      <c r="O146" s="95"/>
      <c r="P146" s="96"/>
    </row>
    <row r="147" spans="1:16" x14ac:dyDescent="0.2">
      <c r="A147" s="109">
        <v>676.2</v>
      </c>
      <c r="B147" s="10" t="s">
        <v>63</v>
      </c>
      <c r="C147" s="52"/>
      <c r="D147" s="12"/>
      <c r="E147" s="12"/>
      <c r="F147" s="4"/>
      <c r="G147" s="84" t="s">
        <v>7</v>
      </c>
      <c r="H147" s="12"/>
      <c r="I147" s="95"/>
      <c r="J147" s="95"/>
      <c r="K147" s="95"/>
      <c r="L147" s="95"/>
      <c r="M147" s="95"/>
      <c r="N147" s="95"/>
      <c r="O147" s="95"/>
      <c r="P147" s="96"/>
    </row>
    <row r="148" spans="1:16" x14ac:dyDescent="0.2">
      <c r="A148" s="47">
        <f>-A142</f>
        <v>0</v>
      </c>
      <c r="B148" s="10" t="s">
        <v>119</v>
      </c>
      <c r="C148" s="52"/>
      <c r="D148" s="12"/>
      <c r="E148" s="12"/>
      <c r="F148" s="4"/>
      <c r="G148" s="84" t="s">
        <v>6</v>
      </c>
      <c r="H148" s="12"/>
      <c r="I148" s="95"/>
      <c r="J148" s="95"/>
      <c r="K148" s="95"/>
      <c r="L148" s="95"/>
      <c r="M148" s="95"/>
      <c r="N148" s="95"/>
      <c r="O148" s="95"/>
      <c r="P148" s="96"/>
    </row>
    <row r="149" spans="1:16" x14ac:dyDescent="0.2">
      <c r="A149" s="47"/>
      <c r="B149" s="10" t="s">
        <v>68</v>
      </c>
      <c r="C149" s="52"/>
      <c r="D149" s="12"/>
      <c r="E149" s="12"/>
      <c r="F149" s="4"/>
      <c r="G149" s="84" t="s">
        <v>13</v>
      </c>
      <c r="H149" s="12"/>
      <c r="I149" s="100"/>
      <c r="J149" s="100"/>
      <c r="K149" s="100"/>
      <c r="L149" s="100"/>
      <c r="M149" s="100"/>
      <c r="N149" s="100"/>
      <c r="O149" s="100"/>
      <c r="P149" s="96"/>
    </row>
    <row r="150" spans="1:16" x14ac:dyDescent="0.2">
      <c r="A150" s="47"/>
      <c r="B150" s="10"/>
      <c r="C150" s="52"/>
      <c r="D150" s="12"/>
      <c r="E150" s="12"/>
      <c r="F150" s="26"/>
      <c r="G150" s="62"/>
      <c r="H150" s="12"/>
      <c r="I150" s="12"/>
      <c r="J150" s="12"/>
      <c r="K150" s="12"/>
      <c r="L150" s="12"/>
      <c r="M150" s="12"/>
      <c r="N150" s="12"/>
      <c r="O150" s="12"/>
      <c r="P150" s="52"/>
    </row>
    <row r="151" spans="1:16" x14ac:dyDescent="0.2">
      <c r="A151" s="63">
        <f>SUM(A147:A150)</f>
        <v>676.2</v>
      </c>
      <c r="B151" s="10" t="s">
        <v>64</v>
      </c>
      <c r="C151" s="52"/>
      <c r="D151" s="12"/>
      <c r="E151" s="12"/>
      <c r="F151" s="12"/>
      <c r="G151" s="62"/>
      <c r="H151" s="12"/>
      <c r="I151" s="12">
        <f t="shared" ref="I151:O151" si="2">SUM(I126:I149)</f>
        <v>0</v>
      </c>
      <c r="J151" s="12">
        <f t="shared" si="2"/>
        <v>0</v>
      </c>
      <c r="K151" s="12">
        <f t="shared" si="2"/>
        <v>0</v>
      </c>
      <c r="L151" s="12">
        <f t="shared" si="2"/>
        <v>0</v>
      </c>
      <c r="M151" s="12">
        <f t="shared" si="2"/>
        <v>0</v>
      </c>
      <c r="N151" s="12">
        <f t="shared" si="2"/>
        <v>0</v>
      </c>
      <c r="O151" s="12">
        <f t="shared" si="2"/>
        <v>0</v>
      </c>
      <c r="P151" s="52"/>
    </row>
    <row r="152" spans="1:16" x14ac:dyDescent="0.2">
      <c r="A152" s="47"/>
      <c r="B152" s="10"/>
      <c r="C152" s="52"/>
      <c r="D152" s="12"/>
      <c r="E152" s="12"/>
      <c r="F152" s="12"/>
      <c r="G152" s="62"/>
      <c r="H152" s="12"/>
      <c r="I152" s="12"/>
      <c r="J152" s="12"/>
      <c r="K152" s="12"/>
      <c r="L152" s="12"/>
      <c r="M152" s="12"/>
      <c r="N152" s="12"/>
      <c r="O152" s="12"/>
      <c r="P152" s="52"/>
    </row>
    <row r="153" spans="1:16" x14ac:dyDescent="0.2">
      <c r="A153" s="110"/>
      <c r="B153" s="111"/>
      <c r="C153" s="112"/>
      <c r="D153" s="12"/>
      <c r="E153" s="12"/>
      <c r="F153" s="12"/>
      <c r="G153" s="62"/>
      <c r="H153" s="12"/>
      <c r="I153" s="12"/>
      <c r="J153" s="12"/>
      <c r="K153" s="12"/>
      <c r="L153" s="12"/>
      <c r="M153" s="12"/>
      <c r="N153" s="12"/>
      <c r="O153" s="12"/>
      <c r="P153" s="52"/>
    </row>
    <row r="154" spans="1:16" x14ac:dyDescent="0.2">
      <c r="A154" s="47">
        <f>A133+A147</f>
        <v>783.91000000000008</v>
      </c>
      <c r="B154" s="10" t="s">
        <v>114</v>
      </c>
      <c r="C154" s="52"/>
      <c r="D154" s="12"/>
      <c r="E154" s="12"/>
      <c r="F154" s="12"/>
      <c r="G154" s="62"/>
      <c r="H154" s="12"/>
      <c r="I154" s="12" t="s">
        <v>80</v>
      </c>
      <c r="J154" s="12"/>
      <c r="K154" s="85">
        <f>J151-L151-M151+N151+O151</f>
        <v>0</v>
      </c>
      <c r="L154" s="12"/>
      <c r="M154" s="12"/>
      <c r="N154" s="12"/>
      <c r="O154" s="12"/>
      <c r="P154" s="52"/>
    </row>
    <row r="155" spans="1:16" x14ac:dyDescent="0.2">
      <c r="A155" s="51">
        <f>A144+A151</f>
        <v>608.27920000000006</v>
      </c>
      <c r="B155" s="64" t="s">
        <v>115</v>
      </c>
      <c r="C155" s="65"/>
      <c r="D155" s="12"/>
      <c r="E155" s="12"/>
      <c r="F155" s="12"/>
      <c r="G155" s="62"/>
      <c r="H155" s="12"/>
      <c r="I155" s="12"/>
      <c r="J155" s="12"/>
      <c r="K155" s="85"/>
      <c r="L155" s="12"/>
      <c r="M155" s="12"/>
      <c r="N155" s="12"/>
      <c r="O155" s="12"/>
      <c r="P155" s="52"/>
    </row>
    <row r="156" spans="1:16" x14ac:dyDescent="0.2">
      <c r="A156" s="12"/>
      <c r="B156" s="12"/>
      <c r="C156" s="12"/>
      <c r="D156" s="12"/>
      <c r="E156" s="12"/>
      <c r="F156" s="12"/>
      <c r="G156" s="62"/>
      <c r="H156" s="12"/>
      <c r="I156" s="12" t="s">
        <v>78</v>
      </c>
      <c r="J156" s="12"/>
      <c r="K156" s="85">
        <f>-L151+N151</f>
        <v>0</v>
      </c>
      <c r="L156" s="12"/>
      <c r="M156" s="12"/>
      <c r="N156" s="12"/>
      <c r="O156" s="12"/>
      <c r="P156" s="52"/>
    </row>
    <row r="157" spans="1:16" x14ac:dyDescent="0.2">
      <c r="A157" s="12"/>
      <c r="B157" s="12"/>
      <c r="C157" s="12"/>
      <c r="D157" s="12"/>
      <c r="E157" s="12"/>
      <c r="F157" s="12"/>
      <c r="G157" s="62"/>
      <c r="H157" s="12"/>
      <c r="I157" s="12" t="s">
        <v>79</v>
      </c>
      <c r="J157" s="12"/>
      <c r="K157" s="86">
        <f>J151-M151+O151</f>
        <v>0</v>
      </c>
      <c r="L157" s="12"/>
      <c r="M157" s="12"/>
      <c r="N157" s="12"/>
      <c r="O157" s="12"/>
      <c r="P157" s="52"/>
    </row>
    <row r="158" spans="1:16" x14ac:dyDescent="0.2">
      <c r="A158" s="12"/>
      <c r="B158" s="12"/>
      <c r="C158" s="48"/>
      <c r="D158" s="12"/>
      <c r="E158" s="12"/>
      <c r="F158" s="12"/>
      <c r="G158" s="62"/>
      <c r="H158" s="12"/>
      <c r="I158" s="12"/>
      <c r="J158" s="12"/>
      <c r="K158" s="85">
        <f>SUM(K156:K157)</f>
        <v>0</v>
      </c>
      <c r="L158" s="12"/>
      <c r="M158" s="12"/>
      <c r="N158" s="12"/>
      <c r="O158" s="12"/>
      <c r="P158" s="52"/>
    </row>
    <row r="159" spans="1:16" x14ac:dyDescent="0.2">
      <c r="A159" s="12"/>
      <c r="B159" s="12"/>
      <c r="C159" s="12"/>
      <c r="D159" s="12"/>
      <c r="E159" s="12"/>
      <c r="F159" s="12"/>
      <c r="G159" s="90"/>
      <c r="H159" s="66"/>
      <c r="I159" s="66"/>
      <c r="J159" s="66"/>
      <c r="K159" s="66"/>
      <c r="L159" s="66"/>
      <c r="M159" s="66"/>
      <c r="N159" s="66"/>
      <c r="O159" s="66"/>
      <c r="P159" s="65"/>
    </row>
    <row r="160" spans="1:16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6:14" x14ac:dyDescent="0.2">
      <c r="F161" s="12"/>
      <c r="G161" s="12" t="s">
        <v>105</v>
      </c>
      <c r="H161" s="12"/>
      <c r="I161" s="67"/>
      <c r="J161" s="68" t="s">
        <v>78</v>
      </c>
      <c r="K161" s="68" t="s">
        <v>79</v>
      </c>
      <c r="L161" s="69" t="s">
        <v>81</v>
      </c>
      <c r="M161" s="70"/>
      <c r="N161" s="12"/>
    </row>
    <row r="162" spans="6:14" x14ac:dyDescent="0.2">
      <c r="F162" s="12"/>
      <c r="G162" s="12"/>
      <c r="H162" s="12"/>
      <c r="I162" s="71" t="s">
        <v>82</v>
      </c>
      <c r="J162" s="72">
        <v>391.18599999999998</v>
      </c>
      <c r="K162" s="72">
        <v>-510.22899999999998</v>
      </c>
      <c r="L162" s="72">
        <v>-16.156500000000001</v>
      </c>
      <c r="M162" s="73">
        <f>SUM(J162:L162)</f>
        <v>-135.1995</v>
      </c>
      <c r="N162" s="12"/>
    </row>
    <row r="163" spans="6:14" x14ac:dyDescent="0.2">
      <c r="F163" s="12"/>
      <c r="G163" s="12"/>
      <c r="H163" s="12"/>
      <c r="I163" s="71" t="s">
        <v>106</v>
      </c>
      <c r="J163" s="72"/>
      <c r="K163" s="72">
        <v>67.2</v>
      </c>
      <c r="L163" s="72"/>
      <c r="M163" s="73"/>
      <c r="N163" s="12"/>
    </row>
    <row r="164" spans="6:14" x14ac:dyDescent="0.2">
      <c r="F164" s="12"/>
      <c r="G164" s="12"/>
      <c r="H164" s="12"/>
      <c r="I164" s="71" t="s">
        <v>83</v>
      </c>
      <c r="J164" s="72"/>
      <c r="K164" s="74">
        <f>-L164</f>
        <v>-16.156500000000001</v>
      </c>
      <c r="L164" s="74">
        <f>-L162</f>
        <v>16.156500000000001</v>
      </c>
      <c r="M164" s="73">
        <f t="shared" ref="M164:M173" si="3">SUM(J164:L164)</f>
        <v>0</v>
      </c>
      <c r="N164" s="12"/>
    </row>
    <row r="165" spans="6:14" x14ac:dyDescent="0.2">
      <c r="F165" s="12"/>
      <c r="G165" s="12"/>
      <c r="H165" s="12"/>
      <c r="I165" s="71"/>
      <c r="J165" s="75">
        <v>-391.1</v>
      </c>
      <c r="K165" s="37">
        <f>-J165</f>
        <v>391.1</v>
      </c>
      <c r="L165" s="37"/>
      <c r="M165" s="73">
        <f t="shared" si="3"/>
        <v>0</v>
      </c>
      <c r="N165" s="12"/>
    </row>
    <row r="166" spans="6:14" x14ac:dyDescent="0.2">
      <c r="F166" s="12"/>
      <c r="G166" s="12"/>
      <c r="H166" s="12"/>
      <c r="I166" s="71"/>
      <c r="J166" s="74">
        <f>SUM(J162:J165)</f>
        <v>8.599999999995589E-2</v>
      </c>
      <c r="K166" s="74">
        <f>SUM(K162:K165)</f>
        <v>-68.085499999999968</v>
      </c>
      <c r="L166" s="74">
        <f>SUM(L162:L165)</f>
        <v>0</v>
      </c>
      <c r="M166" s="73">
        <f t="shared" si="3"/>
        <v>-67.999500000000012</v>
      </c>
      <c r="N166" s="12"/>
    </row>
    <row r="167" spans="6:14" x14ac:dyDescent="0.2">
      <c r="F167" s="12"/>
      <c r="G167" s="12"/>
      <c r="H167" s="12"/>
      <c r="I167" s="71" t="s">
        <v>58</v>
      </c>
      <c r="J167" s="72"/>
      <c r="K167" s="72"/>
      <c r="L167" s="72"/>
      <c r="M167" s="73">
        <f t="shared" si="3"/>
        <v>0</v>
      </c>
      <c r="N167" s="12"/>
    </row>
    <row r="168" spans="6:14" x14ac:dyDescent="0.2">
      <c r="F168" s="12"/>
      <c r="G168" s="12"/>
      <c r="H168" s="12"/>
      <c r="I168" s="71" t="s">
        <v>84</v>
      </c>
      <c r="J168" s="75">
        <f>K156</f>
        <v>0</v>
      </c>
      <c r="K168" s="75">
        <f>K157</f>
        <v>0</v>
      </c>
      <c r="L168" s="75"/>
      <c r="M168" s="73">
        <f t="shared" si="3"/>
        <v>0</v>
      </c>
      <c r="N168" s="12"/>
    </row>
    <row r="169" spans="6:14" x14ac:dyDescent="0.2">
      <c r="F169" s="14"/>
      <c r="G169" s="12"/>
      <c r="H169" s="12"/>
      <c r="I169" s="76"/>
      <c r="J169" s="74">
        <f>SUM(J166:J168)</f>
        <v>8.599999999995589E-2</v>
      </c>
      <c r="K169" s="74">
        <f>SUM(K166:K168)</f>
        <v>-68.085499999999968</v>
      </c>
      <c r="L169" s="74">
        <f>SUM(L166:L168)</f>
        <v>0</v>
      </c>
      <c r="M169" s="73">
        <f t="shared" si="3"/>
        <v>-67.999500000000012</v>
      </c>
      <c r="N169" s="12"/>
    </row>
    <row r="170" spans="6:14" x14ac:dyDescent="0.2">
      <c r="F170" s="14"/>
      <c r="G170" s="12"/>
      <c r="H170" s="12"/>
      <c r="I170" s="76" t="s">
        <v>85</v>
      </c>
      <c r="J170" s="101"/>
      <c r="K170" s="101"/>
      <c r="L170" s="74"/>
      <c r="M170" s="73">
        <f t="shared" si="3"/>
        <v>0</v>
      </c>
      <c r="N170" s="12"/>
    </row>
    <row r="171" spans="6:14" x14ac:dyDescent="0.2">
      <c r="F171" s="12"/>
      <c r="G171" s="12"/>
      <c r="H171" s="12"/>
      <c r="I171" s="76"/>
      <c r="J171" s="77">
        <f>SUM(J169:J170)</f>
        <v>8.599999999995589E-2</v>
      </c>
      <c r="K171" s="77">
        <f>SUM(K169:K170)</f>
        <v>-68.085499999999968</v>
      </c>
      <c r="L171" s="77">
        <f>SUM(L169:L170)</f>
        <v>0</v>
      </c>
      <c r="M171" s="73">
        <f t="shared" si="3"/>
        <v>-67.999500000000012</v>
      </c>
      <c r="N171" s="12"/>
    </row>
    <row r="172" spans="6:14" x14ac:dyDescent="0.2">
      <c r="F172" s="12"/>
      <c r="G172" s="12"/>
      <c r="I172" s="76" t="s">
        <v>86</v>
      </c>
      <c r="J172" s="78"/>
      <c r="K172" s="78"/>
      <c r="L172" s="79"/>
      <c r="M172" s="73">
        <f t="shared" si="3"/>
        <v>0</v>
      </c>
      <c r="N172" s="12"/>
    </row>
    <row r="173" spans="6:14" x14ac:dyDescent="0.2">
      <c r="F173" s="12"/>
      <c r="G173" s="12"/>
      <c r="I173" s="76"/>
      <c r="J173" s="77">
        <f>SUM(J171:J172)</f>
        <v>8.599999999995589E-2</v>
      </c>
      <c r="K173" s="77">
        <f>SUM(K171:K172)</f>
        <v>-68.085499999999968</v>
      </c>
      <c r="L173" s="77">
        <f>SUM(L171:L172)</f>
        <v>0</v>
      </c>
      <c r="M173" s="73">
        <f t="shared" si="3"/>
        <v>-67.999500000000012</v>
      </c>
      <c r="N173" s="12"/>
    </row>
    <row r="174" spans="6:14" x14ac:dyDescent="0.2">
      <c r="F174" s="12"/>
      <c r="G174" s="12"/>
      <c r="I174" s="76"/>
      <c r="J174" s="80"/>
      <c r="K174" s="37"/>
      <c r="L174" s="80"/>
      <c r="M174" s="81"/>
    </row>
    <row r="175" spans="6:14" x14ac:dyDescent="0.2">
      <c r="F175" s="12"/>
      <c r="G175" s="12"/>
      <c r="I175" s="76"/>
      <c r="J175" s="77">
        <f>SUM(J173:J174)</f>
        <v>8.599999999995589E-2</v>
      </c>
      <c r="K175" s="77">
        <f>SUM(K173:K174)</f>
        <v>-68.085499999999968</v>
      </c>
      <c r="L175" s="4"/>
      <c r="M175" s="73">
        <f>SUM(J175:L175)</f>
        <v>-67.999500000000012</v>
      </c>
    </row>
    <row r="176" spans="6:14" x14ac:dyDescent="0.2">
      <c r="F176" s="12"/>
      <c r="G176" s="12"/>
      <c r="I176" s="76"/>
      <c r="J176" s="4"/>
      <c r="K176" s="4"/>
      <c r="L176" s="4"/>
      <c r="M176" s="82"/>
    </row>
    <row r="177" spans="1:13" x14ac:dyDescent="0.2">
      <c r="F177" s="12"/>
      <c r="G177" s="12"/>
      <c r="I177" s="76"/>
      <c r="J177" s="4"/>
      <c r="K177" s="4"/>
      <c r="L177" s="4"/>
      <c r="M177" s="82"/>
    </row>
    <row r="178" spans="1:13" x14ac:dyDescent="0.2">
      <c r="F178" s="12"/>
      <c r="I178" s="76"/>
      <c r="J178" s="4"/>
      <c r="K178" s="4"/>
      <c r="L178" s="4"/>
      <c r="M178" s="82"/>
    </row>
    <row r="179" spans="1:13" x14ac:dyDescent="0.2">
      <c r="F179" s="12"/>
      <c r="I179" s="76"/>
      <c r="J179" s="4"/>
      <c r="K179" s="4"/>
      <c r="L179" s="4"/>
      <c r="M179" s="73"/>
    </row>
    <row r="180" spans="1:13" x14ac:dyDescent="0.2">
      <c r="A180" s="12"/>
      <c r="B180" s="12"/>
      <c r="C180" s="12"/>
      <c r="D180" s="12"/>
      <c r="E180" s="12"/>
      <c r="F180" s="12"/>
    </row>
    <row r="181" spans="1:13" x14ac:dyDescent="0.2">
      <c r="A181" s="12"/>
      <c r="B181" s="12"/>
      <c r="C181" s="12"/>
      <c r="D181" s="12"/>
      <c r="E181" s="12"/>
      <c r="F181" s="12"/>
    </row>
  </sheetData>
  <phoneticPr fontId="0" type="noConversion"/>
  <printOptions horizontalCentered="1"/>
  <pageMargins left="0.5" right="0.5" top="0.25" bottom="0.25" header="0.5" footer="0.5"/>
  <pageSetup scale="81" orientation="portrait" r:id="rId1"/>
  <headerFooter alignWithMargins="0">
    <oddFooter>&amp;R&amp;8&amp;D&amp;T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B41" sqref="B41"/>
    </sheetView>
  </sheetViews>
  <sheetFormatPr defaultRowHeight="12.75" x14ac:dyDescent="0.2"/>
  <cols>
    <col min="2" max="2" width="11.5703125" customWidth="1"/>
    <col min="3" max="3" width="10.42578125" customWidth="1"/>
    <col min="4" max="4" width="17" customWidth="1"/>
    <col min="5" max="5" width="16.7109375" customWidth="1"/>
  </cols>
  <sheetData>
    <row r="1" spans="1:8" x14ac:dyDescent="0.2">
      <c r="A1" s="5" t="str">
        <f>Projection!A1</f>
        <v xml:space="preserve">Short-Term Liquidity Position </v>
      </c>
    </row>
    <row r="2" spans="1:8" x14ac:dyDescent="0.2">
      <c r="A2" s="5" t="str">
        <f>Projection!A2</f>
        <v>Enron Corp</v>
      </c>
    </row>
    <row r="3" spans="1:8" x14ac:dyDescent="0.2">
      <c r="A3" s="5" t="str">
        <f>Projection!A3</f>
        <v>As of November 7, 2001</v>
      </c>
    </row>
    <row r="5" spans="1:8" x14ac:dyDescent="0.2">
      <c r="A5" t="s">
        <v>120</v>
      </c>
    </row>
    <row r="6" spans="1:8" x14ac:dyDescent="0.2">
      <c r="A6" s="5" t="s">
        <v>117</v>
      </c>
    </row>
    <row r="7" spans="1:8" ht="15.75" x14ac:dyDescent="0.25">
      <c r="A7" s="31"/>
      <c r="B7" s="19"/>
      <c r="C7" s="19"/>
    </row>
    <row r="8" spans="1:8" x14ac:dyDescent="0.2">
      <c r="A8" s="32"/>
      <c r="B8" s="94">
        <v>770.21</v>
      </c>
      <c r="D8" s="93" t="s">
        <v>131</v>
      </c>
      <c r="E8" s="93"/>
    </row>
    <row r="9" spans="1:8" x14ac:dyDescent="0.2">
      <c r="A9" s="38"/>
      <c r="B9" s="37">
        <v>13.7</v>
      </c>
      <c r="C9" s="59"/>
      <c r="D9" s="93" t="s">
        <v>121</v>
      </c>
      <c r="E9" s="59"/>
      <c r="F9" s="32"/>
    </row>
    <row r="10" spans="1:8" x14ac:dyDescent="0.2">
      <c r="A10" s="38"/>
      <c r="B10" s="94">
        <f>SUM(B8:B9)</f>
        <v>783.91000000000008</v>
      </c>
      <c r="C10" s="59"/>
      <c r="D10" s="93" t="s">
        <v>93</v>
      </c>
      <c r="E10" s="59"/>
      <c r="F10" s="32"/>
    </row>
    <row r="11" spans="1:8" x14ac:dyDescent="0.2">
      <c r="A11" s="39"/>
      <c r="B11" s="32"/>
      <c r="C11" s="59"/>
      <c r="D11" s="93"/>
      <c r="E11" s="59"/>
      <c r="F11" s="32"/>
    </row>
    <row r="12" spans="1:8" x14ac:dyDescent="0.2">
      <c r="A12" s="39"/>
      <c r="B12" s="115">
        <v>-224.25</v>
      </c>
      <c r="D12" s="93" t="s">
        <v>96</v>
      </c>
      <c r="E12" s="14"/>
      <c r="F12" s="6"/>
      <c r="H12" s="48"/>
    </row>
    <row r="13" spans="1:8" x14ac:dyDescent="0.2">
      <c r="A13" s="35"/>
      <c r="B13" s="32"/>
      <c r="D13" s="93"/>
      <c r="E13" s="59"/>
      <c r="F13" s="32"/>
    </row>
    <row r="14" spans="1:8" x14ac:dyDescent="0.2">
      <c r="A14" s="35"/>
      <c r="B14" s="115"/>
      <c r="D14" s="93"/>
      <c r="E14" s="59"/>
      <c r="F14" s="32"/>
    </row>
    <row r="15" spans="1:8" x14ac:dyDescent="0.2">
      <c r="B15" s="32">
        <f>Projection!F10+Projection!F12</f>
        <v>-18.584</v>
      </c>
      <c r="D15" s="93" t="s">
        <v>97</v>
      </c>
      <c r="E15" s="102"/>
      <c r="F15" s="102"/>
      <c r="G15" s="102"/>
      <c r="H15" s="102"/>
    </row>
    <row r="16" spans="1:8" x14ac:dyDescent="0.2">
      <c r="B16" s="36">
        <f>Projection!F11</f>
        <v>67.2</v>
      </c>
      <c r="D16" s="93" t="s">
        <v>98</v>
      </c>
      <c r="F16" s="102"/>
      <c r="G16" s="102"/>
      <c r="H16" s="102"/>
    </row>
    <row r="17" spans="1:12" x14ac:dyDescent="0.2">
      <c r="F17" s="102"/>
      <c r="G17" s="102"/>
      <c r="H17" s="102"/>
    </row>
    <row r="18" spans="1:12" x14ac:dyDescent="0.2">
      <c r="B18" s="86"/>
      <c r="D18" s="102" t="s">
        <v>99</v>
      </c>
      <c r="E18" s="102"/>
      <c r="F18" s="102"/>
      <c r="G18" s="102"/>
      <c r="H18" s="102"/>
    </row>
    <row r="19" spans="1:12" x14ac:dyDescent="0.2">
      <c r="B19" s="36"/>
      <c r="D19" s="102"/>
      <c r="E19" s="102"/>
      <c r="F19" s="102"/>
      <c r="G19" s="102"/>
      <c r="H19" s="102"/>
    </row>
    <row r="20" spans="1:12" ht="13.5" thickBot="1" x14ac:dyDescent="0.25">
      <c r="B20" s="108">
        <f>SUM(B10:B18)</f>
        <v>608.27600000000018</v>
      </c>
      <c r="D20" s="102" t="s">
        <v>129</v>
      </c>
      <c r="F20" s="102"/>
      <c r="G20" s="102"/>
      <c r="H20" s="102"/>
      <c r="L20" s="102"/>
    </row>
    <row r="21" spans="1:12" ht="13.5" thickTop="1" x14ac:dyDescent="0.2">
      <c r="B21" s="102"/>
      <c r="D21" s="102"/>
      <c r="F21" s="102"/>
      <c r="G21" s="102"/>
      <c r="H21" s="102"/>
      <c r="L21" s="102"/>
    </row>
    <row r="22" spans="1:12" x14ac:dyDescent="0.2">
      <c r="B22" s="102"/>
      <c r="D22" s="102"/>
      <c r="F22" s="102"/>
      <c r="G22" s="102"/>
      <c r="H22" s="102"/>
      <c r="L22" s="102"/>
    </row>
    <row r="23" spans="1:12" x14ac:dyDescent="0.2">
      <c r="B23" s="102"/>
      <c r="D23" s="102"/>
      <c r="F23" s="102"/>
      <c r="G23" s="9"/>
      <c r="I23" s="14"/>
      <c r="L23" s="102"/>
    </row>
    <row r="24" spans="1:12" x14ac:dyDescent="0.2">
      <c r="B24" s="102"/>
      <c r="D24" s="102"/>
      <c r="F24" s="102"/>
      <c r="G24" s="9"/>
      <c r="I24" s="14"/>
      <c r="J24" s="14"/>
      <c r="K24" s="6"/>
    </row>
    <row r="25" spans="1:12" x14ac:dyDescent="0.2">
      <c r="A25" s="5" t="s">
        <v>100</v>
      </c>
      <c r="B25" s="102"/>
      <c r="D25" s="102"/>
      <c r="F25" s="102"/>
      <c r="I25" s="14"/>
      <c r="J25" s="14"/>
      <c r="K25" s="6"/>
    </row>
    <row r="26" spans="1:12" x14ac:dyDescent="0.2">
      <c r="B26" s="102"/>
      <c r="D26" s="102"/>
      <c r="F26" s="102"/>
      <c r="I26" s="14"/>
      <c r="J26" s="14"/>
      <c r="K26" s="6"/>
    </row>
    <row r="27" spans="1:12" x14ac:dyDescent="0.2">
      <c r="B27" s="104">
        <v>274.10000000000002</v>
      </c>
      <c r="C27" s="107" t="s">
        <v>124</v>
      </c>
      <c r="D27" s="102"/>
      <c r="F27" s="102"/>
      <c r="I27" s="14"/>
      <c r="J27" s="14"/>
      <c r="K27" s="6"/>
    </row>
    <row r="28" spans="1:12" x14ac:dyDescent="0.2">
      <c r="B28" s="104"/>
      <c r="C28" s="107"/>
      <c r="D28" s="102"/>
      <c r="F28" s="102"/>
      <c r="I28" s="14"/>
      <c r="J28" s="14"/>
      <c r="K28" s="6"/>
    </row>
    <row r="29" spans="1:12" x14ac:dyDescent="0.2">
      <c r="B29" s="102"/>
      <c r="D29" s="102"/>
      <c r="F29" s="102"/>
      <c r="I29" s="14"/>
      <c r="J29" s="14"/>
      <c r="K29" s="6"/>
    </row>
    <row r="30" spans="1:12" x14ac:dyDescent="0.2">
      <c r="B30" s="102">
        <v>13.7</v>
      </c>
      <c r="C30" t="s">
        <v>112</v>
      </c>
      <c r="D30" s="102"/>
      <c r="F30" s="102"/>
      <c r="G30" s="102"/>
      <c r="H30" s="102"/>
      <c r="L30" s="102"/>
    </row>
    <row r="31" spans="1:12" x14ac:dyDescent="0.2">
      <c r="B31" s="102"/>
      <c r="C31" t="s">
        <v>101</v>
      </c>
      <c r="D31" s="102"/>
      <c r="F31" s="102"/>
      <c r="G31" s="102"/>
      <c r="H31" s="102"/>
      <c r="L31" s="102"/>
    </row>
    <row r="32" spans="1:12" x14ac:dyDescent="0.2">
      <c r="B32" s="102"/>
      <c r="C32" s="102"/>
      <c r="D32" s="102" t="s">
        <v>122</v>
      </c>
      <c r="F32" s="102"/>
      <c r="G32" s="102"/>
      <c r="H32" s="102"/>
      <c r="L32" s="102"/>
    </row>
    <row r="33" spans="2:12" x14ac:dyDescent="0.2">
      <c r="B33" s="102"/>
      <c r="C33" s="105">
        <v>-224.25</v>
      </c>
      <c r="D33" s="102" t="s">
        <v>123</v>
      </c>
      <c r="F33" s="102"/>
      <c r="G33" s="102"/>
      <c r="H33" s="102"/>
      <c r="L33" s="102"/>
    </row>
    <row r="34" spans="2:12" x14ac:dyDescent="0.2">
      <c r="B34" s="102">
        <f>C34</f>
        <v>-224.25</v>
      </c>
      <c r="C34" s="102">
        <f>C33-C32</f>
        <v>-224.25</v>
      </c>
      <c r="D34" s="102"/>
      <c r="F34" s="102"/>
      <c r="G34" s="102"/>
      <c r="H34" s="102"/>
      <c r="L34" s="102"/>
    </row>
    <row r="35" spans="2:12" x14ac:dyDescent="0.2">
      <c r="B35" s="102"/>
      <c r="C35" s="102" t="s">
        <v>127</v>
      </c>
      <c r="D35" s="102"/>
      <c r="F35" s="102"/>
      <c r="G35" s="102"/>
      <c r="H35" s="102"/>
      <c r="L35" s="102"/>
    </row>
    <row r="36" spans="2:12" x14ac:dyDescent="0.2">
      <c r="B36" s="102"/>
      <c r="C36" s="102"/>
      <c r="D36" s="102"/>
      <c r="F36" s="102"/>
      <c r="G36" s="102"/>
      <c r="H36" s="102"/>
      <c r="L36" s="102"/>
    </row>
    <row r="37" spans="2:12" x14ac:dyDescent="0.2">
      <c r="B37" s="102"/>
      <c r="C37" s="102"/>
      <c r="D37" s="102"/>
      <c r="F37" s="102"/>
      <c r="G37" s="102"/>
      <c r="H37" s="102"/>
      <c r="L37" s="102"/>
    </row>
    <row r="38" spans="2:12" x14ac:dyDescent="0.2">
      <c r="B38" s="102"/>
      <c r="C38" s="102"/>
      <c r="D38" s="102"/>
      <c r="F38" s="102"/>
      <c r="G38" s="102"/>
      <c r="H38" s="102"/>
      <c r="L38" s="102"/>
    </row>
    <row r="39" spans="2:12" x14ac:dyDescent="0.2">
      <c r="B39" s="106"/>
      <c r="D39" s="102"/>
      <c r="F39" s="102"/>
      <c r="G39" s="102"/>
      <c r="H39" s="102"/>
      <c r="L39" s="102"/>
    </row>
    <row r="40" spans="2:12" x14ac:dyDescent="0.2">
      <c r="B40" s="105">
        <v>-0.1</v>
      </c>
      <c r="C40" t="s">
        <v>99</v>
      </c>
      <c r="D40" s="102"/>
      <c r="F40" s="102"/>
      <c r="G40" s="102"/>
      <c r="H40" s="102"/>
      <c r="L40" s="102"/>
    </row>
    <row r="41" spans="2:12" x14ac:dyDescent="0.2">
      <c r="B41" s="102"/>
      <c r="D41" s="102"/>
      <c r="F41" s="102"/>
      <c r="G41" s="102"/>
      <c r="H41" s="102"/>
      <c r="L41" s="102"/>
    </row>
    <row r="42" spans="2:12" ht="13.5" thickBot="1" x14ac:dyDescent="0.25">
      <c r="B42" s="108">
        <f>SUM(B27:B40)</f>
        <v>63.45000000000001</v>
      </c>
      <c r="C42" s="107" t="s">
        <v>130</v>
      </c>
      <c r="D42" s="102"/>
      <c r="F42" s="102"/>
      <c r="G42" s="102"/>
      <c r="H42" s="102"/>
      <c r="L42" s="102"/>
    </row>
    <row r="43" spans="2:12" ht="13.5" thickTop="1" x14ac:dyDescent="0.2">
      <c r="B43" s="102"/>
      <c r="D43" s="102"/>
      <c r="F43" s="102"/>
      <c r="G43" s="102"/>
      <c r="H43" s="102"/>
      <c r="L43" s="102"/>
    </row>
    <row r="44" spans="2:12" x14ac:dyDescent="0.2">
      <c r="B44" s="102"/>
      <c r="D44" s="102"/>
      <c r="F44" s="102"/>
      <c r="G44" s="102"/>
      <c r="H44" s="102"/>
      <c r="L44" s="102"/>
    </row>
    <row r="45" spans="2:12" x14ac:dyDescent="0.2">
      <c r="B45" s="102"/>
      <c r="D45" s="102"/>
      <c r="F45" s="102"/>
      <c r="G45" s="102"/>
      <c r="H45" s="102"/>
      <c r="L45" s="102"/>
    </row>
    <row r="46" spans="2:12" x14ac:dyDescent="0.2">
      <c r="B46" s="102"/>
      <c r="D46" s="102"/>
      <c r="F46" s="102"/>
      <c r="G46" s="102"/>
      <c r="H46" s="102"/>
      <c r="L46" s="102"/>
    </row>
    <row r="47" spans="2:12" x14ac:dyDescent="0.2">
      <c r="B47" s="102"/>
      <c r="D47" s="102"/>
      <c r="F47" s="102"/>
      <c r="G47" s="102"/>
      <c r="H47" s="102"/>
      <c r="L47" s="102"/>
    </row>
    <row r="48" spans="2:12" x14ac:dyDescent="0.2">
      <c r="B48" s="102"/>
      <c r="D48" s="102"/>
      <c r="F48" s="102"/>
      <c r="G48" s="102"/>
      <c r="H48" s="102"/>
      <c r="L48" s="10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Projection</vt:lpstr>
      <vt:lpstr>Variance</vt:lpstr>
      <vt:lpstr>Sheet1</vt:lpstr>
      <vt:lpstr>Projection!Print_Area</vt:lpstr>
      <vt:lpstr>Variance!Print_Area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Ryan Ellis</dc:creator>
  <cp:lastModifiedBy>Felienne</cp:lastModifiedBy>
  <cp:lastPrinted>2001-11-07T18:05:49Z</cp:lastPrinted>
  <dcterms:created xsi:type="dcterms:W3CDTF">2001-01-03T16:58:45Z</dcterms:created>
  <dcterms:modified xsi:type="dcterms:W3CDTF">2014-09-04T09:50:07Z</dcterms:modified>
</cp:coreProperties>
</file>