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8" i="1" l="1"/>
  <c r="H13" i="1"/>
  <c r="J13" i="1"/>
  <c r="J21" i="1" s="1"/>
  <c r="L13" i="1"/>
  <c r="L21" i="1" s="1"/>
  <c r="H14" i="1"/>
  <c r="J14" i="1"/>
  <c r="L14" i="1"/>
  <c r="M14" i="1" s="1"/>
  <c r="O14" i="1" s="1"/>
  <c r="H15" i="1"/>
  <c r="J15" i="1"/>
  <c r="L15" i="1"/>
  <c r="M15" i="1" s="1"/>
  <c r="O15" i="1" s="1"/>
  <c r="H16" i="1"/>
  <c r="J16" i="1"/>
  <c r="L16" i="1"/>
  <c r="M16" i="1"/>
  <c r="O16" i="1"/>
  <c r="Q16" i="1"/>
  <c r="R16" i="1"/>
  <c r="T16" i="1" s="1"/>
  <c r="H17" i="1"/>
  <c r="J17" i="1"/>
  <c r="L17" i="1"/>
  <c r="M17" i="1"/>
  <c r="O17" i="1"/>
  <c r="Q17" i="1"/>
  <c r="R17" i="1"/>
  <c r="T17" i="1" s="1"/>
  <c r="H18" i="1"/>
  <c r="J18" i="1"/>
  <c r="L18" i="1"/>
  <c r="M18" i="1"/>
  <c r="O18" i="1"/>
  <c r="Q18" i="1"/>
  <c r="R18" i="1"/>
  <c r="T18" i="1" s="1"/>
  <c r="H19" i="1"/>
  <c r="J19" i="1"/>
  <c r="L19" i="1"/>
  <c r="M19" i="1"/>
  <c r="O19" i="1"/>
  <c r="Q19" i="1"/>
  <c r="R19" i="1"/>
  <c r="T19" i="1" s="1"/>
  <c r="T20" i="1"/>
  <c r="Q15" i="1" l="1"/>
  <c r="R15" i="1"/>
  <c r="T15" i="1" s="1"/>
  <c r="Q14" i="1"/>
  <c r="R14" i="1"/>
  <c r="T14" i="1" s="1"/>
  <c r="V14" i="1" s="1"/>
  <c r="M13" i="1"/>
  <c r="M21" i="1" l="1"/>
  <c r="O13" i="1"/>
  <c r="O21" i="1" l="1"/>
  <c r="Q13" i="1"/>
  <c r="Q21" i="1" s="1"/>
  <c r="R13" i="1"/>
  <c r="T13" i="1" l="1"/>
  <c r="T21" i="1" s="1"/>
  <c r="R21" i="1"/>
</calcChain>
</file>

<file path=xl/sharedStrings.xml><?xml version="1.0" encoding="utf-8"?>
<sst xmlns="http://schemas.openxmlformats.org/spreadsheetml/2006/main" count="40" uniqueCount="34">
  <si>
    <t>BUDGET 2002 RATE AND CURRENCY COST ALLOCATION</t>
  </si>
  <si>
    <t>Rate &amp; Currency Cost Allocation</t>
  </si>
  <si>
    <t>Direct</t>
  </si>
  <si>
    <t>Indirect costs</t>
  </si>
  <si>
    <t>used 2001 estimate w) 5% escalotor</t>
  </si>
  <si>
    <t>Total</t>
  </si>
  <si>
    <t>2nd Qtr</t>
  </si>
  <si>
    <t>July</t>
  </si>
  <si>
    <t>August</t>
  </si>
  <si>
    <t>Average</t>
  </si>
  <si>
    <t>Tier 1 Cost Alloc</t>
  </si>
  <si>
    <t xml:space="preserve">Tier 2: Cost Allocations </t>
  </si>
  <si>
    <t>Tier 2 Cost Allocation</t>
  </si>
  <si>
    <t>TOTAL % OF ALLOCATED COST</t>
  </si>
  <si>
    <t>Total Direct Cost Allocated</t>
  </si>
  <si>
    <t>Total Indirect Cost Allocated</t>
  </si>
  <si>
    <t>BUDGET 2002</t>
  </si>
  <si>
    <t>(Absolute %)</t>
  </si>
  <si>
    <t>Absolute %</t>
  </si>
  <si>
    <t>(70% on Drift %s ABS)</t>
  </si>
  <si>
    <t>(30% on FX trade count)</t>
  </si>
  <si>
    <t>30% on FX trade count</t>
  </si>
  <si>
    <t>Est based upon 8/01 YTD w) 105% escalator</t>
  </si>
  <si>
    <t xml:space="preserve"> </t>
  </si>
  <si>
    <t>FX Trade Count</t>
  </si>
  <si>
    <t>Company Code</t>
  </si>
  <si>
    <t>EBS</t>
  </si>
  <si>
    <t>EEL</t>
  </si>
  <si>
    <t>EES</t>
  </si>
  <si>
    <t>EGM</t>
  </si>
  <si>
    <t>EIM</t>
  </si>
  <si>
    <t>ENA</t>
  </si>
  <si>
    <t>NOR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</si>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</sst>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5" xfId="0" applyBorder="1"/>
    <xf numFmtId="0" fontId="0" fillId="0" borderId="4" xfId="0" applyBorder="1" applyAlignment="1">
      <alignment horizontal="right"/>
    </xf>
    <xf numFmtId="164" fontId="1" fillId="0" borderId="6" xfId="1" applyNumberFormat="1" applyFill="1" applyBorder="1"/>
    <xf numFmtId="0" fontId="0" fillId="0" borderId="4" xfId="0" applyFill="1" applyBorder="1" applyAlignment="1">
      <alignment horizontal="right"/>
    </xf>
    <xf numFmtId="164" fontId="1" fillId="0" borderId="7" xfId="1" applyNumberFormat="1" applyFont="1" applyFill="1" applyBorder="1"/>
    <xf numFmtId="164" fontId="1" fillId="0" borderId="8" xfId="1" applyNumberFormat="1" applyBorder="1"/>
    <xf numFmtId="0" fontId="0" fillId="0" borderId="9" xfId="0" applyBorder="1"/>
    <xf numFmtId="9" fontId="0" fillId="0" borderId="10" xfId="0" applyNumberFormat="1" applyBorder="1" applyAlignment="1">
      <alignment horizontal="center" wrapText="1"/>
    </xf>
    <xf numFmtId="9" fontId="0" fillId="0" borderId="11" xfId="0" applyNumberFormat="1" applyBorder="1" applyAlignment="1">
      <alignment horizontal="center" wrapText="1"/>
    </xf>
    <xf numFmtId="9" fontId="0" fillId="0" borderId="0" xfId="0" applyNumberFormat="1" applyBorder="1" applyAlignment="1">
      <alignment horizontal="center" wrapText="1"/>
    </xf>
    <xf numFmtId="9" fontId="0" fillId="0" borderId="12" xfId="0" applyNumberFormat="1" applyBorder="1" applyAlignment="1">
      <alignment horizontal="center" wrapText="1"/>
    </xf>
    <xf numFmtId="164" fontId="0" fillId="0" borderId="13" xfId="0" applyNumberFormat="1" applyBorder="1" applyAlignment="1">
      <alignment horizontal="center" wrapText="1"/>
    </xf>
    <xf numFmtId="9" fontId="0" fillId="0" borderId="13" xfId="0" applyNumberFormat="1" applyBorder="1" applyAlignment="1">
      <alignment horizontal="center" wrapText="1"/>
    </xf>
    <xf numFmtId="9" fontId="0" fillId="2" borderId="11" xfId="0" applyNumberFormat="1" applyFill="1" applyBorder="1" applyAlignment="1">
      <alignment horizontal="center" wrapText="1"/>
    </xf>
    <xf numFmtId="9" fontId="0" fillId="0" borderId="0" xfId="0" applyNumberFormat="1" applyFill="1" applyBorder="1" applyAlignment="1">
      <alignment horizontal="center" wrapText="1"/>
    </xf>
    <xf numFmtId="0" fontId="0" fillId="0" borderId="14" xfId="0" applyBorder="1"/>
    <xf numFmtId="9" fontId="0" fillId="0" borderId="15" xfId="0" applyNumberFormat="1" applyBorder="1" applyAlignment="1">
      <alignment horizontal="center" wrapText="1"/>
    </xf>
    <xf numFmtId="9" fontId="0" fillId="0" borderId="16" xfId="0" applyNumberFormat="1" applyBorder="1" applyAlignment="1">
      <alignment horizontal="center" wrapText="1"/>
    </xf>
    <xf numFmtId="0" fontId="0" fillId="0" borderId="17" xfId="0" applyBorder="1"/>
    <xf numFmtId="164" fontId="0" fillId="0" borderId="18" xfId="0" applyNumberFormat="1" applyBorder="1" applyAlignment="1">
      <alignment horizontal="center" wrapText="1"/>
    </xf>
    <xf numFmtId="9" fontId="0" fillId="0" borderId="18" xfId="0" applyNumberFormat="1" applyBorder="1" applyAlignment="1">
      <alignment horizontal="center" wrapText="1"/>
    </xf>
    <xf numFmtId="9" fontId="3" fillId="2" borderId="11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19" xfId="0" applyBorder="1"/>
    <xf numFmtId="164" fontId="0" fillId="0" borderId="11" xfId="0" applyNumberFormat="1" applyBorder="1" applyAlignment="1">
      <alignment horizontal="center"/>
    </xf>
    <xf numFmtId="0" fontId="0" fillId="0" borderId="20" xfId="0" applyBorder="1"/>
    <xf numFmtId="0" fontId="0" fillId="2" borderId="21" xfId="0" applyFill="1" applyBorder="1"/>
    <xf numFmtId="0" fontId="0" fillId="0" borderId="0" xfId="0" applyFill="1" applyBorder="1"/>
    <xf numFmtId="0" fontId="0" fillId="0" borderId="22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64" fontId="1" fillId="0" borderId="11" xfId="1" applyNumberFormat="1" applyBorder="1"/>
    <xf numFmtId="0" fontId="0" fillId="0" borderId="21" xfId="0" applyBorder="1"/>
    <xf numFmtId="0" fontId="0" fillId="0" borderId="24" xfId="0" applyBorder="1"/>
    <xf numFmtId="165" fontId="0" fillId="0" borderId="0" xfId="0" applyNumberFormat="1" applyBorder="1"/>
    <xf numFmtId="165" fontId="0" fillId="0" borderId="19" xfId="2" applyNumberFormat="1" applyFont="1" applyBorder="1"/>
    <xf numFmtId="165" fontId="1" fillId="0" borderId="21" xfId="2" applyNumberFormat="1" applyBorder="1"/>
    <xf numFmtId="165" fontId="0" fillId="0" borderId="20" xfId="2" applyNumberFormat="1" applyFont="1" applyBorder="1"/>
    <xf numFmtId="165" fontId="0" fillId="0" borderId="0" xfId="2" applyNumberFormat="1" applyFont="1" applyBorder="1"/>
    <xf numFmtId="165" fontId="0" fillId="0" borderId="21" xfId="2" applyNumberFormat="1" applyFont="1" applyBorder="1"/>
    <xf numFmtId="164" fontId="0" fillId="2" borderId="21" xfId="0" applyNumberFormat="1" applyFill="1" applyBorder="1"/>
    <xf numFmtId="164" fontId="0" fillId="0" borderId="0" xfId="0" applyNumberFormat="1" applyFill="1" applyBorder="1"/>
    <xf numFmtId="164" fontId="0" fillId="2" borderId="19" xfId="0" applyNumberFormat="1" applyFill="1" applyBorder="1"/>
    <xf numFmtId="165" fontId="0" fillId="0" borderId="19" xfId="0" applyNumberFormat="1" applyBorder="1"/>
    <xf numFmtId="165" fontId="1" fillId="0" borderId="16" xfId="2" applyNumberFormat="1" applyFont="1" applyBorder="1"/>
    <xf numFmtId="164" fontId="0" fillId="0" borderId="20" xfId="0" applyNumberFormat="1" applyBorder="1"/>
    <xf numFmtId="0" fontId="0" fillId="0" borderId="25" xfId="0" applyBorder="1"/>
    <xf numFmtId="165" fontId="0" fillId="0" borderId="26" xfId="2" applyNumberFormat="1" applyFont="1" applyFill="1" applyBorder="1"/>
    <xf numFmtId="165" fontId="1" fillId="0" borderId="16" xfId="2" applyNumberFormat="1" applyBorder="1" applyAlignment="1">
      <alignment horizontal="right"/>
    </xf>
    <xf numFmtId="165" fontId="0" fillId="0" borderId="27" xfId="2" applyNumberFormat="1" applyFont="1" applyFill="1" applyBorder="1"/>
    <xf numFmtId="165" fontId="0" fillId="0" borderId="0" xfId="2" applyNumberFormat="1" applyFont="1" applyFill="1" applyBorder="1"/>
    <xf numFmtId="165" fontId="0" fillId="0" borderId="28" xfId="2" applyNumberFormat="1" applyFont="1" applyFill="1" applyBorder="1"/>
    <xf numFmtId="164" fontId="0" fillId="2" borderId="28" xfId="0" applyNumberFormat="1" applyFill="1" applyBorder="1"/>
    <xf numFmtId="0" fontId="0" fillId="0" borderId="29" xfId="0" applyBorder="1"/>
    <xf numFmtId="0" fontId="0" fillId="0" borderId="30" xfId="0" applyBorder="1"/>
    <xf numFmtId="0" fontId="0" fillId="0" borderId="30" xfId="0" applyFill="1" applyBorder="1"/>
    <xf numFmtId="0" fontId="0" fillId="0" borderId="31" xfId="0" applyBorder="1"/>
    <xf numFmtId="0" fontId="0" fillId="0" borderId="0" xfId="0" applyFill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IROLL/Drift%20allocation/Spreadsheet%20Proxy%20Jan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xy"/>
      <sheetName val="drift"/>
      <sheetName val="Summary"/>
      <sheetName val="fx alloc"/>
      <sheetName val="fx alloc budget 2002"/>
      <sheetName val="Rho analysis NOT DONE"/>
      <sheetName val="proxy #2"/>
      <sheetName val="proxy 5-22 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1">
          <cell r="D41">
            <v>7.7997475809844343E-3</v>
          </cell>
          <cell r="E41">
            <v>0.53603765250315538</v>
          </cell>
          <cell r="F41">
            <v>0</v>
          </cell>
          <cell r="G41">
            <v>0.16786442995372319</v>
          </cell>
          <cell r="H41">
            <v>7.7997475809844341E-4</v>
          </cell>
          <cell r="I41">
            <v>7.9947412705090454E-2</v>
          </cell>
          <cell r="J41">
            <v>0.20757078249894825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selection activeCell="D11" sqref="C11:D11"/>
    </sheetView>
  </sheetViews>
  <sheetFormatPr defaultRowHeight="12.75" x14ac:dyDescent="0.2"/>
  <cols>
    <col min="1" max="1" width="21" customWidth="1"/>
    <col min="2" max="2" width="15.28515625" customWidth="1"/>
    <col min="3" max="3" width="3.85546875" customWidth="1"/>
    <col min="4" max="4" width="13.28515625" customWidth="1"/>
    <col min="5" max="5" width="11.85546875" customWidth="1"/>
    <col min="6" max="6" width="13.28515625" customWidth="1"/>
    <col min="7" max="7" width="4.5703125" customWidth="1"/>
    <col min="8" max="8" width="10.28515625" customWidth="1"/>
    <col min="9" max="9" width="5.42578125" customWidth="1"/>
    <col min="10" max="10" width="21.140625" customWidth="1"/>
    <col min="11" max="11" width="3.28515625" customWidth="1"/>
    <col min="12" max="12" width="13.7109375" customWidth="1"/>
    <col min="13" max="13" width="16.140625" customWidth="1"/>
    <col min="14" max="14" width="3" customWidth="1"/>
    <col min="15" max="15" width="16" customWidth="1"/>
    <col min="16" max="16" width="5.28515625" customWidth="1"/>
    <col min="17" max="18" width="15" customWidth="1"/>
    <col min="19" max="19" width="4.85546875" customWidth="1"/>
    <col min="20" max="20" width="15" customWidth="1"/>
    <col min="22" max="22" width="10.28515625" bestFit="1" customWidth="1"/>
  </cols>
  <sheetData>
    <row r="1" spans="1:30" ht="18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</row>
    <row r="3" spans="1:30" ht="13.5" thickBot="1" x14ac:dyDescent="0.25"/>
    <row r="4" spans="1:30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4"/>
      <c r="V4" s="5"/>
      <c r="W4" s="5"/>
      <c r="X4" s="5"/>
      <c r="Y4" s="5"/>
      <c r="Z4" s="5"/>
      <c r="AA4" s="5"/>
      <c r="AB4" s="5"/>
      <c r="AC4" s="5"/>
      <c r="AD4" s="5"/>
    </row>
    <row r="5" spans="1:30" ht="13.5" thickBot="1" x14ac:dyDescent="0.25">
      <c r="A5" s="6" t="s">
        <v>1</v>
      </c>
      <c r="B5" s="7"/>
      <c r="C5" s="5"/>
      <c r="D5" s="5"/>
      <c r="E5" s="5"/>
      <c r="F5" s="5"/>
      <c r="G5" s="5"/>
      <c r="H5" s="5"/>
      <c r="I5" s="5"/>
      <c r="J5" s="5"/>
      <c r="K5" s="5"/>
      <c r="L5" s="8"/>
      <c r="M5" s="5"/>
      <c r="N5" s="5"/>
      <c r="O5" s="5"/>
      <c r="P5" s="5"/>
      <c r="Q5" s="5"/>
      <c r="R5" s="5"/>
      <c r="S5" s="5"/>
      <c r="T5" s="5"/>
      <c r="U5" s="9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">
      <c r="A6" s="10" t="s">
        <v>2</v>
      </c>
      <c r="B6" s="11">
        <v>4732094</v>
      </c>
      <c r="C6" s="5"/>
      <c r="D6" s="5"/>
      <c r="E6" s="5"/>
      <c r="F6" s="5"/>
      <c r="G6" s="5"/>
      <c r="H6" s="5"/>
      <c r="I6" s="5"/>
      <c r="J6" s="5"/>
      <c r="K6" s="5"/>
      <c r="L6" s="8"/>
      <c r="M6" s="5"/>
      <c r="N6" s="5"/>
      <c r="O6" s="5"/>
      <c r="P6" s="5"/>
      <c r="Q6" s="5"/>
      <c r="R6" s="5"/>
      <c r="S6" s="5"/>
      <c r="T6" s="5"/>
      <c r="U6" s="9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">
      <c r="A7" s="12" t="s">
        <v>3</v>
      </c>
      <c r="B7" s="13">
        <v>3682500</v>
      </c>
      <c r="C7" s="5" t="s">
        <v>4</v>
      </c>
      <c r="D7" s="5"/>
      <c r="E7" s="5"/>
      <c r="F7" s="5"/>
      <c r="G7" s="5"/>
      <c r="H7" s="5"/>
      <c r="I7" s="5"/>
      <c r="J7" s="5"/>
      <c r="K7" s="5"/>
      <c r="L7" s="8"/>
      <c r="M7" s="5"/>
      <c r="N7" s="5"/>
      <c r="O7" s="5"/>
      <c r="P7" s="5"/>
      <c r="Q7" s="5"/>
      <c r="R7" s="5"/>
      <c r="S7" s="5"/>
      <c r="T7" s="5"/>
      <c r="U7" s="9"/>
      <c r="V7" s="5"/>
      <c r="W7" s="5"/>
      <c r="X7" s="5"/>
      <c r="Y7" s="5"/>
      <c r="Z7" s="5"/>
      <c r="AA7" s="5"/>
      <c r="AB7" s="5"/>
      <c r="AC7" s="5"/>
      <c r="AD7" s="5"/>
    </row>
    <row r="8" spans="1:30" ht="13.5" thickBot="1" x14ac:dyDescent="0.25">
      <c r="A8" s="12" t="s">
        <v>5</v>
      </c>
      <c r="B8" s="14">
        <f>SUM(B6:B7)</f>
        <v>8414594</v>
      </c>
      <c r="C8" s="5"/>
      <c r="D8" s="5"/>
      <c r="E8" s="5"/>
      <c r="F8" s="5"/>
      <c r="G8" s="5"/>
      <c r="H8" s="5"/>
      <c r="I8" s="5"/>
      <c r="J8" s="5"/>
      <c r="K8" s="5"/>
      <c r="L8" s="8"/>
      <c r="M8" s="5"/>
      <c r="N8" s="5"/>
      <c r="O8" s="5"/>
      <c r="P8" s="5"/>
      <c r="Q8" s="5"/>
      <c r="R8" s="5"/>
      <c r="S8" s="5"/>
      <c r="T8" s="5"/>
      <c r="U8" s="9"/>
      <c r="V8" s="5"/>
      <c r="W8" s="5"/>
      <c r="X8" s="5"/>
      <c r="Y8" s="5"/>
      <c r="Z8" s="5"/>
      <c r="AA8" s="5"/>
      <c r="AB8" s="5"/>
      <c r="AC8" s="5"/>
      <c r="AD8" s="5"/>
    </row>
    <row r="9" spans="1:30" ht="41.25" customHeight="1" thickBot="1" x14ac:dyDescent="0.25">
      <c r="A9" s="15"/>
      <c r="B9" s="5"/>
      <c r="C9" s="5"/>
      <c r="D9" s="16" t="s">
        <v>6</v>
      </c>
      <c r="E9" s="16" t="s">
        <v>7</v>
      </c>
      <c r="F9" s="17" t="s">
        <v>8</v>
      </c>
      <c r="G9" s="18"/>
      <c r="H9" s="17" t="s">
        <v>9</v>
      </c>
      <c r="I9" s="18"/>
      <c r="J9" s="17" t="s">
        <v>10</v>
      </c>
      <c r="K9" s="19"/>
      <c r="L9" s="20" t="s">
        <v>11</v>
      </c>
      <c r="M9" s="21" t="s">
        <v>12</v>
      </c>
      <c r="N9" s="18"/>
      <c r="O9" s="17" t="s">
        <v>13</v>
      </c>
      <c r="P9" s="5"/>
      <c r="Q9" s="22" t="s">
        <v>14</v>
      </c>
      <c r="R9" s="22" t="s">
        <v>15</v>
      </c>
      <c r="S9" s="23"/>
      <c r="T9" s="22" t="s">
        <v>16</v>
      </c>
      <c r="U9" s="9"/>
      <c r="V9" s="5"/>
      <c r="W9" s="5"/>
      <c r="X9" s="5"/>
      <c r="Y9" s="5"/>
      <c r="Z9" s="5"/>
      <c r="AA9" s="5"/>
      <c r="AB9" s="5"/>
      <c r="AC9" s="5"/>
      <c r="AD9" s="5"/>
    </row>
    <row r="10" spans="1:30" ht="43.5" customHeight="1" x14ac:dyDescent="0.2">
      <c r="A10" s="24"/>
      <c r="B10" s="5"/>
      <c r="C10" s="5"/>
      <c r="D10" s="25" t="s">
        <v>17</v>
      </c>
      <c r="E10" s="25" t="s">
        <v>17</v>
      </c>
      <c r="F10" s="26" t="s">
        <v>17</v>
      </c>
      <c r="G10" s="18"/>
      <c r="H10" s="26" t="s">
        <v>18</v>
      </c>
      <c r="I10" s="18"/>
      <c r="J10" s="26" t="s">
        <v>19</v>
      </c>
      <c r="K10" s="27"/>
      <c r="L10" s="28" t="s">
        <v>20</v>
      </c>
      <c r="M10" s="29" t="s">
        <v>21</v>
      </c>
      <c r="N10" s="18"/>
      <c r="O10" s="26"/>
      <c r="P10" s="5"/>
      <c r="Q10" s="22"/>
      <c r="R10" s="22" t="s">
        <v>22</v>
      </c>
      <c r="S10" s="23"/>
      <c r="T10" s="30" t="s">
        <v>23</v>
      </c>
      <c r="U10" s="9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">
      <c r="A11" s="24" t="s">
        <v>23</v>
      </c>
      <c r="B11" s="31"/>
      <c r="C11" s="5"/>
      <c r="D11" s="5"/>
      <c r="E11" s="5"/>
      <c r="F11" s="5"/>
      <c r="G11" s="5"/>
      <c r="H11" s="5"/>
      <c r="I11" s="5"/>
      <c r="J11" s="32"/>
      <c r="K11" s="5"/>
      <c r="L11" s="33" t="s">
        <v>24</v>
      </c>
      <c r="M11" s="34"/>
      <c r="N11" s="5"/>
      <c r="O11" s="17"/>
      <c r="P11" s="5"/>
      <c r="Q11" s="35"/>
      <c r="R11" s="35"/>
      <c r="S11" s="36"/>
      <c r="T11" s="35"/>
      <c r="U11" s="9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">
      <c r="A12" s="37" t="s">
        <v>25</v>
      </c>
      <c r="B12" s="38"/>
      <c r="C12" s="5"/>
      <c r="D12" s="5"/>
      <c r="E12" s="5"/>
      <c r="F12" s="5"/>
      <c r="G12" s="5"/>
      <c r="H12" s="5"/>
      <c r="I12" s="5"/>
      <c r="J12" s="32"/>
      <c r="K12" s="5"/>
      <c r="L12" s="39"/>
      <c r="M12" s="34"/>
      <c r="N12" s="5"/>
      <c r="O12" s="40"/>
      <c r="P12" s="5"/>
      <c r="Q12" s="35"/>
      <c r="R12" s="35"/>
      <c r="S12" s="36"/>
      <c r="T12" s="35"/>
      <c r="U12" s="9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">
      <c r="A13" s="41" t="s">
        <v>26</v>
      </c>
      <c r="B13" s="31"/>
      <c r="C13" s="5"/>
      <c r="D13" s="42">
        <v>2.6712379086783213E-4</v>
      </c>
      <c r="E13" s="42">
        <v>5.5268207551176203E-3</v>
      </c>
      <c r="F13" s="42">
        <v>8.5287152828734565E-3</v>
      </c>
      <c r="G13" s="42"/>
      <c r="H13" s="42">
        <f>(+D13*3+E13+F13)/5</f>
        <v>2.9713814821189146E-3</v>
      </c>
      <c r="I13" s="5"/>
      <c r="J13" s="43">
        <f>0.7*H13</f>
        <v>2.0799670374832399E-3</v>
      </c>
      <c r="K13" s="5"/>
      <c r="L13" s="44">
        <f>'[1]fx alloc budget 2002'!$D$41</f>
        <v>7.7997475809844343E-3</v>
      </c>
      <c r="M13" s="45">
        <f>0.3*L13</f>
        <v>2.3399242742953301E-3</v>
      </c>
      <c r="N13" s="46"/>
      <c r="O13" s="47">
        <f>+M13+J13</f>
        <v>4.4198913117785704E-3</v>
      </c>
      <c r="P13" s="5"/>
      <c r="Q13" s="48">
        <f>$B$6*O13</f>
        <v>20915.341157119503</v>
      </c>
      <c r="R13" s="48">
        <f t="shared" ref="R13:R19" si="0">$B$7*O13</f>
        <v>16276.249755624585</v>
      </c>
      <c r="S13" s="49"/>
      <c r="T13" s="48">
        <f>+R13+Q13</f>
        <v>37191.59091274409</v>
      </c>
      <c r="U13" s="9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">
      <c r="A14" s="24" t="s">
        <v>27</v>
      </c>
      <c r="B14" s="31"/>
      <c r="C14" s="5"/>
      <c r="D14" s="42">
        <v>0.25498330444089945</v>
      </c>
      <c r="E14" s="42">
        <v>0.26516583823999379</v>
      </c>
      <c r="F14" s="42">
        <v>0.28042163642822288</v>
      </c>
      <c r="G14" s="42"/>
      <c r="H14" s="42">
        <f t="shared" ref="H14:H19" si="1">(+D14*3+E14+F14)/5</f>
        <v>0.26210747759818298</v>
      </c>
      <c r="I14" s="5"/>
      <c r="J14" s="43">
        <f t="shared" ref="J14:J19" si="2">0.7*H14</f>
        <v>0.18347523431872809</v>
      </c>
      <c r="K14" s="5"/>
      <c r="L14" s="44">
        <f>'[1]fx alloc budget 2002'!$E$41</f>
        <v>0.53603765250315538</v>
      </c>
      <c r="M14" s="45">
        <f t="shared" ref="M14:M19" si="3">0.3*L14</f>
        <v>0.1608112957509466</v>
      </c>
      <c r="N14" s="46"/>
      <c r="O14" s="47">
        <f t="shared" ref="O14:O19" si="4">+M14+J14</f>
        <v>0.34428653006967469</v>
      </c>
      <c r="P14" s="5"/>
      <c r="Q14" s="50">
        <f t="shared" ref="Q14:Q19" si="5">$B$6*O14</f>
        <v>1629196.2232235272</v>
      </c>
      <c r="R14" s="48">
        <f t="shared" si="0"/>
        <v>1267835.1469815772</v>
      </c>
      <c r="S14" s="49"/>
      <c r="T14" s="48">
        <f t="shared" ref="T14:T20" si="6">+R14+Q14</f>
        <v>2897031.3702051044</v>
      </c>
      <c r="U14" s="9"/>
      <c r="V14" s="8">
        <f>T14+T19</f>
        <v>3523124.6906376593</v>
      </c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A15" s="24" t="s">
        <v>28</v>
      </c>
      <c r="B15" s="31"/>
      <c r="C15" s="5"/>
      <c r="D15" s="42">
        <v>8.7385216712597594E-2</v>
      </c>
      <c r="E15" s="42">
        <v>0.12623015551741193</v>
      </c>
      <c r="F15" s="42">
        <v>0.21378463433386538</v>
      </c>
      <c r="G15" s="42"/>
      <c r="H15" s="42">
        <f t="shared" si="1"/>
        <v>0.12043408799781403</v>
      </c>
      <c r="I15" s="5"/>
      <c r="J15" s="43">
        <f t="shared" si="2"/>
        <v>8.4303861598469823E-2</v>
      </c>
      <c r="K15" s="5"/>
      <c r="L15" s="44">
        <f>'[1]fx alloc budget 2002'!$F$41</f>
        <v>0</v>
      </c>
      <c r="M15" s="45">
        <f t="shared" si="3"/>
        <v>0</v>
      </c>
      <c r="N15" s="46"/>
      <c r="O15" s="47">
        <f t="shared" si="4"/>
        <v>8.4303861598469823E-2</v>
      </c>
      <c r="P15" s="5"/>
      <c r="Q15" s="48">
        <f t="shared" si="5"/>
        <v>398933.79764694948</v>
      </c>
      <c r="R15" s="48">
        <f t="shared" si="0"/>
        <v>310448.97033636511</v>
      </c>
      <c r="S15" s="49"/>
      <c r="T15" s="48">
        <f t="shared" si="6"/>
        <v>709382.76798331458</v>
      </c>
      <c r="U15" s="9" t="s">
        <v>23</v>
      </c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">
      <c r="A16" s="24" t="s">
        <v>29</v>
      </c>
      <c r="B16" s="31"/>
      <c r="C16" s="5"/>
      <c r="D16" s="42">
        <v>2.1623149341071658E-2</v>
      </c>
      <c r="E16" s="42">
        <v>6.1433572898499135E-2</v>
      </c>
      <c r="F16" s="42">
        <v>2.9205042697794045E-2</v>
      </c>
      <c r="G16" s="42"/>
      <c r="H16" s="42">
        <f t="shared" si="1"/>
        <v>3.1101612723901627E-2</v>
      </c>
      <c r="I16" s="5"/>
      <c r="J16" s="43">
        <f t="shared" si="2"/>
        <v>2.1771128906731139E-2</v>
      </c>
      <c r="K16" s="5"/>
      <c r="L16" s="44">
        <f>'[1]fx alloc budget 2002'!$G$41</f>
        <v>0.16786442995372319</v>
      </c>
      <c r="M16" s="45">
        <f t="shared" si="3"/>
        <v>5.0359328986116954E-2</v>
      </c>
      <c r="N16" s="46"/>
      <c r="O16" s="47">
        <f t="shared" si="4"/>
        <v>7.2130457892848096E-2</v>
      </c>
      <c r="P16" s="5"/>
      <c r="Q16" s="48">
        <f t="shared" si="5"/>
        <v>341328.10701199912</v>
      </c>
      <c r="R16" s="48">
        <f t="shared" si="0"/>
        <v>265620.41119041311</v>
      </c>
      <c r="S16" s="49"/>
      <c r="T16" s="48">
        <f t="shared" si="6"/>
        <v>606948.51820241218</v>
      </c>
      <c r="U16" s="9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">
      <c r="A17" s="24" t="s">
        <v>30</v>
      </c>
      <c r="B17" s="31"/>
      <c r="C17" s="5"/>
      <c r="D17" s="42">
        <v>1.3706773598900239E-2</v>
      </c>
      <c r="E17" s="42">
        <v>2.1958269335034919E-2</v>
      </c>
      <c r="F17" s="42">
        <v>3.432478955419653E-2</v>
      </c>
      <c r="G17" s="42"/>
      <c r="H17" s="42">
        <f t="shared" si="1"/>
        <v>1.9480675937186435E-2</v>
      </c>
      <c r="I17" s="5"/>
      <c r="J17" s="43">
        <f t="shared" si="2"/>
        <v>1.3636473156030504E-2</v>
      </c>
      <c r="K17" s="5"/>
      <c r="L17" s="44">
        <f>'[1]fx alloc budget 2002'!$H$41</f>
        <v>7.7997475809844341E-4</v>
      </c>
      <c r="M17" s="45">
        <f t="shared" si="3"/>
        <v>2.3399242742953302E-4</v>
      </c>
      <c r="N17" s="46"/>
      <c r="O17" s="47">
        <f t="shared" si="4"/>
        <v>1.3870465583460037E-2</v>
      </c>
      <c r="P17" s="5"/>
      <c r="Q17" s="48">
        <f t="shared" si="5"/>
        <v>65636.346964697746</v>
      </c>
      <c r="R17" s="48">
        <f t="shared" si="0"/>
        <v>51077.98951109159</v>
      </c>
      <c r="S17" s="49"/>
      <c r="T17" s="48">
        <f t="shared" si="6"/>
        <v>116714.33647578934</v>
      </c>
      <c r="U17" s="9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">
      <c r="A18" s="24" t="s">
        <v>31</v>
      </c>
      <c r="B18" s="31"/>
      <c r="C18" s="5"/>
      <c r="D18" s="42">
        <v>0.60427030716786156</v>
      </c>
      <c r="E18" s="42">
        <v>0.50214508939246694</v>
      </c>
      <c r="F18" s="42">
        <v>0.41789342902510346</v>
      </c>
      <c r="G18" s="42"/>
      <c r="H18" s="42">
        <f t="shared" si="1"/>
        <v>0.54656988798423101</v>
      </c>
      <c r="I18" s="5"/>
      <c r="J18" s="43">
        <f t="shared" si="2"/>
        <v>0.38259892158896169</v>
      </c>
      <c r="K18" s="5"/>
      <c r="L18" s="44">
        <f>'[1]fx alloc budget 2002'!$I$41</f>
        <v>7.9947412705090454E-2</v>
      </c>
      <c r="M18" s="45">
        <f t="shared" si="3"/>
        <v>2.3984223811527136E-2</v>
      </c>
      <c r="N18" s="46"/>
      <c r="O18" s="47">
        <f t="shared" si="4"/>
        <v>0.40658314540048884</v>
      </c>
      <c r="P18" s="5"/>
      <c r="Q18" s="48">
        <f t="shared" si="5"/>
        <v>1923989.6628507809</v>
      </c>
      <c r="R18" s="48">
        <f t="shared" si="0"/>
        <v>1497242.4329373001</v>
      </c>
      <c r="S18" s="49"/>
      <c r="T18" s="48">
        <f t="shared" si="6"/>
        <v>3421232.0957880812</v>
      </c>
      <c r="U18" s="9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">
      <c r="A19" s="24" t="s">
        <v>32</v>
      </c>
      <c r="B19" s="31"/>
      <c r="C19" s="5"/>
      <c r="D19" s="42">
        <v>1.7764124947801725E-2</v>
      </c>
      <c r="E19" s="42">
        <v>1.7540253861475678E-2</v>
      </c>
      <c r="F19" s="42">
        <v>1.5841752677944344E-2</v>
      </c>
      <c r="G19" s="42"/>
      <c r="H19" s="42">
        <f t="shared" si="1"/>
        <v>1.7334876276565041E-2</v>
      </c>
      <c r="I19" s="5"/>
      <c r="J19" s="43">
        <f t="shared" si="2"/>
        <v>1.2134413393595528E-2</v>
      </c>
      <c r="K19" s="5"/>
      <c r="L19" s="44">
        <f>'[1]fx alloc budget 2002'!$J$41</f>
        <v>0.20757078249894825</v>
      </c>
      <c r="M19" s="45">
        <f t="shared" si="3"/>
        <v>6.2271234749684476E-2</v>
      </c>
      <c r="N19" s="46"/>
      <c r="O19" s="47">
        <f t="shared" si="4"/>
        <v>7.4405648143280004E-2</v>
      </c>
      <c r="P19" s="5"/>
      <c r="Q19" s="48">
        <f t="shared" si="5"/>
        <v>352094.52114492643</v>
      </c>
      <c r="R19" s="48">
        <f t="shared" si="0"/>
        <v>273998.79928762862</v>
      </c>
      <c r="S19" s="49"/>
      <c r="T19" s="48">
        <f t="shared" si="6"/>
        <v>626093.32043255505</v>
      </c>
      <c r="U19" s="9" t="s">
        <v>23</v>
      </c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">
      <c r="A20" s="24"/>
      <c r="B20" s="7"/>
      <c r="C20" s="5"/>
      <c r="D20" s="5"/>
      <c r="E20" s="5"/>
      <c r="F20" s="5"/>
      <c r="G20" s="5"/>
      <c r="H20" s="5"/>
      <c r="I20" s="5"/>
      <c r="J20" s="51"/>
      <c r="K20" s="5"/>
      <c r="L20" s="52"/>
      <c r="M20" s="53"/>
      <c r="N20" s="8"/>
      <c r="O20" s="47"/>
      <c r="P20" s="5"/>
      <c r="Q20" s="48"/>
      <c r="R20" s="48"/>
      <c r="S20" s="49"/>
      <c r="T20" s="48">
        <f t="shared" si="6"/>
        <v>0</v>
      </c>
      <c r="U20" s="9"/>
      <c r="V20" s="5"/>
      <c r="W20" s="5"/>
      <c r="X20" s="5"/>
      <c r="Y20" s="5"/>
      <c r="Z20" s="5"/>
      <c r="AA20" s="5"/>
      <c r="AB20" s="5"/>
      <c r="AC20" s="5"/>
      <c r="AD20" s="5"/>
    </row>
    <row r="21" spans="1:30" s="5" customFormat="1" ht="13.5" thickBot="1" x14ac:dyDescent="0.25">
      <c r="A21" s="54" t="s">
        <v>33</v>
      </c>
      <c r="J21" s="55">
        <f>SUM(J12:J20)</f>
        <v>0.70000000000000007</v>
      </c>
      <c r="K21" s="27"/>
      <c r="L21" s="56">
        <f>SUM(L13:L20)</f>
        <v>1.0000000000000002</v>
      </c>
      <c r="M21" s="57">
        <f>SUM(M12:M20)</f>
        <v>0.30000000000000004</v>
      </c>
      <c r="N21" s="58"/>
      <c r="O21" s="59">
        <f>SUM(O13:O20)</f>
        <v>1</v>
      </c>
      <c r="Q21" s="60">
        <f>SUM(Q13:Q20)</f>
        <v>4732094</v>
      </c>
      <c r="R21" s="60">
        <f>SUM(R13:R20)</f>
        <v>3682500</v>
      </c>
      <c r="S21" s="49"/>
      <c r="T21" s="60">
        <f>SUM(T13:T20)</f>
        <v>8414594.0000000019</v>
      </c>
      <c r="U21" s="9"/>
    </row>
    <row r="22" spans="1:30" s="5" customFormat="1" x14ac:dyDescent="0.2">
      <c r="S22" s="36"/>
      <c r="U22" s="9"/>
    </row>
    <row r="23" spans="1:30" s="5" customFormat="1" ht="13.5" thickBot="1" x14ac:dyDescent="0.2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 t="s">
        <v>23</v>
      </c>
      <c r="M23" s="62"/>
      <c r="N23" s="62"/>
      <c r="O23" s="62"/>
      <c r="P23" s="62"/>
      <c r="Q23" s="62"/>
      <c r="R23" s="62"/>
      <c r="S23" s="63"/>
      <c r="T23" s="62"/>
      <c r="U23" s="64"/>
    </row>
    <row r="24" spans="1:30" x14ac:dyDescent="0.2">
      <c r="S24" s="65"/>
    </row>
  </sheetData>
  <mergeCells count="1">
    <mergeCell ref="A1:U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Felienne</cp:lastModifiedBy>
  <dcterms:created xsi:type="dcterms:W3CDTF">2001-10-17T21:42:35Z</dcterms:created>
  <dcterms:modified xsi:type="dcterms:W3CDTF">2014-09-04T07:52:32Z</dcterms:modified>
</cp:coreProperties>
</file>