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75" windowWidth="154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H4" i="1" s="1"/>
  <c r="N4" i="1"/>
  <c r="P4" i="1"/>
  <c r="E5" i="1"/>
  <c r="N5" i="1" s="1"/>
  <c r="E6" i="1"/>
  <c r="P6" i="1" s="1"/>
  <c r="H6" i="1"/>
  <c r="L6" i="1"/>
  <c r="N6" i="1"/>
  <c r="E7" i="1"/>
  <c r="H7" i="1" s="1"/>
  <c r="P7" i="1"/>
  <c r="E8" i="1"/>
  <c r="P8" i="1" s="1"/>
  <c r="H8" i="1"/>
  <c r="E9" i="1"/>
  <c r="L9" i="1"/>
  <c r="N9" i="1"/>
  <c r="P9" i="1"/>
  <c r="E10" i="1"/>
  <c r="L10" i="1" s="1"/>
  <c r="P10" i="1"/>
  <c r="E11" i="1"/>
  <c r="N11" i="1" s="1"/>
  <c r="H11" i="1"/>
  <c r="L11" i="1"/>
  <c r="E12" i="1"/>
  <c r="H12" i="1" s="1"/>
  <c r="L12" i="1"/>
  <c r="N12" i="1"/>
  <c r="P12" i="1"/>
  <c r="E13" i="1"/>
  <c r="N13" i="1" s="1"/>
  <c r="E14" i="1"/>
  <c r="N14" i="1" s="1"/>
  <c r="H14" i="1"/>
  <c r="D14" i="1" s="1"/>
  <c r="L14" i="1"/>
  <c r="I15" i="1"/>
  <c r="J15" i="1"/>
  <c r="E20" i="1"/>
  <c r="E31" i="1" s="1"/>
  <c r="L20" i="1"/>
  <c r="N20" i="1"/>
  <c r="P20" i="1"/>
  <c r="E21" i="1"/>
  <c r="N21" i="1" s="1"/>
  <c r="L21" i="1"/>
  <c r="E22" i="1"/>
  <c r="L22" i="1"/>
  <c r="N22" i="1"/>
  <c r="P22" i="1"/>
  <c r="E23" i="1"/>
  <c r="N23" i="1" s="1"/>
  <c r="L23" i="1"/>
  <c r="E24" i="1"/>
  <c r="L24" i="1"/>
  <c r="N24" i="1"/>
  <c r="P24" i="1"/>
  <c r="E25" i="1"/>
  <c r="N25" i="1" s="1"/>
  <c r="L25" i="1"/>
  <c r="E26" i="1"/>
  <c r="H10" i="1" s="1"/>
  <c r="L26" i="1"/>
  <c r="N26" i="1"/>
  <c r="P26" i="1"/>
  <c r="E27" i="1"/>
  <c r="N27" i="1" s="1"/>
  <c r="L27" i="1"/>
  <c r="E28" i="1"/>
  <c r="L28" i="1"/>
  <c r="N28" i="1"/>
  <c r="P28" i="1"/>
  <c r="E29" i="1"/>
  <c r="N29" i="1" s="1"/>
  <c r="L29" i="1"/>
  <c r="E30" i="1"/>
  <c r="L30" i="1"/>
  <c r="N30" i="1"/>
  <c r="P30" i="1"/>
  <c r="F31" i="1"/>
  <c r="G31" i="1"/>
  <c r="H31" i="1"/>
  <c r="I31" i="1"/>
  <c r="J31" i="1"/>
  <c r="L31" i="1"/>
  <c r="N31" i="1" l="1"/>
  <c r="P14" i="1"/>
  <c r="N8" i="1"/>
  <c r="N15" i="1" s="1"/>
  <c r="N16" i="1" s="1"/>
  <c r="L5" i="1"/>
  <c r="L13" i="1"/>
  <c r="P11" i="1"/>
  <c r="H13" i="1"/>
  <c r="L8" i="1"/>
  <c r="H5" i="1"/>
  <c r="H15" i="1" s="1"/>
  <c r="L4" i="1"/>
  <c r="L15" i="1" s="1"/>
  <c r="L16" i="1" s="1"/>
  <c r="H9" i="1"/>
  <c r="N7" i="1"/>
  <c r="P29" i="1"/>
  <c r="P27" i="1"/>
  <c r="P25" i="1"/>
  <c r="P23" i="1"/>
  <c r="P21" i="1"/>
  <c r="P31" i="1" s="1"/>
  <c r="P13" i="1"/>
  <c r="P15" i="1" s="1"/>
  <c r="P16" i="1" s="1"/>
  <c r="N10" i="1"/>
  <c r="L7" i="1"/>
  <c r="P5" i="1"/>
  <c r="E15" i="1"/>
  <c r="E32" i="1" s="1"/>
  <c r="P32" i="1" l="1"/>
</calcChain>
</file>

<file path=xl/sharedStrings.xml><?xml version="1.0" encoding="utf-8"?>
<sst xmlns="http://schemas.openxmlformats.org/spreadsheetml/2006/main" count="122" uniqueCount="47">
  <si>
    <t>Initial Budget</t>
  </si>
  <si>
    <t>Project Name</t>
  </si>
  <si>
    <t>Project Description</t>
  </si>
  <si>
    <t>EA System</t>
  </si>
  <si>
    <t>Project Type (C=Cap, E=Exp, M= Main)</t>
  </si>
  <si>
    <t>Total Est Proj Costs</t>
  </si>
  <si>
    <t>Total Cap Component</t>
  </si>
  <si>
    <t>Total Expense Component</t>
  </si>
  <si>
    <t>Change</t>
  </si>
  <si>
    <t>EA $ Capital</t>
  </si>
  <si>
    <t>EA $ Expense</t>
  </si>
  <si>
    <t>EAST</t>
  </si>
  <si>
    <t>WEST</t>
  </si>
  <si>
    <t>CDN</t>
  </si>
  <si>
    <t>Consolidated Position manager</t>
  </si>
  <si>
    <t>Consolidated Position Manager development</t>
  </si>
  <si>
    <t>Power Front Office</t>
  </si>
  <si>
    <t>C</t>
  </si>
  <si>
    <t>Power Fundamentals Maint</t>
  </si>
  <si>
    <t>Remote office support, fundamentals &amp; VMS Support</t>
  </si>
  <si>
    <t>Power Risk Plan Expense</t>
  </si>
  <si>
    <t>Risk(Curve Managers, Portcalc, Risk reporting) Maintenance, support, small enhancements and consultation.</t>
  </si>
  <si>
    <t>M</t>
  </si>
  <si>
    <t>Power Asset</t>
  </si>
  <si>
    <t>EMS and Control Area Services Maintenance, Support, Small Enhancements and Consultation</t>
  </si>
  <si>
    <t>East Desk Competitive Markets</t>
  </si>
  <si>
    <t>Open-acess solutions market operating systems, and VMS</t>
  </si>
  <si>
    <t>Power Architecture</t>
  </si>
  <si>
    <t>Core enhancement of enpower systems</t>
  </si>
  <si>
    <t>Ontario / Alberta Initiatives</t>
  </si>
  <si>
    <t>Risk Integration</t>
  </si>
  <si>
    <t>PMI Data</t>
  </si>
  <si>
    <t xml:space="preserve">Capture public market information </t>
  </si>
  <si>
    <t>Services Desk Tools</t>
  </si>
  <si>
    <t>Services Desk tools.</t>
  </si>
  <si>
    <t>Market Inteligence web site</t>
  </si>
  <si>
    <t>Power research</t>
  </si>
  <si>
    <t>Total</t>
  </si>
  <si>
    <t>change</t>
  </si>
  <si>
    <t>EA $ Indirect Expense</t>
  </si>
  <si>
    <t>EA $ Direct Expense</t>
  </si>
  <si>
    <t>Proposed Budget</t>
  </si>
  <si>
    <t>% allocation</t>
  </si>
  <si>
    <t>Total East, West &amp; Cdn Reduction</t>
  </si>
  <si>
    <t>These allocations require agreement between Beldon, Presto &amp; Milnthorp</t>
  </si>
  <si>
    <t>This detail includes the Indirect exspences that were not obvious above.</t>
  </si>
  <si>
    <t>Convert to new GV engine portcalc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</si>
</sst>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/>
    <xf numFmtId="164" fontId="2" fillId="0" borderId="0" xfId="1" applyNumberFormat="1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164" fontId="3" fillId="2" borderId="1" xfId="1" applyNumberFormat="1" applyFont="1" applyFill="1" applyBorder="1" applyAlignment="1">
      <alignment horizontal="center" wrapText="1"/>
    </xf>
    <xf numFmtId="10" fontId="3" fillId="2" borderId="1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wrapText="1"/>
    </xf>
    <xf numFmtId="0" fontId="2" fillId="0" borderId="5" xfId="0" applyFont="1" applyFill="1" applyBorder="1"/>
    <xf numFmtId="42" fontId="2" fillId="0" borderId="0" xfId="1" applyNumberFormat="1" applyFont="1" applyFill="1" applyBorder="1"/>
    <xf numFmtId="42" fontId="2" fillId="0" borderId="5" xfId="1" applyNumberFormat="1" applyFont="1" applyFill="1" applyBorder="1"/>
    <xf numFmtId="42" fontId="2" fillId="0" borderId="5" xfId="0" applyNumberFormat="1" applyFont="1" applyFill="1" applyBorder="1"/>
    <xf numFmtId="0" fontId="2" fillId="0" borderId="6" xfId="0" applyFont="1" applyFill="1" applyBorder="1"/>
    <xf numFmtId="42" fontId="2" fillId="0" borderId="7" xfId="0" applyNumberFormat="1" applyFont="1" applyFill="1" applyBorder="1"/>
    <xf numFmtId="0" fontId="0" fillId="0" borderId="5" xfId="0" applyFont="1" applyFill="1" applyBorder="1"/>
    <xf numFmtId="0" fontId="2" fillId="0" borderId="5" xfId="0" applyFont="1" applyFill="1" applyBorder="1" applyAlignment="1">
      <alignment horizontal="left" wrapText="1"/>
    </xf>
    <xf numFmtId="0" fontId="2" fillId="0" borderId="8" xfId="0" applyFont="1" applyFill="1" applyBorder="1" applyAlignment="1">
      <alignment wrapText="1"/>
    </xf>
    <xf numFmtId="42" fontId="2" fillId="0" borderId="8" xfId="0" applyNumberFormat="1" applyFont="1" applyFill="1" applyBorder="1"/>
    <xf numFmtId="42" fontId="2" fillId="0" borderId="8" xfId="1" applyNumberFormat="1" applyFont="1" applyFill="1" applyBorder="1"/>
    <xf numFmtId="42" fontId="2" fillId="0" borderId="0" xfId="0" applyNumberFormat="1" applyFont="1" applyFill="1" applyBorder="1"/>
    <xf numFmtId="42" fontId="2" fillId="0" borderId="9" xfId="0" applyNumberFormat="1" applyFont="1" applyFill="1" applyBorder="1"/>
    <xf numFmtId="0" fontId="2" fillId="0" borderId="0" xfId="0" applyFont="1" applyFill="1" applyBorder="1" applyAlignment="1">
      <alignment horizontal="right" wrapText="1"/>
    </xf>
    <xf numFmtId="0" fontId="2" fillId="0" borderId="10" xfId="0" applyFont="1" applyFill="1" applyBorder="1"/>
    <xf numFmtId="42" fontId="2" fillId="0" borderId="11" xfId="0" applyNumberFormat="1" applyFont="1" applyFill="1" applyBorder="1"/>
    <xf numFmtId="0" fontId="2" fillId="0" borderId="12" xfId="0" applyFont="1" applyFill="1" applyBorder="1"/>
    <xf numFmtId="164" fontId="3" fillId="2" borderId="13" xfId="1" applyNumberFormat="1" applyFont="1" applyFill="1" applyBorder="1" applyAlignment="1">
      <alignment horizontal="center" wrapText="1"/>
    </xf>
    <xf numFmtId="0" fontId="2" fillId="0" borderId="14" xfId="0" applyFont="1" applyFill="1" applyBorder="1"/>
    <xf numFmtId="42" fontId="2" fillId="0" borderId="15" xfId="1" applyNumberFormat="1" applyFont="1" applyFill="1" applyBorder="1"/>
    <xf numFmtId="164" fontId="3" fillId="2" borderId="16" xfId="1" applyNumberFormat="1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  <xf numFmtId="164" fontId="3" fillId="2" borderId="18" xfId="1" applyNumberFormat="1" applyFont="1" applyFill="1" applyBorder="1" applyAlignment="1">
      <alignment horizontal="center" wrapText="1"/>
    </xf>
    <xf numFmtId="42" fontId="2" fillId="0" borderId="19" xfId="1" applyNumberFormat="1" applyFont="1" applyFill="1" applyBorder="1"/>
    <xf numFmtId="42" fontId="2" fillId="0" borderId="20" xfId="1" applyNumberFormat="1" applyFont="1" applyFill="1" applyBorder="1"/>
    <xf numFmtId="0" fontId="3" fillId="0" borderId="0" xfId="0" applyFont="1" applyFill="1" applyBorder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34"/>
  <sheetViews>
    <sheetView tabSelected="1" workbookViewId="0"/>
  </sheetViews>
  <sheetFormatPr defaultRowHeight="12.75" x14ac:dyDescent="0.2"/>
  <cols>
    <col min="1" max="1" width="28.85546875" customWidth="1"/>
    <col min="2" max="2" width="49.140625" customWidth="1"/>
    <col min="3" max="4" width="0" hidden="1" customWidth="1"/>
    <col min="5" max="5" width="12.28515625" customWidth="1"/>
    <col min="6" max="7" width="0" hidden="1" customWidth="1"/>
    <col min="8" max="8" width="13.85546875" customWidth="1"/>
    <col min="9" max="10" width="12" customWidth="1"/>
    <col min="11" max="11" width="10.28515625" customWidth="1"/>
    <col min="12" max="12" width="12.5703125" customWidth="1"/>
    <col min="13" max="13" width="10.28515625" customWidth="1"/>
    <col min="14" max="14" width="12.5703125" customWidth="1"/>
    <col min="15" max="15" width="10.28515625" customWidth="1"/>
    <col min="16" max="16" width="11.85546875" customWidth="1"/>
  </cols>
  <sheetData>
    <row r="2" spans="1:16" ht="30.75" customHeight="1" thickBot="1" x14ac:dyDescent="0.25">
      <c r="A2" s="36" t="s">
        <v>0</v>
      </c>
      <c r="B2" s="1"/>
      <c r="C2" s="2"/>
      <c r="D2" s="2"/>
      <c r="E2" s="3"/>
      <c r="F2" s="3"/>
      <c r="G2" s="3"/>
      <c r="H2" s="2"/>
      <c r="I2" s="3"/>
      <c r="J2" s="2"/>
      <c r="K2" s="2"/>
      <c r="L2" s="2"/>
      <c r="M2" s="2"/>
      <c r="N2" s="2"/>
      <c r="O2" s="2"/>
      <c r="P2" s="2"/>
    </row>
    <row r="3" spans="1:16" ht="64.5" thickBot="1" x14ac:dyDescent="0.25">
      <c r="A3" s="4" t="s">
        <v>1</v>
      </c>
      <c r="B3" s="4" t="s">
        <v>2</v>
      </c>
      <c r="C3" s="5" t="s">
        <v>3</v>
      </c>
      <c r="D3" s="32" t="s">
        <v>4</v>
      </c>
      <c r="E3" s="31" t="s">
        <v>5</v>
      </c>
      <c r="F3" s="33" t="s">
        <v>6</v>
      </c>
      <c r="G3" s="6" t="s">
        <v>7</v>
      </c>
      <c r="H3" s="6" t="s">
        <v>8</v>
      </c>
      <c r="I3" s="7" t="s">
        <v>9</v>
      </c>
      <c r="J3" s="6" t="s">
        <v>10</v>
      </c>
      <c r="K3" s="8" t="s">
        <v>42</v>
      </c>
      <c r="L3" s="9" t="s">
        <v>11</v>
      </c>
      <c r="M3" s="8" t="s">
        <v>42</v>
      </c>
      <c r="N3" s="9" t="s">
        <v>12</v>
      </c>
      <c r="O3" s="8" t="s">
        <v>42</v>
      </c>
      <c r="P3" s="9" t="s">
        <v>13</v>
      </c>
    </row>
    <row r="4" spans="1:16" x14ac:dyDescent="0.2">
      <c r="A4" s="10" t="s">
        <v>14</v>
      </c>
      <c r="B4" s="1" t="s">
        <v>15</v>
      </c>
      <c r="C4" s="11" t="s">
        <v>16</v>
      </c>
      <c r="D4" s="29" t="s">
        <v>17</v>
      </c>
      <c r="E4" s="34">
        <f t="shared" ref="E4:E13" si="0">SUM(I4:J4)</f>
        <v>763091.92505186866</v>
      </c>
      <c r="F4" s="30">
        <v>646179.72703653621</v>
      </c>
      <c r="G4" s="13">
        <v>116912.19801533241</v>
      </c>
      <c r="H4" s="13">
        <f>E4-E20</f>
        <v>38708.92505186866</v>
      </c>
      <c r="I4" s="14">
        <v>646179.72703653621</v>
      </c>
      <c r="J4" s="13">
        <v>116912.19801533241</v>
      </c>
      <c r="K4" s="15">
        <v>45</v>
      </c>
      <c r="L4" s="16">
        <f>$E4 * (K4/100)</f>
        <v>343391.36627334089</v>
      </c>
      <c r="M4" s="15">
        <v>45</v>
      </c>
      <c r="N4" s="16">
        <f>$E4 * (M4/100)</f>
        <v>343391.36627334089</v>
      </c>
      <c r="O4" s="15">
        <v>10</v>
      </c>
      <c r="P4" s="16">
        <f>$E4 * (O4/100)</f>
        <v>76309.192505186875</v>
      </c>
    </row>
    <row r="5" spans="1:16" x14ac:dyDescent="0.2">
      <c r="A5" s="10" t="s">
        <v>18</v>
      </c>
      <c r="B5" s="10" t="s">
        <v>19</v>
      </c>
      <c r="C5" s="11" t="s">
        <v>16</v>
      </c>
      <c r="D5" s="29"/>
      <c r="E5" s="34">
        <f t="shared" si="0"/>
        <v>6568263.9588629808</v>
      </c>
      <c r="F5" s="30">
        <v>0</v>
      </c>
      <c r="G5" s="14">
        <v>6568263.9588629808</v>
      </c>
      <c r="H5" s="13">
        <f t="shared" ref="H5:H14" si="1">E5-E21</f>
        <v>407947.95886298083</v>
      </c>
      <c r="I5" s="14">
        <v>0</v>
      </c>
      <c r="J5" s="13">
        <v>6568263.9588629808</v>
      </c>
      <c r="K5" s="15">
        <v>48</v>
      </c>
      <c r="L5" s="16">
        <f t="shared" ref="L5:L14" si="2">$E5 * (K5/100)</f>
        <v>3152766.7002542308</v>
      </c>
      <c r="M5" s="15">
        <v>42</v>
      </c>
      <c r="N5" s="16">
        <f t="shared" ref="N5:N14" si="3">$E5 * (M5/100)</f>
        <v>2758670.8627224518</v>
      </c>
      <c r="O5" s="15">
        <v>10</v>
      </c>
      <c r="P5" s="16">
        <f t="shared" ref="P5:P14" si="4">$E5 * (O5/100)</f>
        <v>656826.39588629815</v>
      </c>
    </row>
    <row r="6" spans="1:16" ht="25.5" x14ac:dyDescent="0.2">
      <c r="A6" s="10" t="s">
        <v>20</v>
      </c>
      <c r="B6" s="10" t="s">
        <v>21</v>
      </c>
      <c r="C6" s="11" t="s">
        <v>16</v>
      </c>
      <c r="D6" s="29" t="s">
        <v>22</v>
      </c>
      <c r="E6" s="34">
        <f t="shared" si="0"/>
        <v>1539600.2339374425</v>
      </c>
      <c r="F6" s="30"/>
      <c r="G6" s="13">
        <v>1539600.2339374425</v>
      </c>
      <c r="H6" s="13">
        <f t="shared" si="1"/>
        <v>89377.233937442536</v>
      </c>
      <c r="I6" s="14">
        <v>0</v>
      </c>
      <c r="J6" s="13">
        <v>1539600.2339374425</v>
      </c>
      <c r="K6" s="15">
        <v>50</v>
      </c>
      <c r="L6" s="16">
        <f t="shared" si="2"/>
        <v>769800.11696872127</v>
      </c>
      <c r="M6" s="15">
        <v>50</v>
      </c>
      <c r="N6" s="16">
        <f t="shared" si="3"/>
        <v>769800.11696872127</v>
      </c>
      <c r="O6" s="15">
        <v>0</v>
      </c>
      <c r="P6" s="16">
        <f t="shared" si="4"/>
        <v>0</v>
      </c>
    </row>
    <row r="7" spans="1:16" ht="25.5" x14ac:dyDescent="0.2">
      <c r="A7" s="10" t="s">
        <v>23</v>
      </c>
      <c r="B7" s="10" t="s">
        <v>24</v>
      </c>
      <c r="C7" s="11" t="s">
        <v>16</v>
      </c>
      <c r="D7" s="29" t="s">
        <v>22</v>
      </c>
      <c r="E7" s="34">
        <f t="shared" si="0"/>
        <v>1168065.5901936481</v>
      </c>
      <c r="F7" s="30"/>
      <c r="G7" s="13">
        <v>1168065.5901936481</v>
      </c>
      <c r="H7" s="13">
        <f t="shared" si="1"/>
        <v>553254.59019364812</v>
      </c>
      <c r="I7" s="14">
        <v>0</v>
      </c>
      <c r="J7" s="13">
        <v>1168065.5901936481</v>
      </c>
      <c r="K7" s="15">
        <v>100</v>
      </c>
      <c r="L7" s="16">
        <f t="shared" si="2"/>
        <v>1168065.5901936481</v>
      </c>
      <c r="M7" s="15">
        <v>0</v>
      </c>
      <c r="N7" s="16">
        <f t="shared" si="3"/>
        <v>0</v>
      </c>
      <c r="O7" s="15">
        <v>0</v>
      </c>
      <c r="P7" s="16">
        <f t="shared" si="4"/>
        <v>0</v>
      </c>
    </row>
    <row r="8" spans="1:16" x14ac:dyDescent="0.2">
      <c r="A8" s="10" t="s">
        <v>25</v>
      </c>
      <c r="B8" s="10" t="s">
        <v>26</v>
      </c>
      <c r="C8" s="17" t="s">
        <v>16</v>
      </c>
      <c r="D8" s="29" t="s">
        <v>17</v>
      </c>
      <c r="E8" s="34">
        <f t="shared" si="0"/>
        <v>4124585.7470518942</v>
      </c>
      <c r="F8" s="30">
        <v>3718331.4889216106</v>
      </c>
      <c r="G8" s="13">
        <v>406254.25813028344</v>
      </c>
      <c r="H8" s="13">
        <f t="shared" si="1"/>
        <v>4064585.7470518942</v>
      </c>
      <c r="I8" s="14">
        <v>3718331.4889216106</v>
      </c>
      <c r="J8" s="13">
        <v>406254.25813028344</v>
      </c>
      <c r="K8" s="15">
        <v>100</v>
      </c>
      <c r="L8" s="16">
        <f t="shared" si="2"/>
        <v>4124585.7470518942</v>
      </c>
      <c r="M8" s="15">
        <v>0</v>
      </c>
      <c r="N8" s="16">
        <f t="shared" si="3"/>
        <v>0</v>
      </c>
      <c r="O8" s="15">
        <v>0</v>
      </c>
      <c r="P8" s="16">
        <f t="shared" si="4"/>
        <v>0</v>
      </c>
    </row>
    <row r="9" spans="1:16" x14ac:dyDescent="0.2">
      <c r="A9" s="10" t="s">
        <v>27</v>
      </c>
      <c r="B9" s="10" t="s">
        <v>28</v>
      </c>
      <c r="C9" s="17" t="s">
        <v>16</v>
      </c>
      <c r="D9" s="29" t="s">
        <v>17</v>
      </c>
      <c r="E9" s="34">
        <f t="shared" si="0"/>
        <v>3131129.6732520862</v>
      </c>
      <c r="F9" s="30">
        <v>2754275.3943285993</v>
      </c>
      <c r="G9" s="13">
        <v>376854.27892348659</v>
      </c>
      <c r="H9" s="13">
        <f t="shared" si="1"/>
        <v>1691470.6732520862</v>
      </c>
      <c r="I9" s="14">
        <v>2754275.3943285993</v>
      </c>
      <c r="J9" s="13">
        <v>376854.27892348659</v>
      </c>
      <c r="K9" s="15">
        <v>45</v>
      </c>
      <c r="L9" s="16">
        <f t="shared" si="2"/>
        <v>1409008.3529634387</v>
      </c>
      <c r="M9" s="15">
        <v>45</v>
      </c>
      <c r="N9" s="16">
        <f t="shared" si="3"/>
        <v>1409008.3529634387</v>
      </c>
      <c r="O9" s="15">
        <v>10</v>
      </c>
      <c r="P9" s="16">
        <f t="shared" si="4"/>
        <v>313112.96732520865</v>
      </c>
    </row>
    <row r="10" spans="1:16" x14ac:dyDescent="0.2">
      <c r="A10" s="10" t="s">
        <v>29</v>
      </c>
      <c r="B10" s="10" t="s">
        <v>26</v>
      </c>
      <c r="C10" s="17" t="s">
        <v>16</v>
      </c>
      <c r="D10" s="29" t="s">
        <v>17</v>
      </c>
      <c r="E10" s="34">
        <f t="shared" si="0"/>
        <v>2522380.4548705993</v>
      </c>
      <c r="F10" s="30">
        <v>2196307.9582133982</v>
      </c>
      <c r="G10" s="13">
        <v>326072.49665720115</v>
      </c>
      <c r="H10" s="13">
        <f t="shared" si="1"/>
        <v>107961.45487059932</v>
      </c>
      <c r="I10" s="14">
        <v>2196307.9582133982</v>
      </c>
      <c r="J10" s="13">
        <v>326072.49665720115</v>
      </c>
      <c r="K10" s="15"/>
      <c r="L10" s="16">
        <f t="shared" si="2"/>
        <v>0</v>
      </c>
      <c r="M10" s="15">
        <v>0</v>
      </c>
      <c r="N10" s="16">
        <f t="shared" si="3"/>
        <v>0</v>
      </c>
      <c r="O10" s="15">
        <v>100</v>
      </c>
      <c r="P10" s="16">
        <f t="shared" si="4"/>
        <v>2522380.4548705993</v>
      </c>
    </row>
    <row r="11" spans="1:16" x14ac:dyDescent="0.2">
      <c r="A11" s="10" t="s">
        <v>30</v>
      </c>
      <c r="B11" s="10" t="s">
        <v>46</v>
      </c>
      <c r="C11" s="17" t="s">
        <v>16</v>
      </c>
      <c r="D11" s="29" t="s">
        <v>17</v>
      </c>
      <c r="E11" s="34">
        <f t="shared" si="0"/>
        <v>2227057.8825797597</v>
      </c>
      <c r="F11" s="30">
        <v>1911676.2874523031</v>
      </c>
      <c r="G11" s="13">
        <v>315381.59512745682</v>
      </c>
      <c r="H11" s="13">
        <f t="shared" si="1"/>
        <v>659504.88257975969</v>
      </c>
      <c r="I11" s="14">
        <v>1911676.2874523031</v>
      </c>
      <c r="J11" s="13">
        <v>315381.59512745682</v>
      </c>
      <c r="K11" s="15">
        <v>45</v>
      </c>
      <c r="L11" s="16">
        <f t="shared" si="2"/>
        <v>1002176.0471608919</v>
      </c>
      <c r="M11" s="15">
        <v>45</v>
      </c>
      <c r="N11" s="16">
        <f t="shared" si="3"/>
        <v>1002176.0471608919</v>
      </c>
      <c r="O11" s="15">
        <v>10</v>
      </c>
      <c r="P11" s="16">
        <f t="shared" si="4"/>
        <v>222705.78825797598</v>
      </c>
    </row>
    <row r="12" spans="1:16" x14ac:dyDescent="0.2">
      <c r="A12" s="10" t="s">
        <v>31</v>
      </c>
      <c r="B12" s="18" t="s">
        <v>32</v>
      </c>
      <c r="C12" s="11" t="s">
        <v>16</v>
      </c>
      <c r="D12" s="29" t="s">
        <v>17</v>
      </c>
      <c r="E12" s="34">
        <f t="shared" si="0"/>
        <v>1681207.9503436927</v>
      </c>
      <c r="F12" s="30">
        <v>1411262.686717649</v>
      </c>
      <c r="G12" s="13">
        <v>269945.26362604357</v>
      </c>
      <c r="H12" s="13">
        <f t="shared" si="1"/>
        <v>798484.95034369268</v>
      </c>
      <c r="I12" s="14">
        <v>1411262.686717649</v>
      </c>
      <c r="J12" s="13">
        <v>269945.26362604357</v>
      </c>
      <c r="K12" s="15">
        <v>80</v>
      </c>
      <c r="L12" s="16">
        <f t="shared" si="2"/>
        <v>1344966.3602749542</v>
      </c>
      <c r="M12" s="15">
        <v>0</v>
      </c>
      <c r="N12" s="16">
        <f t="shared" si="3"/>
        <v>0</v>
      </c>
      <c r="O12" s="15">
        <v>20</v>
      </c>
      <c r="P12" s="16">
        <f t="shared" si="4"/>
        <v>336241.59006873856</v>
      </c>
    </row>
    <row r="13" spans="1:16" x14ac:dyDescent="0.2">
      <c r="A13" s="19" t="s">
        <v>33</v>
      </c>
      <c r="B13" s="19" t="s">
        <v>34</v>
      </c>
      <c r="C13" s="11" t="s">
        <v>16</v>
      </c>
      <c r="D13" s="29" t="s">
        <v>17</v>
      </c>
      <c r="E13" s="34">
        <f t="shared" si="0"/>
        <v>1457801.1566534291</v>
      </c>
      <c r="F13" s="30">
        <v>1286746.7321775204</v>
      </c>
      <c r="G13" s="13">
        <v>171054.4244759088</v>
      </c>
      <c r="H13" s="13">
        <f t="shared" si="1"/>
        <v>716464.15665342915</v>
      </c>
      <c r="I13" s="20">
        <v>1286746.7321775204</v>
      </c>
      <c r="J13" s="21">
        <v>171054.4244759088</v>
      </c>
      <c r="K13" s="15">
        <v>100</v>
      </c>
      <c r="L13" s="16">
        <f t="shared" si="2"/>
        <v>1457801.1566534291</v>
      </c>
      <c r="M13" s="15">
        <v>0</v>
      </c>
      <c r="N13" s="16">
        <f t="shared" si="3"/>
        <v>0</v>
      </c>
      <c r="O13" s="15">
        <v>0</v>
      </c>
      <c r="P13" s="16">
        <f t="shared" si="4"/>
        <v>0</v>
      </c>
    </row>
    <row r="14" spans="1:16" x14ac:dyDescent="0.2">
      <c r="A14" s="10" t="s">
        <v>35</v>
      </c>
      <c r="B14" s="11" t="s">
        <v>36</v>
      </c>
      <c r="C14" s="2"/>
      <c r="D14" s="3">
        <f>SUM(G14:J14)</f>
        <v>394672</v>
      </c>
      <c r="E14" s="34">
        <f>SUM(I14:J14)</f>
        <v>217460</v>
      </c>
      <c r="F14" s="12"/>
      <c r="G14" s="22">
        <v>169181</v>
      </c>
      <c r="H14" s="13">
        <f t="shared" si="1"/>
        <v>8031</v>
      </c>
      <c r="I14" s="13">
        <v>179025</v>
      </c>
      <c r="J14" s="23">
        <v>38435</v>
      </c>
      <c r="K14" s="15">
        <v>0</v>
      </c>
      <c r="L14" s="16">
        <f t="shared" si="2"/>
        <v>0</v>
      </c>
      <c r="M14" s="15">
        <v>100</v>
      </c>
      <c r="N14" s="16">
        <f t="shared" si="3"/>
        <v>217460</v>
      </c>
      <c r="O14" s="15">
        <v>0</v>
      </c>
      <c r="P14" s="16">
        <f t="shared" si="4"/>
        <v>0</v>
      </c>
    </row>
    <row r="15" spans="1:16" ht="13.5" thickBot="1" x14ac:dyDescent="0.25">
      <c r="A15" s="1"/>
      <c r="B15" s="24" t="s">
        <v>37</v>
      </c>
      <c r="C15" s="2"/>
      <c r="D15" s="2"/>
      <c r="E15" s="35">
        <f>SUM(E4:E14)</f>
        <v>25400644.572797406</v>
      </c>
      <c r="F15" s="12"/>
      <c r="G15" s="12"/>
      <c r="H15" s="13">
        <f>SUM(H4:H14)</f>
        <v>9135791.5727974009</v>
      </c>
      <c r="I15" s="13">
        <f>SUM(I4:I14)</f>
        <v>14103805.274847617</v>
      </c>
      <c r="J15" s="13">
        <f>SUM(J4:J14)</f>
        <v>11296839.297949784</v>
      </c>
      <c r="K15" s="25"/>
      <c r="L15" s="26">
        <f>SUM(L4:L14)</f>
        <v>14772561.437794548</v>
      </c>
      <c r="M15" s="27"/>
      <c r="N15" s="26">
        <f>SUM(N4:N14)</f>
        <v>6500506.7460888438</v>
      </c>
      <c r="O15" s="27"/>
      <c r="P15" s="26">
        <f>SUM(P4:P14)</f>
        <v>4127576.3889140072</v>
      </c>
    </row>
    <row r="16" spans="1:16" x14ac:dyDescent="0.2">
      <c r="A16" s="1"/>
      <c r="B16" s="1"/>
      <c r="C16" s="2"/>
      <c r="D16" s="2"/>
      <c r="E16" s="12"/>
      <c r="F16" s="12"/>
      <c r="G16" s="12"/>
      <c r="H16" s="22"/>
      <c r="I16" s="12"/>
      <c r="J16" s="2"/>
      <c r="K16" s="2" t="s">
        <v>38</v>
      </c>
      <c r="L16" s="22">
        <f>L15-L31</f>
        <v>7288954.1077945484</v>
      </c>
      <c r="M16" s="2"/>
      <c r="N16" s="22">
        <f>N15-N31</f>
        <v>1299415.7760888441</v>
      </c>
      <c r="O16" s="2"/>
      <c r="P16" s="22">
        <f>P15-P31</f>
        <v>547421.68891400751</v>
      </c>
    </row>
    <row r="17" spans="1:16" x14ac:dyDescent="0.2">
      <c r="A17" s="2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6.25" thickBot="1" x14ac:dyDescent="0.25">
      <c r="A18" s="36" t="s">
        <v>41</v>
      </c>
      <c r="B18" s="1" t="s">
        <v>45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57" customHeight="1" thickBot="1" x14ac:dyDescent="0.25">
      <c r="A19" s="4" t="s">
        <v>1</v>
      </c>
      <c r="B19" s="4" t="s">
        <v>2</v>
      </c>
      <c r="C19" s="5" t="s">
        <v>3</v>
      </c>
      <c r="D19" s="32" t="s">
        <v>4</v>
      </c>
      <c r="E19" s="6" t="s">
        <v>5</v>
      </c>
      <c r="F19" s="33" t="s">
        <v>6</v>
      </c>
      <c r="G19" s="6" t="s">
        <v>7</v>
      </c>
      <c r="H19" s="7" t="s">
        <v>9</v>
      </c>
      <c r="I19" s="6" t="s">
        <v>39</v>
      </c>
      <c r="J19" s="28" t="s">
        <v>40</v>
      </c>
      <c r="K19" s="8" t="s">
        <v>42</v>
      </c>
      <c r="L19" s="9" t="s">
        <v>11</v>
      </c>
      <c r="M19" s="8" t="s">
        <v>42</v>
      </c>
      <c r="N19" s="9" t="s">
        <v>12</v>
      </c>
      <c r="O19" s="8" t="s">
        <v>42</v>
      </c>
      <c r="P19" s="9" t="s">
        <v>13</v>
      </c>
    </row>
    <row r="20" spans="1:16" x14ac:dyDescent="0.2">
      <c r="A20" s="10" t="s">
        <v>14</v>
      </c>
      <c r="B20" s="1" t="s">
        <v>15</v>
      </c>
      <c r="C20" s="11" t="s">
        <v>16</v>
      </c>
      <c r="D20" s="29" t="s">
        <v>17</v>
      </c>
      <c r="E20" s="34">
        <f t="shared" ref="E20:E25" si="5">SUM(H20:J20)</f>
        <v>724383</v>
      </c>
      <c r="F20" s="30">
        <v>646179.72703653621</v>
      </c>
      <c r="G20" s="13">
        <v>116912.19801533241</v>
      </c>
      <c r="H20" s="14">
        <v>603932</v>
      </c>
      <c r="I20" s="13">
        <v>72823</v>
      </c>
      <c r="J20" s="23">
        <v>47628</v>
      </c>
      <c r="K20" s="15">
        <v>45</v>
      </c>
      <c r="L20" s="16">
        <f>$E20 * (K20/100)</f>
        <v>325972.35000000003</v>
      </c>
      <c r="M20" s="15">
        <v>45</v>
      </c>
      <c r="N20" s="16">
        <f>$E20 * (M20/100)</f>
        <v>325972.35000000003</v>
      </c>
      <c r="O20" s="15">
        <v>10</v>
      </c>
      <c r="P20" s="16">
        <f>$E20 * (O20/100)</f>
        <v>72438.3</v>
      </c>
    </row>
    <row r="21" spans="1:16" x14ac:dyDescent="0.2">
      <c r="A21" s="10" t="s">
        <v>18</v>
      </c>
      <c r="B21" s="10" t="s">
        <v>19</v>
      </c>
      <c r="C21" s="11" t="s">
        <v>16</v>
      </c>
      <c r="D21" s="29"/>
      <c r="E21" s="34">
        <f t="shared" si="5"/>
        <v>6160316</v>
      </c>
      <c r="F21" s="30">
        <v>0</v>
      </c>
      <c r="G21" s="14">
        <v>6568263.9588629808</v>
      </c>
      <c r="H21" s="14">
        <v>0</v>
      </c>
      <c r="I21" s="13">
        <v>767480</v>
      </c>
      <c r="J21" s="23">
        <v>5392836</v>
      </c>
      <c r="K21" s="15">
        <v>48</v>
      </c>
      <c r="L21" s="16">
        <f t="shared" ref="L21:L30" si="6">$E21 * (K21/100)</f>
        <v>2956951.6799999997</v>
      </c>
      <c r="M21" s="15">
        <v>42</v>
      </c>
      <c r="N21" s="16">
        <f t="shared" ref="N21:N30" si="7">$E21 * (M21/100)</f>
        <v>2587332.7199999997</v>
      </c>
      <c r="O21" s="15">
        <v>10</v>
      </c>
      <c r="P21" s="16">
        <f t="shared" ref="P21:P30" si="8">$E21 * (O21/100)</f>
        <v>616031.6</v>
      </c>
    </row>
    <row r="22" spans="1:16" ht="25.5" x14ac:dyDescent="0.2">
      <c r="A22" s="10" t="s">
        <v>20</v>
      </c>
      <c r="B22" s="10" t="s">
        <v>21</v>
      </c>
      <c r="C22" s="11" t="s">
        <v>16</v>
      </c>
      <c r="D22" s="29" t="s">
        <v>22</v>
      </c>
      <c r="E22" s="34">
        <f t="shared" si="5"/>
        <v>1450223</v>
      </c>
      <c r="F22" s="30"/>
      <c r="G22" s="13">
        <v>1539600.2339374425</v>
      </c>
      <c r="H22" s="14">
        <v>0</v>
      </c>
      <c r="I22" s="13">
        <v>168146</v>
      </c>
      <c r="J22" s="23">
        <v>1282077</v>
      </c>
      <c r="K22" s="15">
        <v>50</v>
      </c>
      <c r="L22" s="16">
        <f t="shared" si="6"/>
        <v>725111.5</v>
      </c>
      <c r="M22" s="15">
        <v>50</v>
      </c>
      <c r="N22" s="16">
        <f t="shared" si="7"/>
        <v>725111.5</v>
      </c>
      <c r="O22" s="15">
        <v>0</v>
      </c>
      <c r="P22" s="16">
        <f t="shared" si="8"/>
        <v>0</v>
      </c>
    </row>
    <row r="23" spans="1:16" ht="25.5" x14ac:dyDescent="0.2">
      <c r="A23" s="10" t="s">
        <v>23</v>
      </c>
      <c r="B23" s="10" t="s">
        <v>24</v>
      </c>
      <c r="C23" s="11" t="s">
        <v>16</v>
      </c>
      <c r="D23" s="29" t="s">
        <v>22</v>
      </c>
      <c r="E23" s="34">
        <f t="shared" si="5"/>
        <v>614811</v>
      </c>
      <c r="F23" s="30"/>
      <c r="G23" s="13">
        <v>1168065.5901936481</v>
      </c>
      <c r="H23" s="14">
        <v>0</v>
      </c>
      <c r="I23" s="13">
        <v>68257</v>
      </c>
      <c r="J23" s="23">
        <v>546554</v>
      </c>
      <c r="K23" s="15">
        <v>100</v>
      </c>
      <c r="L23" s="16">
        <f t="shared" si="6"/>
        <v>614811</v>
      </c>
      <c r="M23" s="15">
        <v>0</v>
      </c>
      <c r="N23" s="16">
        <f t="shared" si="7"/>
        <v>0</v>
      </c>
      <c r="O23" s="15">
        <v>0</v>
      </c>
      <c r="P23" s="16">
        <f t="shared" si="8"/>
        <v>0</v>
      </c>
    </row>
    <row r="24" spans="1:16" x14ac:dyDescent="0.2">
      <c r="A24" s="10" t="s">
        <v>25</v>
      </c>
      <c r="B24" s="10" t="s">
        <v>26</v>
      </c>
      <c r="C24" s="17" t="s">
        <v>16</v>
      </c>
      <c r="D24" s="29" t="s">
        <v>17</v>
      </c>
      <c r="E24" s="34">
        <f t="shared" si="5"/>
        <v>60000</v>
      </c>
      <c r="F24" s="30">
        <v>3718331.4889216106</v>
      </c>
      <c r="G24" s="13">
        <v>406254.25813028344</v>
      </c>
      <c r="H24" s="14">
        <v>60000</v>
      </c>
      <c r="I24" s="14">
        <v>0</v>
      </c>
      <c r="J24" s="14">
        <v>0</v>
      </c>
      <c r="K24" s="15">
        <v>100</v>
      </c>
      <c r="L24" s="16">
        <f t="shared" si="6"/>
        <v>60000</v>
      </c>
      <c r="M24" s="15">
        <v>0</v>
      </c>
      <c r="N24" s="16">
        <f t="shared" si="7"/>
        <v>0</v>
      </c>
      <c r="O24" s="15">
        <v>0</v>
      </c>
      <c r="P24" s="16">
        <f t="shared" si="8"/>
        <v>0</v>
      </c>
    </row>
    <row r="25" spans="1:16" x14ac:dyDescent="0.2">
      <c r="A25" s="10" t="s">
        <v>27</v>
      </c>
      <c r="B25" s="10" t="s">
        <v>28</v>
      </c>
      <c r="C25" s="17" t="s">
        <v>16</v>
      </c>
      <c r="D25" s="29" t="s">
        <v>17</v>
      </c>
      <c r="E25" s="34">
        <f t="shared" si="5"/>
        <v>1439659</v>
      </c>
      <c r="F25" s="30">
        <v>2754275.3943285993</v>
      </c>
      <c r="G25" s="13">
        <v>376854.27892348659</v>
      </c>
      <c r="H25" s="14">
        <v>1274441</v>
      </c>
      <c r="I25" s="13">
        <v>99889</v>
      </c>
      <c r="J25" s="23">
        <v>65329</v>
      </c>
      <c r="K25" s="15">
        <v>45</v>
      </c>
      <c r="L25" s="16">
        <f t="shared" si="6"/>
        <v>647846.55000000005</v>
      </c>
      <c r="M25" s="15">
        <v>45</v>
      </c>
      <c r="N25" s="16">
        <f t="shared" si="7"/>
        <v>647846.55000000005</v>
      </c>
      <c r="O25" s="15">
        <v>10</v>
      </c>
      <c r="P25" s="16">
        <f t="shared" si="8"/>
        <v>143965.9</v>
      </c>
    </row>
    <row r="26" spans="1:16" x14ac:dyDescent="0.2">
      <c r="A26" s="10" t="s">
        <v>29</v>
      </c>
      <c r="B26" s="10" t="s">
        <v>26</v>
      </c>
      <c r="C26" s="17" t="s">
        <v>16</v>
      </c>
      <c r="D26" s="29" t="s">
        <v>17</v>
      </c>
      <c r="E26" s="34">
        <f>SUM(H26:J26)</f>
        <v>2414419</v>
      </c>
      <c r="F26" s="30">
        <v>2196307.9582133982</v>
      </c>
      <c r="G26" s="13">
        <v>326072.49665720115</v>
      </c>
      <c r="H26" s="14">
        <v>2078476</v>
      </c>
      <c r="I26" s="13">
        <v>203107</v>
      </c>
      <c r="J26" s="23">
        <v>132836</v>
      </c>
      <c r="K26" s="15"/>
      <c r="L26" s="16">
        <f t="shared" si="6"/>
        <v>0</v>
      </c>
      <c r="M26" s="15">
        <v>0</v>
      </c>
      <c r="N26" s="16">
        <f t="shared" si="7"/>
        <v>0</v>
      </c>
      <c r="O26" s="15">
        <v>100</v>
      </c>
      <c r="P26" s="16">
        <f t="shared" si="8"/>
        <v>2414419</v>
      </c>
    </row>
    <row r="27" spans="1:16" x14ac:dyDescent="0.2">
      <c r="A27" s="10" t="s">
        <v>30</v>
      </c>
      <c r="B27" s="10" t="s">
        <v>46</v>
      </c>
      <c r="C27" s="17" t="s">
        <v>16</v>
      </c>
      <c r="D27" s="29" t="s">
        <v>17</v>
      </c>
      <c r="E27" s="34">
        <f>SUM(H27:J27)</f>
        <v>1567553</v>
      </c>
      <c r="F27" s="30">
        <v>1911676.2874523031</v>
      </c>
      <c r="G27" s="13">
        <v>315381.59512745682</v>
      </c>
      <c r="H27" s="14">
        <v>1372045</v>
      </c>
      <c r="I27" s="13">
        <v>118202</v>
      </c>
      <c r="J27" s="23">
        <v>77306</v>
      </c>
      <c r="K27" s="15">
        <v>45</v>
      </c>
      <c r="L27" s="16">
        <f t="shared" si="6"/>
        <v>705398.85</v>
      </c>
      <c r="M27" s="15">
        <v>45</v>
      </c>
      <c r="N27" s="16">
        <f t="shared" si="7"/>
        <v>705398.85</v>
      </c>
      <c r="O27" s="15">
        <v>10</v>
      </c>
      <c r="P27" s="16">
        <f t="shared" si="8"/>
        <v>156755.30000000002</v>
      </c>
    </row>
    <row r="28" spans="1:16" x14ac:dyDescent="0.2">
      <c r="A28" s="10" t="s">
        <v>31</v>
      </c>
      <c r="B28" s="18" t="s">
        <v>32</v>
      </c>
      <c r="C28" s="11" t="s">
        <v>16</v>
      </c>
      <c r="D28" s="29" t="s">
        <v>17</v>
      </c>
      <c r="E28" s="34">
        <f>SUM(H28:J28)</f>
        <v>882723</v>
      </c>
      <c r="F28" s="30">
        <v>1411262.686717649</v>
      </c>
      <c r="G28" s="13">
        <v>269945.26362604357</v>
      </c>
      <c r="H28" s="14">
        <v>769824</v>
      </c>
      <c r="I28" s="13">
        <v>68257</v>
      </c>
      <c r="J28" s="23">
        <v>44642</v>
      </c>
      <c r="K28" s="15">
        <v>80</v>
      </c>
      <c r="L28" s="16">
        <f t="shared" si="6"/>
        <v>706178.4</v>
      </c>
      <c r="M28" s="15">
        <v>0</v>
      </c>
      <c r="N28" s="16">
        <f t="shared" si="7"/>
        <v>0</v>
      </c>
      <c r="O28" s="15">
        <v>20</v>
      </c>
      <c r="P28" s="16">
        <f t="shared" si="8"/>
        <v>176544.6</v>
      </c>
    </row>
    <row r="29" spans="1:16" x14ac:dyDescent="0.2">
      <c r="A29" s="10" t="s">
        <v>33</v>
      </c>
      <c r="B29" s="10" t="s">
        <v>34</v>
      </c>
      <c r="C29" s="11" t="s">
        <v>16</v>
      </c>
      <c r="D29" s="29" t="s">
        <v>17</v>
      </c>
      <c r="E29" s="34">
        <f>SUM(H29:J29)</f>
        <v>741337</v>
      </c>
      <c r="F29" s="30">
        <v>1286746.7321775204</v>
      </c>
      <c r="G29" s="13">
        <v>171054.4244759088</v>
      </c>
      <c r="H29" s="14">
        <v>647713</v>
      </c>
      <c r="I29" s="13">
        <v>56604</v>
      </c>
      <c r="J29" s="23">
        <v>37020</v>
      </c>
      <c r="K29" s="15">
        <v>100</v>
      </c>
      <c r="L29" s="16">
        <f t="shared" si="6"/>
        <v>741337</v>
      </c>
      <c r="M29" s="15">
        <v>0</v>
      </c>
      <c r="N29" s="16">
        <f t="shared" si="7"/>
        <v>0</v>
      </c>
      <c r="O29" s="15">
        <v>0</v>
      </c>
      <c r="P29" s="16">
        <f t="shared" si="8"/>
        <v>0</v>
      </c>
    </row>
    <row r="30" spans="1:16" x14ac:dyDescent="0.2">
      <c r="A30" s="10" t="s">
        <v>35</v>
      </c>
      <c r="B30" s="11" t="s">
        <v>36</v>
      </c>
      <c r="C30" s="2"/>
      <c r="D30" s="2"/>
      <c r="E30" s="34">
        <f>SUM(H30:J30)</f>
        <v>209429</v>
      </c>
      <c r="F30" s="12"/>
      <c r="G30" s="12"/>
      <c r="H30" s="14">
        <v>169181</v>
      </c>
      <c r="I30" s="13">
        <v>16967</v>
      </c>
      <c r="J30" s="23">
        <v>23281</v>
      </c>
      <c r="K30" s="15">
        <v>0</v>
      </c>
      <c r="L30" s="16">
        <f t="shared" si="6"/>
        <v>0</v>
      </c>
      <c r="M30" s="15">
        <v>100</v>
      </c>
      <c r="N30" s="16">
        <f t="shared" si="7"/>
        <v>209429</v>
      </c>
      <c r="O30" s="15">
        <v>0</v>
      </c>
      <c r="P30" s="16">
        <f t="shared" si="8"/>
        <v>0</v>
      </c>
    </row>
    <row r="31" spans="1:16" ht="13.5" thickBot="1" x14ac:dyDescent="0.25">
      <c r="A31" s="1"/>
      <c r="B31" s="24" t="s">
        <v>37</v>
      </c>
      <c r="C31" s="2"/>
      <c r="D31" s="2"/>
      <c r="E31" s="34">
        <f t="shared" ref="E31:J31" si="9">SUM(E20:E30)</f>
        <v>16264853</v>
      </c>
      <c r="F31" s="12">
        <f t="shared" si="9"/>
        <v>13924780.274847617</v>
      </c>
      <c r="G31" s="12">
        <f t="shared" si="9"/>
        <v>11258404.297949784</v>
      </c>
      <c r="H31" s="13">
        <f t="shared" si="9"/>
        <v>6975612</v>
      </c>
      <c r="I31" s="13">
        <f t="shared" si="9"/>
        <v>1639732</v>
      </c>
      <c r="J31" s="13">
        <f t="shared" si="9"/>
        <v>7649509</v>
      </c>
      <c r="K31" s="25"/>
      <c r="L31" s="26">
        <f>SUM(L20:L30)</f>
        <v>7483607.3299999991</v>
      </c>
      <c r="M31" s="27"/>
      <c r="N31" s="26">
        <f>SUM(N20:N30)</f>
        <v>5201090.97</v>
      </c>
      <c r="O31" s="27"/>
      <c r="P31" s="26">
        <f>SUM(P20:P30)</f>
        <v>3580154.6999999997</v>
      </c>
    </row>
    <row r="32" spans="1:16" ht="13.5" thickBot="1" x14ac:dyDescent="0.25">
      <c r="A32" s="1"/>
      <c r="B32" s="24" t="s">
        <v>43</v>
      </c>
      <c r="C32" s="2"/>
      <c r="D32" s="2"/>
      <c r="E32" s="35">
        <f>E15- E31</f>
        <v>9135791.5727974065</v>
      </c>
      <c r="F32" s="12"/>
      <c r="G32" s="12"/>
      <c r="H32" s="22"/>
      <c r="I32" s="12"/>
      <c r="J32" s="22"/>
      <c r="K32" s="2"/>
      <c r="L32" s="2"/>
      <c r="M32" s="2"/>
      <c r="N32" s="2"/>
      <c r="O32" s="2"/>
      <c r="P32" s="22">
        <f>L31+N31+P31</f>
        <v>16264852.999999998</v>
      </c>
    </row>
    <row r="34" spans="11:11" x14ac:dyDescent="0.2">
      <c r="K34" t="s">
        <v>44</v>
      </c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</dc:creator>
  <cp:lastModifiedBy>Felienne</cp:lastModifiedBy>
  <cp:lastPrinted>2001-10-17T12:20:52Z</cp:lastPrinted>
  <dcterms:created xsi:type="dcterms:W3CDTF">2001-10-17T02:56:51Z</dcterms:created>
  <dcterms:modified xsi:type="dcterms:W3CDTF">2014-09-04T08:02:19Z</dcterms:modified>
</cp:coreProperties>
</file>