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Sheet1!$A$1:$K$29</definedName>
  </definedNames>
  <calcPr calcId="152511"/>
</workbook>
</file>

<file path=xl/calcChain.xml><?xml version="1.0" encoding="utf-8"?>
<calcChain xmlns="http://schemas.openxmlformats.org/spreadsheetml/2006/main">
  <c r="E14" i="1" l="1"/>
  <c r="G14" i="1" s="1"/>
  <c r="E15" i="1"/>
  <c r="G15" i="1"/>
  <c r="I15" i="1"/>
  <c r="E16" i="1"/>
  <c r="G16" i="1" s="1"/>
  <c r="I16" i="1" s="1"/>
  <c r="K16" i="1" s="1"/>
  <c r="G17" i="1"/>
  <c r="I17" i="1"/>
  <c r="K17" i="1"/>
  <c r="G18" i="1"/>
  <c r="I18" i="1"/>
  <c r="K18" i="1" s="1"/>
  <c r="E19" i="1"/>
  <c r="G19" i="1" s="1"/>
  <c r="I19" i="1" s="1"/>
  <c r="K19" i="1" s="1"/>
  <c r="G20" i="1"/>
  <c r="I20" i="1"/>
  <c r="K20" i="1"/>
  <c r="E21" i="1"/>
  <c r="G21" i="1" s="1"/>
  <c r="I21" i="1" s="1"/>
  <c r="K21" i="1" s="1"/>
  <c r="G22" i="1"/>
  <c r="I22" i="1"/>
  <c r="K22" i="1"/>
  <c r="G23" i="1"/>
  <c r="I23" i="1" s="1"/>
  <c r="K23" i="1" s="1"/>
  <c r="E24" i="1"/>
  <c r="G24" i="1"/>
  <c r="I24" i="1"/>
  <c r="K24" i="1"/>
  <c r="E25" i="1"/>
  <c r="G25" i="1"/>
  <c r="I25" i="1" s="1"/>
  <c r="K25" i="1" s="1"/>
  <c r="G26" i="1"/>
  <c r="I26" i="1"/>
  <c r="K26" i="1"/>
  <c r="G28" i="1" l="1"/>
  <c r="I14" i="1"/>
  <c r="E28" i="1"/>
  <c r="I28" i="1" l="1"/>
  <c r="K14" i="1"/>
  <c r="K28" i="1" s="1"/>
</calcChain>
</file>

<file path=xl/sharedStrings.xml><?xml version="1.0" encoding="utf-8"?>
<sst xmlns="http://schemas.openxmlformats.org/spreadsheetml/2006/main" count="11" uniqueCount="11">
  <si>
    <t>Gallons</t>
  </si>
  <si>
    <t>BBLS</t>
  </si>
  <si>
    <t>Mmbtu</t>
  </si>
  <si>
    <t>Amount</t>
  </si>
  <si>
    <t>Rate</t>
  </si>
  <si>
    <t>(BBLS * 42)</t>
  </si>
  <si>
    <t>(GAL * .116)</t>
  </si>
  <si>
    <t>Northern Natural Gas Company</t>
  </si>
  <si>
    <t>Mt. Jesus Drip</t>
  </si>
  <si>
    <t>Shortpay Analysis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</si>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</sst>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7" fontId="0" fillId="0" borderId="0" xfId="0" applyNumberFormat="1"/>
    <xf numFmtId="40" fontId="2" fillId="0" borderId="0" xfId="0" applyNumberFormat="1" applyFont="1" applyFill="1" applyProtection="1">
      <protection locked="0"/>
    </xf>
    <xf numFmtId="43" fontId="2" fillId="0" borderId="0" xfId="1" applyFont="1" applyProtection="1"/>
    <xf numFmtId="164" fontId="0" fillId="0" borderId="0" xfId="0" applyNumberFormat="1"/>
    <xf numFmtId="44" fontId="0" fillId="0" borderId="0" xfId="2" applyFont="1"/>
    <xf numFmtId="40" fontId="3" fillId="0" borderId="0" xfId="0" applyNumberFormat="1" applyFont="1" applyFill="1" applyProtection="1">
      <protection locked="0"/>
    </xf>
    <xf numFmtId="40" fontId="3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44" fontId="0" fillId="0" borderId="0" xfId="0" applyNumberFormat="1"/>
    <xf numFmtId="0" fontId="4" fillId="0" borderId="1" xfId="0" applyFont="1" applyBorder="1" applyAlignment="1">
      <alignment horizontal="center"/>
    </xf>
    <xf numFmtId="40" fontId="4" fillId="0" borderId="2" xfId="0" applyNumberFormat="1" applyFont="1" applyBorder="1"/>
    <xf numFmtId="43" fontId="4" fillId="0" borderId="2" xfId="0" applyNumberFormat="1" applyFont="1" applyBorder="1"/>
    <xf numFmtId="44" fontId="4" fillId="0" borderId="2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8" workbookViewId="0">
      <selection activeCell="K29" sqref="K29"/>
    </sheetView>
  </sheetViews>
  <sheetFormatPr defaultRowHeight="12.75" x14ac:dyDescent="0.2"/>
  <cols>
    <col min="2" max="2" width="2.28515625" customWidth="1"/>
    <col min="4" max="4" width="2.28515625" customWidth="1"/>
    <col min="5" max="5" width="10.28515625" bestFit="1" customWidth="1"/>
    <col min="6" max="6" width="2.28515625" customWidth="1"/>
    <col min="7" max="7" width="11.28515625" bestFit="1" customWidth="1"/>
    <col min="8" max="8" width="2.28515625" customWidth="1"/>
    <col min="9" max="9" width="10.7109375" bestFit="1" customWidth="1"/>
    <col min="10" max="10" width="2.28515625" customWidth="1"/>
    <col min="11" max="11" width="11.28515625" bestFit="1" customWidth="1"/>
  </cols>
  <sheetData>
    <row r="1" spans="1:12" s="14" customFormat="1" x14ac:dyDescent="0.2">
      <c r="A1" s="17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2" s="14" customFormat="1" x14ac:dyDescent="0.2">
      <c r="A2" s="17" t="s">
        <v>9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2" s="14" customFormat="1" x14ac:dyDescent="0.2">
      <c r="A3" s="17" t="s">
        <v>8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9" spans="1:12" x14ac:dyDescent="0.2">
      <c r="G9" s="15" t="s">
        <v>5</v>
      </c>
      <c r="H9" s="15"/>
      <c r="I9" s="15" t="s">
        <v>6</v>
      </c>
      <c r="J9" s="15"/>
    </row>
    <row r="10" spans="1:12" s="8" customFormat="1" x14ac:dyDescent="0.2">
      <c r="A10" s="10" t="s">
        <v>10</v>
      </c>
      <c r="B10" s="10"/>
      <c r="C10" s="10" t="s">
        <v>4</v>
      </c>
      <c r="D10" s="10"/>
      <c r="E10" s="10" t="s">
        <v>1</v>
      </c>
      <c r="F10" s="10"/>
      <c r="G10" s="10" t="s">
        <v>0</v>
      </c>
      <c r="H10" s="10"/>
      <c r="I10" s="10" t="s">
        <v>2</v>
      </c>
      <c r="J10" s="10"/>
      <c r="K10" s="10" t="s">
        <v>3</v>
      </c>
    </row>
    <row r="11" spans="1:12" s="8" customFormat="1" x14ac:dyDescent="0.2">
      <c r="A11" s="1">
        <v>37073</v>
      </c>
      <c r="B11" s="16"/>
      <c r="C11" s="4"/>
      <c r="D11" s="4"/>
      <c r="E11" s="2">
        <v>0</v>
      </c>
      <c r="F11" s="2"/>
      <c r="G11" s="3"/>
      <c r="H11" s="3"/>
      <c r="I11" s="3"/>
      <c r="J11" s="3"/>
      <c r="K11" s="5"/>
    </row>
    <row r="12" spans="1:12" s="8" customFormat="1" x14ac:dyDescent="0.2">
      <c r="A12" s="1">
        <v>37043</v>
      </c>
      <c r="B12" s="16"/>
      <c r="C12" s="4">
        <v>3.4243000000000001</v>
      </c>
      <c r="D12" s="4"/>
      <c r="E12" s="2">
        <v>210</v>
      </c>
      <c r="F12" s="2"/>
      <c r="G12" s="3">
        <v>8820</v>
      </c>
      <c r="H12" s="3"/>
      <c r="I12" s="3">
        <v>1023.12</v>
      </c>
      <c r="J12" s="3"/>
      <c r="K12" s="5">
        <v>3503.47</v>
      </c>
    </row>
    <row r="13" spans="1:12" s="8" customFormat="1" x14ac:dyDescent="0.2">
      <c r="A13" s="1">
        <v>37012</v>
      </c>
      <c r="B13" s="16"/>
      <c r="C13" s="4">
        <v>3.9657</v>
      </c>
      <c r="D13" s="4"/>
      <c r="E13" s="2">
        <v>70</v>
      </c>
      <c r="F13" s="2"/>
      <c r="G13" s="3">
        <v>2940</v>
      </c>
      <c r="H13" s="3"/>
      <c r="I13" s="3">
        <v>341.04</v>
      </c>
      <c r="J13" s="3"/>
      <c r="K13" s="5">
        <v>1352.3</v>
      </c>
    </row>
    <row r="14" spans="1:12" x14ac:dyDescent="0.2">
      <c r="A14" s="1">
        <v>36982</v>
      </c>
      <c r="B14" s="1"/>
      <c r="C14" s="4">
        <v>4.9474</v>
      </c>
      <c r="D14" s="4"/>
      <c r="E14" s="2">
        <f>70+70+70+65+70</f>
        <v>345</v>
      </c>
      <c r="F14" s="2"/>
      <c r="G14" s="3">
        <f>+E14*42</f>
        <v>14490</v>
      </c>
      <c r="H14" s="3"/>
      <c r="I14" s="3">
        <f>+G14*0.116</f>
        <v>1680.8400000000001</v>
      </c>
      <c r="J14" s="3"/>
      <c r="K14" s="5">
        <f>+I14*C14+0.01</f>
        <v>8315.7978160000002</v>
      </c>
    </row>
    <row r="15" spans="1:12" x14ac:dyDescent="0.2">
      <c r="A15" s="1">
        <v>36951</v>
      </c>
      <c r="B15" s="1"/>
      <c r="C15" s="4">
        <v>4.9851000000000001</v>
      </c>
      <c r="D15" s="4"/>
      <c r="E15" s="2">
        <f>70+60+50</f>
        <v>180</v>
      </c>
      <c r="F15" s="2"/>
      <c r="G15" s="3">
        <f>+E15*42</f>
        <v>7560</v>
      </c>
      <c r="H15" s="3"/>
      <c r="I15" s="3">
        <f>+G15*0.116</f>
        <v>876.96</v>
      </c>
      <c r="J15" s="3"/>
      <c r="K15" s="5">
        <v>4371.76</v>
      </c>
    </row>
    <row r="16" spans="1:12" x14ac:dyDescent="0.2">
      <c r="A16" s="1">
        <v>36923</v>
      </c>
      <c r="B16" s="1"/>
      <c r="C16" s="4">
        <v>5.5555000000000003</v>
      </c>
      <c r="D16" s="4"/>
      <c r="E16" s="2">
        <f>70+70+60</f>
        <v>200</v>
      </c>
      <c r="F16" s="2"/>
      <c r="G16" s="3">
        <f>+E16*42</f>
        <v>8400</v>
      </c>
      <c r="H16" s="3"/>
      <c r="I16" s="3">
        <f>+G16*0.116</f>
        <v>974.40000000000009</v>
      </c>
      <c r="J16" s="3"/>
      <c r="K16" s="5">
        <f>+I16*C16-0.32</f>
        <v>5412.9592000000011</v>
      </c>
      <c r="L16" s="9"/>
    </row>
    <row r="17" spans="1:11" x14ac:dyDescent="0.2">
      <c r="A17" s="1">
        <v>36892</v>
      </c>
      <c r="B17" s="1"/>
      <c r="C17" s="4">
        <v>8.0132999999999992</v>
      </c>
      <c r="D17" s="4"/>
      <c r="E17" s="2">
        <v>180</v>
      </c>
      <c r="F17" s="2"/>
      <c r="G17" s="3">
        <f>+E17*42</f>
        <v>7560</v>
      </c>
      <c r="H17" s="3"/>
      <c r="I17" s="3">
        <f>+G17*0.116</f>
        <v>876.96</v>
      </c>
      <c r="J17" s="3"/>
      <c r="K17" s="5">
        <f>+I17*C17-0.01</f>
        <v>7027.3335679999991</v>
      </c>
    </row>
    <row r="18" spans="1:11" x14ac:dyDescent="0.2">
      <c r="A18" s="1">
        <v>36861</v>
      </c>
      <c r="B18" s="1"/>
      <c r="C18" s="4">
        <v>8.7181999999999995</v>
      </c>
      <c r="D18" s="4"/>
      <c r="E18" s="2">
        <v>240</v>
      </c>
      <c r="F18" s="2"/>
      <c r="G18" s="3">
        <f>+E18*42</f>
        <v>10080</v>
      </c>
      <c r="H18" s="3"/>
      <c r="I18" s="3">
        <f>+G18*0.116</f>
        <v>1169.28</v>
      </c>
      <c r="J18" s="3"/>
      <c r="K18" s="5">
        <f t="shared" ref="K18:K26" si="0">+I18*C18</f>
        <v>10194.016895999999</v>
      </c>
    </row>
    <row r="19" spans="1:11" x14ac:dyDescent="0.2">
      <c r="A19" s="1">
        <v>36831</v>
      </c>
      <c r="B19" s="1"/>
      <c r="C19" s="4">
        <v>5.2089999999999996</v>
      </c>
      <c r="D19" s="4"/>
      <c r="E19" s="2">
        <f>65+70+70</f>
        <v>205</v>
      </c>
      <c r="F19" s="2"/>
      <c r="G19" s="3">
        <f t="shared" ref="G19:G26" si="1">+E19*42</f>
        <v>8610</v>
      </c>
      <c r="H19" s="3"/>
      <c r="I19" s="3">
        <f t="shared" ref="I19:I26" si="2">+G19*0.116</f>
        <v>998.7600000000001</v>
      </c>
      <c r="J19" s="3"/>
      <c r="K19" s="5">
        <f t="shared" si="0"/>
        <v>5202.5408400000006</v>
      </c>
    </row>
    <row r="20" spans="1:11" x14ac:dyDescent="0.2">
      <c r="A20" s="1">
        <v>36800</v>
      </c>
      <c r="B20" s="1"/>
      <c r="C20" s="4">
        <v>4.8727</v>
      </c>
      <c r="D20" s="4"/>
      <c r="E20" s="2">
        <v>140</v>
      </c>
      <c r="F20" s="2"/>
      <c r="G20" s="3">
        <f t="shared" si="1"/>
        <v>5880</v>
      </c>
      <c r="H20" s="3"/>
      <c r="I20" s="3">
        <f t="shared" si="2"/>
        <v>682.08</v>
      </c>
      <c r="J20" s="3"/>
      <c r="K20" s="5">
        <f t="shared" si="0"/>
        <v>3323.5712160000003</v>
      </c>
    </row>
    <row r="21" spans="1:11" x14ac:dyDescent="0.2">
      <c r="A21" s="1">
        <v>36770</v>
      </c>
      <c r="B21" s="1"/>
      <c r="C21" s="4">
        <v>4.8502999999999998</v>
      </c>
      <c r="D21" s="4"/>
      <c r="E21" s="2">
        <f>70+70+50+50</f>
        <v>240</v>
      </c>
      <c r="F21" s="6"/>
      <c r="G21" s="3">
        <f t="shared" si="1"/>
        <v>10080</v>
      </c>
      <c r="H21" s="3"/>
      <c r="I21" s="3">
        <f t="shared" si="2"/>
        <v>1169.28</v>
      </c>
      <c r="J21" s="3"/>
      <c r="K21" s="5">
        <f t="shared" si="0"/>
        <v>5671.358784</v>
      </c>
    </row>
    <row r="22" spans="1:11" x14ac:dyDescent="0.2">
      <c r="A22" s="1">
        <v>36739</v>
      </c>
      <c r="B22" s="1"/>
      <c r="C22" s="4">
        <v>4.2165999999999997</v>
      </c>
      <c r="D22" s="4"/>
      <c r="E22" s="2">
        <v>140</v>
      </c>
      <c r="F22" s="7"/>
      <c r="G22" s="3">
        <f t="shared" si="1"/>
        <v>5880</v>
      </c>
      <c r="H22" s="3"/>
      <c r="I22" s="3">
        <f t="shared" si="2"/>
        <v>682.08</v>
      </c>
      <c r="J22" s="3"/>
      <c r="K22" s="5">
        <f t="shared" si="0"/>
        <v>2876.058528</v>
      </c>
    </row>
    <row r="23" spans="1:11" x14ac:dyDescent="0.2">
      <c r="A23" s="1">
        <v>36708</v>
      </c>
      <c r="B23" s="1"/>
      <c r="C23" s="4">
        <v>3.8249</v>
      </c>
      <c r="D23" s="4"/>
      <c r="E23" s="2">
        <v>140</v>
      </c>
      <c r="F23" s="7"/>
      <c r="G23" s="3">
        <f t="shared" si="1"/>
        <v>5880</v>
      </c>
      <c r="H23" s="3"/>
      <c r="I23" s="3">
        <f t="shared" si="2"/>
        <v>682.08</v>
      </c>
      <c r="J23" s="3"/>
      <c r="K23" s="5">
        <f t="shared" si="0"/>
        <v>2608.887792</v>
      </c>
    </row>
    <row r="24" spans="1:11" x14ac:dyDescent="0.2">
      <c r="A24" s="1">
        <v>36678</v>
      </c>
      <c r="B24" s="1"/>
      <c r="C24" s="4">
        <v>4.0792000000000002</v>
      </c>
      <c r="D24" s="4"/>
      <c r="E24" s="2">
        <f>70+70+70+170</f>
        <v>380</v>
      </c>
      <c r="F24" s="7"/>
      <c r="G24" s="3">
        <f t="shared" si="1"/>
        <v>15960</v>
      </c>
      <c r="H24" s="3"/>
      <c r="I24" s="3">
        <f t="shared" si="2"/>
        <v>1851.3600000000001</v>
      </c>
      <c r="J24" s="3"/>
      <c r="K24" s="5">
        <f t="shared" si="0"/>
        <v>7552.0677120000009</v>
      </c>
    </row>
    <row r="25" spans="1:11" x14ac:dyDescent="0.2">
      <c r="A25" s="1">
        <v>36647</v>
      </c>
      <c r="B25" s="1"/>
      <c r="C25" s="4">
        <v>3.2884000000000002</v>
      </c>
      <c r="D25" s="4"/>
      <c r="E25" s="2">
        <f>70+90</f>
        <v>160</v>
      </c>
      <c r="F25" s="7"/>
      <c r="G25" s="3">
        <f t="shared" si="1"/>
        <v>6720</v>
      </c>
      <c r="H25" s="3"/>
      <c r="I25" s="3">
        <f t="shared" si="2"/>
        <v>779.5200000000001</v>
      </c>
      <c r="J25" s="3"/>
      <c r="K25" s="5">
        <f t="shared" si="0"/>
        <v>2563.3735680000004</v>
      </c>
    </row>
    <row r="26" spans="1:11" x14ac:dyDescent="0.2">
      <c r="A26" s="1">
        <v>36617</v>
      </c>
      <c r="B26" s="1"/>
      <c r="C26" s="4">
        <v>2.8424</v>
      </c>
      <c r="D26" s="4"/>
      <c r="E26" s="2">
        <v>200</v>
      </c>
      <c r="F26" s="7"/>
      <c r="G26" s="3">
        <f t="shared" si="1"/>
        <v>8400</v>
      </c>
      <c r="H26" s="3"/>
      <c r="I26" s="3">
        <f t="shared" si="2"/>
        <v>974.40000000000009</v>
      </c>
      <c r="J26" s="3"/>
      <c r="K26" s="5">
        <f t="shared" si="0"/>
        <v>2769.6345600000004</v>
      </c>
    </row>
    <row r="27" spans="1:11" x14ac:dyDescent="0.2">
      <c r="A27" s="1"/>
      <c r="B27" s="1"/>
    </row>
    <row r="28" spans="1:11" ht="13.5" thickBot="1" x14ac:dyDescent="0.25">
      <c r="A28" s="1"/>
      <c r="B28" s="1"/>
      <c r="E28" s="11">
        <f>SUM(E11:E27)</f>
        <v>3030</v>
      </c>
      <c r="F28" s="11"/>
      <c r="G28" s="12">
        <f>SUM(G11:G27)</f>
        <v>127260</v>
      </c>
      <c r="H28" s="12"/>
      <c r="I28" s="11">
        <f>SUM(I11:I27)</f>
        <v>14762.160000000002</v>
      </c>
      <c r="J28" s="11"/>
      <c r="K28" s="13">
        <f>SUM(K11:K27)</f>
        <v>72745.130480000007</v>
      </c>
    </row>
    <row r="29" spans="1:11" ht="13.5" thickTop="1" x14ac:dyDescent="0.2"/>
  </sheetData>
  <mergeCells count="3">
    <mergeCell ref="A1:K1"/>
    <mergeCell ref="A2:K2"/>
    <mergeCell ref="A3:K3"/>
  </mergeCells>
  <phoneticPr fontId="0" type="noConversion"/>
  <printOptions horizontalCentered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dmoseley</dc:creator>
  <cp:lastModifiedBy>Felienne</cp:lastModifiedBy>
  <cp:lastPrinted>2001-06-05T19:12:46Z</cp:lastPrinted>
  <dcterms:created xsi:type="dcterms:W3CDTF">2001-06-05T18:46:52Z</dcterms:created>
  <dcterms:modified xsi:type="dcterms:W3CDTF">2014-09-04T07:29:25Z</dcterms:modified>
</cp:coreProperties>
</file>